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tables/table1.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defaultThemeVersion="166925"/>
  <mc:AlternateContent xmlns:mc="http://schemas.openxmlformats.org/markup-compatibility/2006">
    <mc:Choice Requires="x15">
      <x15ac:absPath xmlns:x15ac="http://schemas.microsoft.com/office/spreadsheetml/2010/11/ac" url="D:\Contenedor\Users\sgarcia\Documents\Solicitudes publicación Web\"/>
    </mc:Choice>
  </mc:AlternateContent>
  <xr:revisionPtr revIDLastSave="0" documentId="8_{2833300F-FDC4-4561-8CA1-A32085A6F284}" xr6:coauthVersionLast="36" xr6:coauthVersionMax="36" xr10:uidLastSave="{00000000-0000-0000-0000-000000000000}"/>
  <bookViews>
    <workbookView xWindow="0" yWindow="0" windowWidth="28800" windowHeight="12225" xr2:uid="{2CE3351A-B6DD-44F9-BEDA-E68518191C98}"/>
  </bookViews>
  <sheets>
    <sheet name="Gestión" sheetId="4" r:id="rId1"/>
    <sheet name="Corrupción" sheetId="1" r:id="rId2"/>
    <sheet name="Fiscales" sheetId="3" r:id="rId3"/>
    <sheet name="SI" sheetId="14" r:id="rId4"/>
    <sheet name="Trámites-Co" sheetId="7" r:id="rId5"/>
    <sheet name="Contexto" sheetId="1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1" hidden="1">Corrupción!$A$7:$AE$7</definedName>
    <definedName name="_xlnm._FilterDatabase" localSheetId="0" hidden="1">Gestión!$A$8:$BO$364</definedName>
    <definedName name="_xlnm._FilterDatabase" localSheetId="3" hidden="1">SI!$A$5:$BO$589</definedName>
    <definedName name="Activos" localSheetId="5">#REF!</definedName>
    <definedName name="Activos">#REF!</definedName>
    <definedName name="Amenazas" localSheetId="5">#REF!</definedName>
    <definedName name="Amenazas">#REF!</definedName>
    <definedName name="Atributos" localSheetId="5">[1]CriteriosEvaluacion!$E$25:$E$26</definedName>
    <definedName name="Atributos">[2]CriteriosEvaluacion!$E$25:$E$26</definedName>
    <definedName name="CR" localSheetId="5">#REF!</definedName>
    <definedName name="CR">#REF!</definedName>
    <definedName name="CRITICIDAD" localSheetId="5">#REF!</definedName>
    <definedName name="CRITICIDAD">#REF!</definedName>
    <definedName name="CriticidadResidual" localSheetId="5">'[3]Matriz de Riesgos'!#REF!</definedName>
    <definedName name="CriticidadResidual">'[3]Matriz de Riesgos'!#REF!</definedName>
    <definedName name="CriticidadRiesgo" localSheetId="5">#REF!</definedName>
    <definedName name="CriticidadRiesgo">#REF!</definedName>
    <definedName name="Impactos" localSheetId="5">'[1]Consecuencias(Impacto)'!$B$1:$F$1</definedName>
    <definedName name="Impactos">'[2]Consecuencias(Impacto)'!$B$1:$F$1</definedName>
    <definedName name="Matriz" localSheetId="5">#REF!</definedName>
    <definedName name="Matriz">#REF!</definedName>
    <definedName name="NAR" localSheetId="5">#REF!</definedName>
    <definedName name="NAR">#REF!</definedName>
    <definedName name="Privilegios" localSheetId="5">[1]CriteriosEvaluacion!$A$45:$A$49</definedName>
    <definedName name="Privilegios">[2]CriteriosEvaluacion!$A$45:$A$49</definedName>
    <definedName name="RiesgosBrutos" localSheetId="5">'[3]Matriz de Riesgos'!#REF!</definedName>
    <definedName name="RiesgosBrutos">'[3]Matriz de Riesgos'!#REF!</definedName>
    <definedName name="RIESGOTODOS" localSheetId="5">#REF!</definedName>
    <definedName name="RIESGOTODOS">#REF!</definedName>
    <definedName name="TipoActivo" localSheetId="5">[1]TipologiaActivos!$A$4:$A$9</definedName>
    <definedName name="TipoActivo">[2]TipologiaActivos!$A$4:$A$9</definedName>
    <definedName name="TOTACTIVOS" localSheetId="5">#REF!</definedName>
    <definedName name="TOTACTIVOS">#REF!</definedName>
    <definedName name="TotalActivos" localSheetId="5">#REF!</definedName>
    <definedName name="TotalActivos">#REF!</definedName>
    <definedName name="ValCorp" localSheetId="5">[1]CriteriosEvaluacion!$A$14:$E$14</definedName>
    <definedName name="ValCorp">[2]CriteriosEvaluacion!$A$14:$E$14</definedName>
    <definedName name="ValoracionAct." localSheetId="5">#REF!</definedName>
    <definedName name="ValoracionAct.">#REF!</definedName>
    <definedName name="ValoresActivos" localSheetId="5">#REF!</definedName>
    <definedName name="ValoresActivos">#REF!</definedName>
    <definedName name="Vulnerabilidades" localSheetId="5">#REF!</definedName>
    <definedName name="Vulnerabilidad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589" i="14" l="1"/>
  <c r="AH589" i="14"/>
  <c r="AK589" i="14" s="1"/>
  <c r="AF589" i="14"/>
  <c r="W589" i="14"/>
  <c r="U589" i="14"/>
  <c r="Y589" i="14" s="1"/>
  <c r="S589" i="14"/>
  <c r="AR589" i="14" s="1"/>
  <c r="AJ588" i="14"/>
  <c r="AH588" i="14"/>
  <c r="AF588" i="14"/>
  <c r="AJ587" i="14"/>
  <c r="AH587" i="14"/>
  <c r="AK587" i="14" s="1"/>
  <c r="AF587" i="14"/>
  <c r="W587" i="14"/>
  <c r="U587" i="14"/>
  <c r="S587" i="14"/>
  <c r="AR587" i="14" s="1"/>
  <c r="AJ586" i="14"/>
  <c r="AH586" i="14"/>
  <c r="AK586" i="14" s="1"/>
  <c r="AF586" i="14"/>
  <c r="AJ585" i="14"/>
  <c r="AH585" i="14"/>
  <c r="AK585" i="14" s="1"/>
  <c r="AF585" i="14"/>
  <c r="W585" i="14"/>
  <c r="U585" i="14"/>
  <c r="Y585" i="14" s="1"/>
  <c r="S585" i="14"/>
  <c r="AR585" i="14" s="1"/>
  <c r="AJ584" i="14"/>
  <c r="AH584" i="14"/>
  <c r="AK584" i="14" s="1"/>
  <c r="AF584" i="14"/>
  <c r="AJ583" i="14"/>
  <c r="AH583" i="14"/>
  <c r="AK583" i="14" s="1"/>
  <c r="AF583" i="14"/>
  <c r="W583" i="14"/>
  <c r="U583" i="14"/>
  <c r="Y583" i="14" s="1"/>
  <c r="S583" i="14"/>
  <c r="AR583" i="14" s="1"/>
  <c r="AJ582" i="14"/>
  <c r="AH582" i="14"/>
  <c r="AK582" i="14" s="1"/>
  <c r="AF582" i="14"/>
  <c r="AJ581" i="14"/>
  <c r="AH581" i="14"/>
  <c r="AK581" i="14" s="1"/>
  <c r="AF581" i="14"/>
  <c r="W581" i="14"/>
  <c r="U581" i="14"/>
  <c r="S581" i="14"/>
  <c r="AR581" i="14" s="1"/>
  <c r="AJ580" i="14"/>
  <c r="AH580" i="14"/>
  <c r="AK580" i="14" s="1"/>
  <c r="AF580" i="14"/>
  <c r="W580" i="14"/>
  <c r="U580" i="14"/>
  <c r="Y580" i="14" s="1"/>
  <c r="AM580" i="14" s="1"/>
  <c r="AV580" i="14" s="1"/>
  <c r="AW580" i="14" s="1"/>
  <c r="S580" i="14"/>
  <c r="AR580" i="14" s="1"/>
  <c r="AJ579" i="14"/>
  <c r="AH579" i="14"/>
  <c r="AK579" i="14" s="1"/>
  <c r="AF579" i="14"/>
  <c r="AJ578" i="14"/>
  <c r="AH578" i="14"/>
  <c r="AK578" i="14" s="1"/>
  <c r="AF578" i="14"/>
  <c r="W578" i="14"/>
  <c r="U578" i="14"/>
  <c r="S578" i="14"/>
  <c r="AR578" i="14" s="1"/>
  <c r="AJ577" i="14"/>
  <c r="AH577" i="14"/>
  <c r="AK577" i="14" s="1"/>
  <c r="AF577" i="14"/>
  <c r="AJ576" i="14"/>
  <c r="AH576" i="14"/>
  <c r="AK576" i="14" s="1"/>
  <c r="AF576" i="14"/>
  <c r="W576" i="14"/>
  <c r="U576" i="14"/>
  <c r="Y576" i="14" s="1"/>
  <c r="S576" i="14"/>
  <c r="AR576" i="14" s="1"/>
  <c r="AJ575" i="14"/>
  <c r="AH575" i="14"/>
  <c r="AK575" i="14" s="1"/>
  <c r="AF575" i="14"/>
  <c r="AJ574" i="14"/>
  <c r="AH574" i="14"/>
  <c r="AK574" i="14" s="1"/>
  <c r="AF574" i="14"/>
  <c r="AJ573" i="14"/>
  <c r="AH573" i="14"/>
  <c r="AK573" i="14" s="1"/>
  <c r="AF573" i="14"/>
  <c r="AJ572" i="14"/>
  <c r="AH572" i="14"/>
  <c r="AF572" i="14"/>
  <c r="AJ571" i="14"/>
  <c r="AH571" i="14"/>
  <c r="AK571" i="14" s="1"/>
  <c r="AF571" i="14"/>
  <c r="W571" i="14"/>
  <c r="U571" i="14"/>
  <c r="S571" i="14"/>
  <c r="AR571" i="14" s="1"/>
  <c r="AJ570" i="14"/>
  <c r="AH570" i="14"/>
  <c r="AK570" i="14" s="1"/>
  <c r="AF570" i="14"/>
  <c r="AJ569" i="14"/>
  <c r="AH569" i="14"/>
  <c r="AK569" i="14" s="1"/>
  <c r="AF569" i="14"/>
  <c r="AJ568" i="14"/>
  <c r="AH568" i="14"/>
  <c r="AF568" i="14"/>
  <c r="AJ567" i="14"/>
  <c r="AH567" i="14"/>
  <c r="AF567" i="14"/>
  <c r="AJ566" i="14"/>
  <c r="AH566" i="14"/>
  <c r="AK566" i="14" s="1"/>
  <c r="AF566" i="14"/>
  <c r="AJ565" i="14"/>
  <c r="AH565" i="14"/>
  <c r="AK565" i="14" s="1"/>
  <c r="AF565" i="14"/>
  <c r="W565" i="14"/>
  <c r="U565" i="14"/>
  <c r="S565" i="14"/>
  <c r="AR565" i="14" s="1"/>
  <c r="AJ564" i="14"/>
  <c r="AH564" i="14"/>
  <c r="AK564" i="14" s="1"/>
  <c r="AF564" i="14"/>
  <c r="AJ563" i="14"/>
  <c r="AH563" i="14"/>
  <c r="AK563" i="14" s="1"/>
  <c r="AF563" i="14"/>
  <c r="W563" i="14"/>
  <c r="U563" i="14"/>
  <c r="Y563" i="14" s="1"/>
  <c r="X563" i="14" s="1"/>
  <c r="Z563" i="14" s="1"/>
  <c r="AA563" i="14" s="1"/>
  <c r="AX563" i="14" s="1"/>
  <c r="S563" i="14"/>
  <c r="AJ562" i="14"/>
  <c r="AH562" i="14"/>
  <c r="AK562" i="14" s="1"/>
  <c r="AF562" i="14"/>
  <c r="AJ561" i="14"/>
  <c r="AH561" i="14"/>
  <c r="AF561" i="14"/>
  <c r="AJ560" i="14"/>
  <c r="AH560" i="14"/>
  <c r="AF560" i="14"/>
  <c r="AJ559" i="14"/>
  <c r="AH559" i="14"/>
  <c r="AF559" i="14"/>
  <c r="AJ558" i="14"/>
  <c r="AH558" i="14"/>
  <c r="AK558" i="14" s="1"/>
  <c r="AF558" i="14"/>
  <c r="AJ557" i="14"/>
  <c r="AH557" i="14"/>
  <c r="AF557" i="14"/>
  <c r="W557" i="14"/>
  <c r="U557" i="14"/>
  <c r="Y557" i="14" s="1"/>
  <c r="X557" i="14" s="1"/>
  <c r="Z557" i="14" s="1"/>
  <c r="AA557" i="14" s="1"/>
  <c r="AX557" i="14" s="1"/>
  <c r="S557" i="14"/>
  <c r="AR557" i="14" s="1"/>
  <c r="AJ556" i="14"/>
  <c r="AH556" i="14"/>
  <c r="AK556" i="14" s="1"/>
  <c r="AF556" i="14"/>
  <c r="AJ555" i="14"/>
  <c r="AH555" i="14"/>
  <c r="AK555" i="14" s="1"/>
  <c r="AF555" i="14"/>
  <c r="AJ554" i="14"/>
  <c r="AH554" i="14"/>
  <c r="AK554" i="14" s="1"/>
  <c r="AF554" i="14"/>
  <c r="W554" i="14"/>
  <c r="U554" i="14"/>
  <c r="S554" i="14"/>
  <c r="AR554" i="14" s="1"/>
  <c r="AJ553" i="14"/>
  <c r="AH553" i="14"/>
  <c r="AF553" i="14"/>
  <c r="AJ552" i="14"/>
  <c r="AH552" i="14"/>
  <c r="AK552" i="14" s="1"/>
  <c r="AF552" i="14"/>
  <c r="AJ551" i="14"/>
  <c r="AH551" i="14"/>
  <c r="AK551" i="14" s="1"/>
  <c r="AF551" i="14"/>
  <c r="AJ550" i="14"/>
  <c r="AH550" i="14"/>
  <c r="AK550" i="14" s="1"/>
  <c r="AF550" i="14"/>
  <c r="W550" i="14"/>
  <c r="U550" i="14"/>
  <c r="Y550" i="14" s="1"/>
  <c r="S550" i="14"/>
  <c r="AR550" i="14" s="1"/>
  <c r="AJ549" i="14"/>
  <c r="AH549" i="14"/>
  <c r="AK549" i="14" s="1"/>
  <c r="AF549" i="14"/>
  <c r="W549" i="14"/>
  <c r="U549" i="14"/>
  <c r="Y549" i="14" s="1"/>
  <c r="S549" i="14"/>
  <c r="AL549" i="14" s="1"/>
  <c r="AS549" i="14" s="1"/>
  <c r="AT549" i="14" s="1"/>
  <c r="AJ548" i="14"/>
  <c r="AH548" i="14"/>
  <c r="AK548" i="14" s="1"/>
  <c r="AF548" i="14"/>
  <c r="AJ547" i="14"/>
  <c r="AH547" i="14"/>
  <c r="AK547" i="14" s="1"/>
  <c r="AF547" i="14"/>
  <c r="W547" i="14"/>
  <c r="U547" i="14"/>
  <c r="Y547" i="14" s="1"/>
  <c r="S547" i="14"/>
  <c r="AR547" i="14" s="1"/>
  <c r="AJ546" i="14"/>
  <c r="AH546" i="14"/>
  <c r="AK546" i="14" s="1"/>
  <c r="AF546" i="14"/>
  <c r="AJ545" i="14"/>
  <c r="AH545" i="14"/>
  <c r="AK545" i="14" s="1"/>
  <c r="AF545" i="14"/>
  <c r="AJ544" i="14"/>
  <c r="AH544" i="14"/>
  <c r="AF544" i="14"/>
  <c r="AJ543" i="14"/>
  <c r="AH543" i="14"/>
  <c r="AK543" i="14" s="1"/>
  <c r="AF543" i="14"/>
  <c r="AJ542" i="14"/>
  <c r="AH542" i="14"/>
  <c r="AK542" i="14" s="1"/>
  <c r="AF542" i="14"/>
  <c r="W542" i="14"/>
  <c r="U542" i="14"/>
  <c r="Y542" i="14" s="1"/>
  <c r="S542" i="14"/>
  <c r="AL542" i="14" s="1"/>
  <c r="AJ541" i="14"/>
  <c r="AH541" i="14"/>
  <c r="AK541" i="14" s="1"/>
  <c r="AF541" i="14"/>
  <c r="AJ540" i="14"/>
  <c r="AH540" i="14"/>
  <c r="AF540" i="14"/>
  <c r="W540" i="14"/>
  <c r="U540" i="14"/>
  <c r="Y540" i="14" s="1"/>
  <c r="S540" i="14"/>
  <c r="AR540" i="14" s="1"/>
  <c r="AJ539" i="14"/>
  <c r="AH539" i="14"/>
  <c r="AK539" i="14" s="1"/>
  <c r="AF539" i="14"/>
  <c r="AJ538" i="14"/>
  <c r="AH538" i="14"/>
  <c r="AK538" i="14" s="1"/>
  <c r="AF538" i="14"/>
  <c r="W538" i="14"/>
  <c r="U538" i="14"/>
  <c r="Y538" i="14" s="1"/>
  <c r="AU538" i="14" s="1"/>
  <c r="S538" i="14"/>
  <c r="AR538" i="14" s="1"/>
  <c r="AJ537" i="14"/>
  <c r="AH537" i="14"/>
  <c r="AK537" i="14" s="1"/>
  <c r="AF537" i="14"/>
  <c r="W537" i="14"/>
  <c r="U537" i="14"/>
  <c r="Y537" i="14" s="1"/>
  <c r="S537" i="14"/>
  <c r="AR537" i="14" s="1"/>
  <c r="AJ536" i="14"/>
  <c r="AH536" i="14"/>
  <c r="AK536" i="14" s="1"/>
  <c r="AF536" i="14"/>
  <c r="AJ535" i="14"/>
  <c r="AH535" i="14"/>
  <c r="AK535" i="14" s="1"/>
  <c r="AF535" i="14"/>
  <c r="AJ534" i="14"/>
  <c r="AH534" i="14"/>
  <c r="AF534" i="14"/>
  <c r="AJ533" i="14"/>
  <c r="AH533" i="14"/>
  <c r="AK533" i="14" s="1"/>
  <c r="AF533" i="14"/>
  <c r="AJ532" i="14"/>
  <c r="AH532" i="14"/>
  <c r="AK532" i="14" s="1"/>
  <c r="AF532" i="14"/>
  <c r="W532" i="14"/>
  <c r="U532" i="14"/>
  <c r="Y532" i="14" s="1"/>
  <c r="S532" i="14"/>
  <c r="AL532" i="14" s="1"/>
  <c r="AJ531" i="14"/>
  <c r="AH531" i="14"/>
  <c r="AK531" i="14" s="1"/>
  <c r="AF531" i="14"/>
  <c r="AJ530" i="14"/>
  <c r="AH530" i="14"/>
  <c r="AF530" i="14"/>
  <c r="AJ529" i="14"/>
  <c r="AH529" i="14"/>
  <c r="AF529" i="14"/>
  <c r="W529" i="14"/>
  <c r="U529" i="14"/>
  <c r="Y529" i="14" s="1"/>
  <c r="S529" i="14"/>
  <c r="AR529" i="14" s="1"/>
  <c r="AJ528" i="14"/>
  <c r="AH528" i="14"/>
  <c r="AK528" i="14" s="1"/>
  <c r="AF528" i="14"/>
  <c r="AJ527" i="14"/>
  <c r="AH527" i="14"/>
  <c r="AK527" i="14" s="1"/>
  <c r="AF527" i="14"/>
  <c r="W527" i="14"/>
  <c r="U527" i="14"/>
  <c r="Y527" i="14" s="1"/>
  <c r="S527" i="14"/>
  <c r="AR527" i="14" s="1"/>
  <c r="AJ526" i="14"/>
  <c r="AH526" i="14"/>
  <c r="AF526" i="14"/>
  <c r="AJ525" i="14"/>
  <c r="AH525" i="14"/>
  <c r="AK525" i="14" s="1"/>
  <c r="AF525" i="14"/>
  <c r="AJ524" i="14"/>
  <c r="AH524" i="14"/>
  <c r="AK524" i="14" s="1"/>
  <c r="AF524" i="14"/>
  <c r="W524" i="14"/>
  <c r="U524" i="14"/>
  <c r="S524" i="14"/>
  <c r="AR524" i="14" s="1"/>
  <c r="AJ523" i="14"/>
  <c r="AH523" i="14"/>
  <c r="AK523" i="14" s="1"/>
  <c r="AF523" i="14"/>
  <c r="AJ522" i="14"/>
  <c r="AH522" i="14"/>
  <c r="AK522" i="14" s="1"/>
  <c r="AF522" i="14"/>
  <c r="AJ521" i="14"/>
  <c r="AH521" i="14"/>
  <c r="AK521" i="14" s="1"/>
  <c r="AF521" i="14"/>
  <c r="W521" i="14"/>
  <c r="U521" i="14"/>
  <c r="Y521" i="14" s="1"/>
  <c r="S521" i="14"/>
  <c r="AR521" i="14" s="1"/>
  <c r="AJ520" i="14"/>
  <c r="AH520" i="14"/>
  <c r="AF520" i="14"/>
  <c r="AJ519" i="14"/>
  <c r="AH519" i="14"/>
  <c r="AF519" i="14"/>
  <c r="W519" i="14"/>
  <c r="U519" i="14"/>
  <c r="Y519" i="14" s="1"/>
  <c r="S519" i="14"/>
  <c r="AR519" i="14" s="1"/>
  <c r="AJ518" i="14"/>
  <c r="AH518" i="14"/>
  <c r="AF518" i="14"/>
  <c r="AJ517" i="14"/>
  <c r="AH517" i="14"/>
  <c r="AF517" i="14"/>
  <c r="AJ516" i="14"/>
  <c r="AH516" i="14"/>
  <c r="AK516" i="14" s="1"/>
  <c r="AF516" i="14"/>
  <c r="AJ515" i="14"/>
  <c r="AH515" i="14"/>
  <c r="AK515" i="14" s="1"/>
  <c r="AF515" i="14"/>
  <c r="W515" i="14"/>
  <c r="U515" i="14"/>
  <c r="S515" i="14"/>
  <c r="AR515" i="14" s="1"/>
  <c r="AJ514" i="14"/>
  <c r="AH514" i="14"/>
  <c r="AK514" i="14" s="1"/>
  <c r="AF514" i="14"/>
  <c r="AJ513" i="14"/>
  <c r="AH513" i="14"/>
  <c r="AF513" i="14"/>
  <c r="W513" i="14"/>
  <c r="U513" i="14"/>
  <c r="Y513" i="14" s="1"/>
  <c r="S513" i="14"/>
  <c r="AJ512" i="14"/>
  <c r="AH512" i="14"/>
  <c r="AK512" i="14" s="1"/>
  <c r="AF512" i="14"/>
  <c r="AJ511" i="14"/>
  <c r="AH511" i="14"/>
  <c r="AF511" i="14"/>
  <c r="AJ510" i="14"/>
  <c r="AH510" i="14"/>
  <c r="AF510" i="14"/>
  <c r="AJ509" i="14"/>
  <c r="AH509" i="14"/>
  <c r="AK509" i="14" s="1"/>
  <c r="AF509" i="14"/>
  <c r="W509" i="14"/>
  <c r="U509" i="14"/>
  <c r="Y509" i="14" s="1"/>
  <c r="S509" i="14"/>
  <c r="AR509" i="14" s="1"/>
  <c r="AJ508" i="14"/>
  <c r="AH508" i="14"/>
  <c r="AK508" i="14" s="1"/>
  <c r="AF508" i="14"/>
  <c r="AJ507" i="14"/>
  <c r="AH507" i="14"/>
  <c r="AK507" i="14" s="1"/>
  <c r="AF507" i="14"/>
  <c r="AJ506" i="14"/>
  <c r="AH506" i="14"/>
  <c r="AF506" i="14"/>
  <c r="AJ505" i="14"/>
  <c r="AH505" i="14"/>
  <c r="AK505" i="14" s="1"/>
  <c r="AF505" i="14"/>
  <c r="AJ504" i="14"/>
  <c r="AH504" i="14"/>
  <c r="AK504" i="14" s="1"/>
  <c r="AF504" i="14"/>
  <c r="AJ503" i="14"/>
  <c r="AH503" i="14"/>
  <c r="AK503" i="14" s="1"/>
  <c r="AF503" i="14"/>
  <c r="W503" i="14"/>
  <c r="U503" i="14"/>
  <c r="S503" i="14"/>
  <c r="AR503" i="14" s="1"/>
  <c r="AJ502" i="14"/>
  <c r="AH502" i="14"/>
  <c r="AK502" i="14" s="1"/>
  <c r="AF502" i="14"/>
  <c r="AJ501" i="14"/>
  <c r="AH501" i="14"/>
  <c r="AK501" i="14" s="1"/>
  <c r="AF501" i="14"/>
  <c r="AJ500" i="14"/>
  <c r="AH500" i="14"/>
  <c r="AF500" i="14"/>
  <c r="AJ499" i="14"/>
  <c r="AH499" i="14"/>
  <c r="AF499" i="14"/>
  <c r="AJ498" i="14"/>
  <c r="AH498" i="14"/>
  <c r="AK498" i="14" s="1"/>
  <c r="AF498" i="14"/>
  <c r="W498" i="14"/>
  <c r="U498" i="14"/>
  <c r="Y498" i="14" s="1"/>
  <c r="S498" i="14"/>
  <c r="AR498" i="14" s="1"/>
  <c r="AJ497" i="14"/>
  <c r="AH497" i="14"/>
  <c r="AF497" i="14"/>
  <c r="AJ496" i="14"/>
  <c r="AH496" i="14"/>
  <c r="AK496" i="14" s="1"/>
  <c r="AF496" i="14"/>
  <c r="AJ495" i="14"/>
  <c r="AH495" i="14"/>
  <c r="AK495" i="14" s="1"/>
  <c r="AF495" i="14"/>
  <c r="AJ494" i="14"/>
  <c r="AH494" i="14"/>
  <c r="AF494" i="14"/>
  <c r="AJ493" i="14"/>
  <c r="AH493" i="14"/>
  <c r="AF493" i="14"/>
  <c r="W493" i="14"/>
  <c r="U493" i="14"/>
  <c r="Y493" i="14" s="1"/>
  <c r="S493" i="14"/>
  <c r="AR493" i="14" s="1"/>
  <c r="AJ492" i="14"/>
  <c r="AH492" i="14"/>
  <c r="AK492" i="14" s="1"/>
  <c r="AF492" i="14"/>
  <c r="AJ491" i="14"/>
  <c r="AH491" i="14"/>
  <c r="AK491" i="14" s="1"/>
  <c r="AF491" i="14"/>
  <c r="AJ490" i="14"/>
  <c r="AH490" i="14"/>
  <c r="AK490" i="14" s="1"/>
  <c r="AF490" i="14"/>
  <c r="AJ489" i="14"/>
  <c r="AH489" i="14"/>
  <c r="AF489" i="14"/>
  <c r="AJ488" i="14"/>
  <c r="AH488" i="14"/>
  <c r="AK488" i="14" s="1"/>
  <c r="AF488" i="14"/>
  <c r="AJ487" i="14"/>
  <c r="AH487" i="14"/>
  <c r="AK487" i="14" s="1"/>
  <c r="AF487" i="14"/>
  <c r="W487" i="14"/>
  <c r="U487" i="14"/>
  <c r="Y487" i="14" s="1"/>
  <c r="S487" i="14"/>
  <c r="AJ486" i="14"/>
  <c r="AH486" i="14"/>
  <c r="AK486" i="14" s="1"/>
  <c r="AF486" i="14"/>
  <c r="AJ485" i="14"/>
  <c r="AH485" i="14"/>
  <c r="AF485" i="14"/>
  <c r="AJ484" i="14"/>
  <c r="AH484" i="14"/>
  <c r="AF484" i="14"/>
  <c r="AJ483" i="14"/>
  <c r="AH483" i="14"/>
  <c r="AK483" i="14" s="1"/>
  <c r="AF483" i="14"/>
  <c r="AJ482" i="14"/>
  <c r="AH482" i="14"/>
  <c r="AK482" i="14" s="1"/>
  <c r="AF482" i="14"/>
  <c r="W482" i="14"/>
  <c r="U482" i="14"/>
  <c r="S482" i="14"/>
  <c r="AR482" i="14" s="1"/>
  <c r="AJ481" i="14"/>
  <c r="AH481" i="14"/>
  <c r="AK481" i="14" s="1"/>
  <c r="AF481" i="14"/>
  <c r="AJ480" i="14"/>
  <c r="AH480" i="14"/>
  <c r="AK480" i="14" s="1"/>
  <c r="AF480" i="14"/>
  <c r="AJ479" i="14"/>
  <c r="AH479" i="14"/>
  <c r="AK479" i="14" s="1"/>
  <c r="AF479" i="14"/>
  <c r="AJ478" i="14"/>
  <c r="AH478" i="14"/>
  <c r="AK478" i="14" s="1"/>
  <c r="AF478" i="14"/>
  <c r="W478" i="14"/>
  <c r="U478" i="14"/>
  <c r="Y478" i="14" s="1"/>
  <c r="S478" i="14"/>
  <c r="AR478" i="14" s="1"/>
  <c r="AJ477" i="14"/>
  <c r="AH477" i="14"/>
  <c r="AK477" i="14" s="1"/>
  <c r="AF477" i="14"/>
  <c r="AJ476" i="14"/>
  <c r="AH476" i="14"/>
  <c r="AK476" i="14" s="1"/>
  <c r="AF476" i="14"/>
  <c r="AJ475" i="14"/>
  <c r="AH475" i="14"/>
  <c r="AK475" i="14" s="1"/>
  <c r="AF475" i="14"/>
  <c r="W475" i="14"/>
  <c r="U475" i="14"/>
  <c r="S475" i="14"/>
  <c r="AJ474" i="14"/>
  <c r="AH474" i="14"/>
  <c r="AK474" i="14" s="1"/>
  <c r="AF474" i="14"/>
  <c r="AJ473" i="14"/>
  <c r="AH473" i="14"/>
  <c r="AK473" i="14" s="1"/>
  <c r="AF473" i="14"/>
  <c r="AJ472" i="14"/>
  <c r="AH472" i="14"/>
  <c r="AK472" i="14" s="1"/>
  <c r="AF472" i="14"/>
  <c r="AJ471" i="14"/>
  <c r="AH471" i="14"/>
  <c r="AK471" i="14" s="1"/>
  <c r="AF471" i="14"/>
  <c r="AJ470" i="14"/>
  <c r="AH470" i="14"/>
  <c r="AK470" i="14" s="1"/>
  <c r="AF470" i="14"/>
  <c r="W470" i="14"/>
  <c r="U470" i="14"/>
  <c r="S470" i="14"/>
  <c r="AR470" i="14" s="1"/>
  <c r="AJ469" i="14"/>
  <c r="AH469" i="14"/>
  <c r="AK469" i="14" s="1"/>
  <c r="AF469" i="14"/>
  <c r="AJ468" i="14"/>
  <c r="AH468" i="14"/>
  <c r="AK468" i="14" s="1"/>
  <c r="AF468" i="14"/>
  <c r="AJ467" i="14"/>
  <c r="AH467" i="14"/>
  <c r="AK467" i="14" s="1"/>
  <c r="AF467" i="14"/>
  <c r="W467" i="14"/>
  <c r="U467" i="14"/>
  <c r="Y467" i="14" s="1"/>
  <c r="S467" i="14"/>
  <c r="AR467" i="14" s="1"/>
  <c r="AJ466" i="14"/>
  <c r="AH466" i="14"/>
  <c r="AK466" i="14" s="1"/>
  <c r="AF466" i="14"/>
  <c r="AJ465" i="14"/>
  <c r="AH465" i="14"/>
  <c r="AF465" i="14"/>
  <c r="AJ464" i="14"/>
  <c r="AH464" i="14"/>
  <c r="AK464" i="14" s="1"/>
  <c r="AF464" i="14"/>
  <c r="AJ463" i="14"/>
  <c r="AH463" i="14"/>
  <c r="AK463" i="14" s="1"/>
  <c r="AF463" i="14"/>
  <c r="W463" i="14"/>
  <c r="U463" i="14"/>
  <c r="Y463" i="14" s="1"/>
  <c r="X463" i="14" s="1"/>
  <c r="Z463" i="14" s="1"/>
  <c r="AA463" i="14" s="1"/>
  <c r="AX463" i="14" s="1"/>
  <c r="S463" i="14"/>
  <c r="AR463" i="14" s="1"/>
  <c r="AJ462" i="14"/>
  <c r="AH462" i="14"/>
  <c r="AK462" i="14" s="1"/>
  <c r="AF462" i="14"/>
  <c r="AJ461" i="14"/>
  <c r="AH461" i="14"/>
  <c r="AK461" i="14" s="1"/>
  <c r="AF461" i="14"/>
  <c r="AJ460" i="14"/>
  <c r="AH460" i="14"/>
  <c r="AK460" i="14" s="1"/>
  <c r="AF460" i="14"/>
  <c r="AJ459" i="14"/>
  <c r="AH459" i="14"/>
  <c r="AF459" i="14"/>
  <c r="W459" i="14"/>
  <c r="U459" i="14"/>
  <c r="Y459" i="14" s="1"/>
  <c r="S459" i="14"/>
  <c r="AR459" i="14" s="1"/>
  <c r="AJ458" i="14"/>
  <c r="AH458" i="14"/>
  <c r="AK458" i="14" s="1"/>
  <c r="AF458" i="14"/>
  <c r="AJ457" i="14"/>
  <c r="AH457" i="14"/>
  <c r="AF457" i="14"/>
  <c r="W457" i="14"/>
  <c r="U457" i="14"/>
  <c r="Y457" i="14" s="1"/>
  <c r="AU457" i="14" s="1"/>
  <c r="S457" i="14"/>
  <c r="AR457" i="14" s="1"/>
  <c r="AJ456" i="14"/>
  <c r="AH456" i="14"/>
  <c r="AK456" i="14" s="1"/>
  <c r="AF456" i="14"/>
  <c r="AJ455" i="14"/>
  <c r="AH455" i="14"/>
  <c r="AK455" i="14" s="1"/>
  <c r="AF455" i="14"/>
  <c r="W455" i="14"/>
  <c r="U455" i="14"/>
  <c r="Y455" i="14" s="1"/>
  <c r="S455" i="14"/>
  <c r="AR455" i="14" s="1"/>
  <c r="AJ454" i="14"/>
  <c r="AH454" i="14"/>
  <c r="AK454" i="14" s="1"/>
  <c r="AF454" i="14"/>
  <c r="AJ453" i="14"/>
  <c r="AH453" i="14"/>
  <c r="AK453" i="14" s="1"/>
  <c r="AF453" i="14"/>
  <c r="AJ452" i="14"/>
  <c r="AH452" i="14"/>
  <c r="AK452" i="14" s="1"/>
  <c r="AF452" i="14"/>
  <c r="AJ451" i="14"/>
  <c r="AH451" i="14"/>
  <c r="AF451" i="14"/>
  <c r="AJ450" i="14"/>
  <c r="AH450" i="14"/>
  <c r="AK450" i="14" s="1"/>
  <c r="AF450" i="14"/>
  <c r="W450" i="14"/>
  <c r="U450" i="14"/>
  <c r="Y450" i="14" s="1"/>
  <c r="S450" i="14"/>
  <c r="AR450" i="14" s="1"/>
  <c r="AJ449" i="14"/>
  <c r="AH449" i="14"/>
  <c r="AF449" i="14"/>
  <c r="AJ448" i="14"/>
  <c r="AH448" i="14"/>
  <c r="AK448" i="14" s="1"/>
  <c r="AF448" i="14"/>
  <c r="AJ447" i="14"/>
  <c r="AH447" i="14"/>
  <c r="AK447" i="14" s="1"/>
  <c r="AF447" i="14"/>
  <c r="AJ446" i="14"/>
  <c r="AH446" i="14"/>
  <c r="AK446" i="14" s="1"/>
  <c r="AF446" i="14"/>
  <c r="W446" i="14"/>
  <c r="U446" i="14"/>
  <c r="S446" i="14"/>
  <c r="AR446" i="14" s="1"/>
  <c r="AJ445" i="14"/>
  <c r="AH445" i="14"/>
  <c r="AK445" i="14" s="1"/>
  <c r="AF445" i="14"/>
  <c r="AJ444" i="14"/>
  <c r="AH444" i="14"/>
  <c r="AK444" i="14" s="1"/>
  <c r="AF444" i="14"/>
  <c r="AJ443" i="14"/>
  <c r="AH443" i="14"/>
  <c r="AK443" i="14" s="1"/>
  <c r="AF443" i="14"/>
  <c r="W443" i="14"/>
  <c r="U443" i="14"/>
  <c r="Y443" i="14" s="1"/>
  <c r="S443" i="14"/>
  <c r="AR443" i="14" s="1"/>
  <c r="AJ442" i="14"/>
  <c r="AH442" i="14"/>
  <c r="AK442" i="14" s="1"/>
  <c r="AF442" i="14"/>
  <c r="AJ441" i="14"/>
  <c r="AH441" i="14"/>
  <c r="AK441" i="14" s="1"/>
  <c r="AF441" i="14"/>
  <c r="AJ440" i="14"/>
  <c r="AH440" i="14"/>
  <c r="AK440" i="14" s="1"/>
  <c r="AF440" i="14"/>
  <c r="AJ439" i="14"/>
  <c r="AH439" i="14"/>
  <c r="AK439" i="14" s="1"/>
  <c r="AF439" i="14"/>
  <c r="AJ438" i="14"/>
  <c r="AH438" i="14"/>
  <c r="AK438" i="14" s="1"/>
  <c r="AF438" i="14"/>
  <c r="W438" i="14"/>
  <c r="U438" i="14"/>
  <c r="Y438" i="14" s="1"/>
  <c r="S438" i="14"/>
  <c r="AJ437" i="14"/>
  <c r="AH437" i="14"/>
  <c r="AK437" i="14" s="1"/>
  <c r="AF437" i="14"/>
  <c r="W437" i="14"/>
  <c r="U437" i="14"/>
  <c r="Y437" i="14" s="1"/>
  <c r="S437" i="14"/>
  <c r="AJ436" i="14"/>
  <c r="AH436" i="14"/>
  <c r="AK436" i="14" s="1"/>
  <c r="AF436" i="14"/>
  <c r="W436" i="14"/>
  <c r="U436" i="14"/>
  <c r="S436" i="14"/>
  <c r="AR436" i="14" s="1"/>
  <c r="AJ435" i="14"/>
  <c r="AH435" i="14"/>
  <c r="AK435" i="14" s="1"/>
  <c r="AF435" i="14"/>
  <c r="AJ434" i="14"/>
  <c r="AH434" i="14"/>
  <c r="AK434" i="14" s="1"/>
  <c r="AF434" i="14"/>
  <c r="W434" i="14"/>
  <c r="U434" i="14"/>
  <c r="Y434" i="14" s="1"/>
  <c r="S434" i="14"/>
  <c r="AJ433" i="14"/>
  <c r="AH433" i="14"/>
  <c r="AK433" i="14" s="1"/>
  <c r="AF433" i="14"/>
  <c r="AJ432" i="14"/>
  <c r="AH432" i="14"/>
  <c r="AK432" i="14" s="1"/>
  <c r="AF432" i="14"/>
  <c r="W432" i="14"/>
  <c r="U432" i="14"/>
  <c r="Y432" i="14" s="1"/>
  <c r="S432" i="14"/>
  <c r="AJ431" i="14"/>
  <c r="AH431" i="14"/>
  <c r="AK431" i="14" s="1"/>
  <c r="AF431" i="14"/>
  <c r="AJ430" i="14"/>
  <c r="AH430" i="14"/>
  <c r="AK430" i="14" s="1"/>
  <c r="AF430" i="14"/>
  <c r="AJ429" i="14"/>
  <c r="AH429" i="14"/>
  <c r="AK429" i="14" s="1"/>
  <c r="AF429" i="14"/>
  <c r="W429" i="14"/>
  <c r="U429" i="14"/>
  <c r="Y429" i="14" s="1"/>
  <c r="S429" i="14"/>
  <c r="AR429" i="14" s="1"/>
  <c r="AJ428" i="14"/>
  <c r="AH428" i="14"/>
  <c r="AK428" i="14" s="1"/>
  <c r="AF428" i="14"/>
  <c r="AJ427" i="14"/>
  <c r="AH427" i="14"/>
  <c r="AK427" i="14" s="1"/>
  <c r="AF427" i="14"/>
  <c r="AJ426" i="14"/>
  <c r="AH426" i="14"/>
  <c r="AK426" i="14" s="1"/>
  <c r="AF426" i="14"/>
  <c r="W426" i="14"/>
  <c r="U426" i="14"/>
  <c r="S426" i="14"/>
  <c r="AR426" i="14" s="1"/>
  <c r="AJ425" i="14"/>
  <c r="AH425" i="14"/>
  <c r="AK425" i="14" s="1"/>
  <c r="AF425" i="14"/>
  <c r="AJ424" i="14"/>
  <c r="AH424" i="14"/>
  <c r="AK424" i="14" s="1"/>
  <c r="AF424" i="14"/>
  <c r="AJ423" i="14"/>
  <c r="AH423" i="14"/>
  <c r="AK423" i="14" s="1"/>
  <c r="AF423" i="14"/>
  <c r="AJ422" i="14"/>
  <c r="AH422" i="14"/>
  <c r="AK422" i="14" s="1"/>
  <c r="AF422" i="14"/>
  <c r="W422" i="14"/>
  <c r="U422" i="14"/>
  <c r="Y422" i="14" s="1"/>
  <c r="S422" i="14"/>
  <c r="AR422" i="14" s="1"/>
  <c r="AJ421" i="14"/>
  <c r="AH421" i="14"/>
  <c r="AK421" i="14" s="1"/>
  <c r="AF421" i="14"/>
  <c r="AJ420" i="14"/>
  <c r="AH420" i="14"/>
  <c r="AK420" i="14" s="1"/>
  <c r="AF420" i="14"/>
  <c r="AJ419" i="14"/>
  <c r="AH419" i="14"/>
  <c r="AK419" i="14" s="1"/>
  <c r="AF419" i="14"/>
  <c r="AJ418" i="14"/>
  <c r="AH418" i="14"/>
  <c r="AK418" i="14" s="1"/>
  <c r="AF418" i="14"/>
  <c r="AJ417" i="14"/>
  <c r="AH417" i="14"/>
  <c r="AF417" i="14"/>
  <c r="W417" i="14"/>
  <c r="U417" i="14"/>
  <c r="Y417" i="14" s="1"/>
  <c r="S417" i="14"/>
  <c r="AR417" i="14" s="1"/>
  <c r="AJ416" i="14"/>
  <c r="AH416" i="14"/>
  <c r="AK416" i="14" s="1"/>
  <c r="AF416" i="14"/>
  <c r="AJ415" i="14"/>
  <c r="AH415" i="14"/>
  <c r="AF415" i="14"/>
  <c r="AJ414" i="14"/>
  <c r="AH414" i="14"/>
  <c r="AK414" i="14" s="1"/>
  <c r="AF414" i="14"/>
  <c r="AJ413" i="14"/>
  <c r="AH413" i="14"/>
  <c r="AK413" i="14" s="1"/>
  <c r="AF413" i="14"/>
  <c r="W413" i="14"/>
  <c r="U413" i="14"/>
  <c r="Y413" i="14" s="1"/>
  <c r="S413" i="14"/>
  <c r="AR413" i="14" s="1"/>
  <c r="AJ412" i="14"/>
  <c r="AH412" i="14"/>
  <c r="AK412" i="14" s="1"/>
  <c r="AF412" i="14"/>
  <c r="AJ411" i="14"/>
  <c r="AH411" i="14"/>
  <c r="AK411" i="14" s="1"/>
  <c r="AF411" i="14"/>
  <c r="AJ410" i="14"/>
  <c r="AH410" i="14"/>
  <c r="AF410" i="14"/>
  <c r="AJ409" i="14"/>
  <c r="AH409" i="14"/>
  <c r="AK409" i="14" s="1"/>
  <c r="AF409" i="14"/>
  <c r="AJ408" i="14"/>
  <c r="AH408" i="14"/>
  <c r="AK408" i="14" s="1"/>
  <c r="AF408" i="14"/>
  <c r="W408" i="14"/>
  <c r="U408" i="14"/>
  <c r="S408" i="14"/>
  <c r="AR408" i="14" s="1"/>
  <c r="AJ407" i="14"/>
  <c r="AH407" i="14"/>
  <c r="AK407" i="14" s="1"/>
  <c r="AF407" i="14"/>
  <c r="AJ406" i="14"/>
  <c r="AH406" i="14"/>
  <c r="AK406" i="14" s="1"/>
  <c r="AF406" i="14"/>
  <c r="AJ405" i="14"/>
  <c r="AH405" i="14"/>
  <c r="AK405" i="14" s="1"/>
  <c r="AF405" i="14"/>
  <c r="AJ404" i="14"/>
  <c r="AH404" i="14"/>
  <c r="AK404" i="14" s="1"/>
  <c r="AF404" i="14"/>
  <c r="AJ403" i="14"/>
  <c r="AH403" i="14"/>
  <c r="AK403" i="14" s="1"/>
  <c r="AF403" i="14"/>
  <c r="AJ402" i="14"/>
  <c r="AH402" i="14"/>
  <c r="AK402" i="14" s="1"/>
  <c r="AF402" i="14"/>
  <c r="W402" i="14"/>
  <c r="U402" i="14"/>
  <c r="Y402" i="14" s="1"/>
  <c r="S402" i="14"/>
  <c r="AJ401" i="14"/>
  <c r="AH401" i="14"/>
  <c r="AK401" i="14" s="1"/>
  <c r="AF401" i="14"/>
  <c r="AJ400" i="14"/>
  <c r="AH400" i="14"/>
  <c r="AK400" i="14" s="1"/>
  <c r="AF400" i="14"/>
  <c r="AJ399" i="14"/>
  <c r="AH399" i="14"/>
  <c r="AK399" i="14" s="1"/>
  <c r="AF399" i="14"/>
  <c r="W399" i="14"/>
  <c r="U399" i="14"/>
  <c r="Y399" i="14" s="1"/>
  <c r="X399" i="14" s="1"/>
  <c r="Z399" i="14" s="1"/>
  <c r="AA399" i="14" s="1"/>
  <c r="AX399" i="14" s="1"/>
  <c r="S399" i="14"/>
  <c r="AR399" i="14" s="1"/>
  <c r="AJ398" i="14"/>
  <c r="AH398" i="14"/>
  <c r="AK398" i="14" s="1"/>
  <c r="AF398" i="14"/>
  <c r="AJ397" i="14"/>
  <c r="AH397" i="14"/>
  <c r="AK397" i="14" s="1"/>
  <c r="AF397" i="14"/>
  <c r="AJ396" i="14"/>
  <c r="AH396" i="14"/>
  <c r="AK396" i="14" s="1"/>
  <c r="AF396" i="14"/>
  <c r="AJ395" i="14"/>
  <c r="AH395" i="14"/>
  <c r="AK395" i="14" s="1"/>
  <c r="AF395" i="14"/>
  <c r="W395" i="14"/>
  <c r="U395" i="14"/>
  <c r="Y395" i="14" s="1"/>
  <c r="AM395" i="14" s="1"/>
  <c r="S395" i="14"/>
  <c r="AJ394" i="14"/>
  <c r="AH394" i="14"/>
  <c r="AK394" i="14" s="1"/>
  <c r="AF394" i="14"/>
  <c r="AJ393" i="14"/>
  <c r="AH393" i="14"/>
  <c r="AK393" i="14" s="1"/>
  <c r="AF393" i="14"/>
  <c r="AJ392" i="14"/>
  <c r="AH392" i="14"/>
  <c r="AK392" i="14" s="1"/>
  <c r="AF392" i="14"/>
  <c r="AJ391" i="14"/>
  <c r="AH391" i="14"/>
  <c r="AF391" i="14"/>
  <c r="AJ390" i="14"/>
  <c r="AH390" i="14"/>
  <c r="AK390" i="14" s="1"/>
  <c r="AF390" i="14"/>
  <c r="W390" i="14"/>
  <c r="U390" i="14"/>
  <c r="S390" i="14"/>
  <c r="AR390" i="14" s="1"/>
  <c r="AJ389" i="14"/>
  <c r="AH389" i="14"/>
  <c r="AK389" i="14" s="1"/>
  <c r="AF389" i="14"/>
  <c r="AJ388" i="14"/>
  <c r="AH388" i="14"/>
  <c r="AK388" i="14" s="1"/>
  <c r="AF388" i="14"/>
  <c r="AJ387" i="14"/>
  <c r="AH387" i="14"/>
  <c r="AF387" i="14"/>
  <c r="AJ386" i="14"/>
  <c r="AH386" i="14"/>
  <c r="AF386" i="14"/>
  <c r="AJ385" i="14"/>
  <c r="AH385" i="14"/>
  <c r="AK385" i="14" s="1"/>
  <c r="AF385" i="14"/>
  <c r="W385" i="14"/>
  <c r="U385" i="14"/>
  <c r="S385" i="14"/>
  <c r="AR385" i="14" s="1"/>
  <c r="AJ384" i="14"/>
  <c r="AH384" i="14"/>
  <c r="AK384" i="14" s="1"/>
  <c r="AF384" i="14"/>
  <c r="AJ383" i="14"/>
  <c r="AH383" i="14"/>
  <c r="AK383" i="14" s="1"/>
  <c r="AF383" i="14"/>
  <c r="AJ382" i="14"/>
  <c r="AH382" i="14"/>
  <c r="AK382" i="14" s="1"/>
  <c r="AF382" i="14"/>
  <c r="W382" i="14"/>
  <c r="U382" i="14"/>
  <c r="Y382" i="14" s="1"/>
  <c r="S382" i="14"/>
  <c r="AR382" i="14" s="1"/>
  <c r="AJ381" i="14"/>
  <c r="AH381" i="14"/>
  <c r="AK381" i="14" s="1"/>
  <c r="AF381" i="14"/>
  <c r="AJ380" i="14"/>
  <c r="AH380" i="14"/>
  <c r="AK380" i="14" s="1"/>
  <c r="AF380" i="14"/>
  <c r="AJ379" i="14"/>
  <c r="AH379" i="14"/>
  <c r="AF379" i="14"/>
  <c r="AJ378" i="14"/>
  <c r="AH378" i="14"/>
  <c r="AK378" i="14" s="1"/>
  <c r="AF378" i="14"/>
  <c r="AJ377" i="14"/>
  <c r="AH377" i="14"/>
  <c r="AF377" i="14"/>
  <c r="W377" i="14"/>
  <c r="U377" i="14"/>
  <c r="S377" i="14"/>
  <c r="AR377" i="14" s="1"/>
  <c r="AJ376" i="14"/>
  <c r="AH376" i="14"/>
  <c r="AK376" i="14" s="1"/>
  <c r="AF376" i="14"/>
  <c r="AJ375" i="14"/>
  <c r="AH375" i="14"/>
  <c r="AK375" i="14" s="1"/>
  <c r="AF375" i="14"/>
  <c r="AJ374" i="14"/>
  <c r="AH374" i="14"/>
  <c r="AF374" i="14"/>
  <c r="W374" i="14"/>
  <c r="U374" i="14"/>
  <c r="Y374" i="14" s="1"/>
  <c r="AU374" i="14" s="1"/>
  <c r="S374" i="14"/>
  <c r="AR374" i="14" s="1"/>
  <c r="AJ373" i="14"/>
  <c r="AH373" i="14"/>
  <c r="AK373" i="14" s="1"/>
  <c r="AF373" i="14"/>
  <c r="AJ372" i="14"/>
  <c r="AH372" i="14"/>
  <c r="AF372" i="14"/>
  <c r="W372" i="14"/>
  <c r="U372" i="14"/>
  <c r="Y372" i="14" s="1"/>
  <c r="S372" i="14"/>
  <c r="AR372" i="14" s="1"/>
  <c r="AJ371" i="14"/>
  <c r="AH371" i="14"/>
  <c r="AK371" i="14" s="1"/>
  <c r="AF371" i="14"/>
  <c r="AJ370" i="14"/>
  <c r="AH370" i="14"/>
  <c r="AF370" i="14"/>
  <c r="W370" i="14"/>
  <c r="U370" i="14"/>
  <c r="Y370" i="14" s="1"/>
  <c r="S370" i="14"/>
  <c r="AR370" i="14" s="1"/>
  <c r="AJ369" i="14"/>
  <c r="AH369" i="14"/>
  <c r="AK369" i="14" s="1"/>
  <c r="AF369" i="14"/>
  <c r="AJ368" i="14"/>
  <c r="AH368" i="14"/>
  <c r="AK368" i="14" s="1"/>
  <c r="AF368" i="14"/>
  <c r="W368" i="14"/>
  <c r="U368" i="14"/>
  <c r="S368" i="14"/>
  <c r="AR368" i="14" s="1"/>
  <c r="AJ367" i="14"/>
  <c r="AH367" i="14"/>
  <c r="AF367" i="14"/>
  <c r="AJ366" i="14"/>
  <c r="AH366" i="14"/>
  <c r="AK366" i="14" s="1"/>
  <c r="AF366" i="14"/>
  <c r="AJ365" i="14"/>
  <c r="AH365" i="14"/>
  <c r="AF365" i="14"/>
  <c r="AJ364" i="14"/>
  <c r="AH364" i="14"/>
  <c r="AK364" i="14" s="1"/>
  <c r="AF364" i="14"/>
  <c r="W364" i="14"/>
  <c r="U364" i="14"/>
  <c r="Y364" i="14" s="1"/>
  <c r="S364" i="14"/>
  <c r="AR364" i="14" s="1"/>
  <c r="AJ363" i="14"/>
  <c r="AH363" i="14"/>
  <c r="AK363" i="14" s="1"/>
  <c r="AF363" i="14"/>
  <c r="AJ362" i="14"/>
  <c r="AH362" i="14"/>
  <c r="AK362" i="14" s="1"/>
  <c r="AF362" i="14"/>
  <c r="W362" i="14"/>
  <c r="U362" i="14"/>
  <c r="Y362" i="14" s="1"/>
  <c r="AM362" i="14" s="1"/>
  <c r="S362" i="14"/>
  <c r="AR362" i="14" s="1"/>
  <c r="AJ361" i="14"/>
  <c r="AH361" i="14"/>
  <c r="AF361" i="14"/>
  <c r="AJ360" i="14"/>
  <c r="AH360" i="14"/>
  <c r="AF360" i="14"/>
  <c r="W360" i="14"/>
  <c r="U360" i="14"/>
  <c r="Y360" i="14" s="1"/>
  <c r="S360" i="14"/>
  <c r="AR360" i="14" s="1"/>
  <c r="AJ359" i="14"/>
  <c r="AH359" i="14"/>
  <c r="AK359" i="14" s="1"/>
  <c r="AF359" i="14"/>
  <c r="AJ358" i="14"/>
  <c r="AH358" i="14"/>
  <c r="AK358" i="14" s="1"/>
  <c r="AF358" i="14"/>
  <c r="AJ357" i="14"/>
  <c r="AH357" i="14"/>
  <c r="AK357" i="14" s="1"/>
  <c r="AF357" i="14"/>
  <c r="W357" i="14"/>
  <c r="U357" i="14"/>
  <c r="S357" i="14"/>
  <c r="AJ356" i="14"/>
  <c r="AH356" i="14"/>
  <c r="AK356" i="14" s="1"/>
  <c r="AF356" i="14"/>
  <c r="AJ355" i="14"/>
  <c r="AH355" i="14"/>
  <c r="AF355" i="14"/>
  <c r="AJ354" i="14"/>
  <c r="AH354" i="14"/>
  <c r="AF354" i="14"/>
  <c r="W354" i="14"/>
  <c r="U354" i="14"/>
  <c r="Y354" i="14" s="1"/>
  <c r="S354" i="14"/>
  <c r="AR354" i="14" s="1"/>
  <c r="AJ353" i="14"/>
  <c r="AH353" i="14"/>
  <c r="AK353" i="14" s="1"/>
  <c r="AF353" i="14"/>
  <c r="AJ352" i="14"/>
  <c r="AH352" i="14"/>
  <c r="AK352" i="14" s="1"/>
  <c r="AF352" i="14"/>
  <c r="AJ351" i="14"/>
  <c r="AH351" i="14"/>
  <c r="AK351" i="14" s="1"/>
  <c r="AF351" i="14"/>
  <c r="AJ350" i="14"/>
  <c r="AH350" i="14"/>
  <c r="AK350" i="14" s="1"/>
  <c r="AF350" i="14"/>
  <c r="W350" i="14"/>
  <c r="U350" i="14"/>
  <c r="Y350" i="14" s="1"/>
  <c r="S350" i="14"/>
  <c r="AJ349" i="14"/>
  <c r="AH349" i="14"/>
  <c r="AK349" i="14" s="1"/>
  <c r="AF349" i="14"/>
  <c r="AJ348" i="14"/>
  <c r="AH348" i="14"/>
  <c r="AF348" i="14"/>
  <c r="AJ347" i="14"/>
  <c r="AH347" i="14"/>
  <c r="AK347" i="14" s="1"/>
  <c r="AF347" i="14"/>
  <c r="W347" i="14"/>
  <c r="U347" i="14"/>
  <c r="Y347" i="14" s="1"/>
  <c r="S347" i="14"/>
  <c r="AR347" i="14" s="1"/>
  <c r="AJ346" i="14"/>
  <c r="AH346" i="14"/>
  <c r="AK346" i="14" s="1"/>
  <c r="AF346" i="14"/>
  <c r="AJ345" i="14"/>
  <c r="AH345" i="14"/>
  <c r="AK345" i="14" s="1"/>
  <c r="AF345" i="14"/>
  <c r="AJ344" i="14"/>
  <c r="AH344" i="14"/>
  <c r="AK344" i="14" s="1"/>
  <c r="AF344" i="14"/>
  <c r="W344" i="14"/>
  <c r="U344" i="14"/>
  <c r="S344" i="14"/>
  <c r="AR344" i="14" s="1"/>
  <c r="AJ343" i="14"/>
  <c r="AH343" i="14"/>
  <c r="AF343" i="14"/>
  <c r="AJ342" i="14"/>
  <c r="AH342" i="14"/>
  <c r="AK342" i="14" s="1"/>
  <c r="AF342" i="14"/>
  <c r="W342" i="14"/>
  <c r="U342" i="14"/>
  <c r="Y342" i="14" s="1"/>
  <c r="S342" i="14"/>
  <c r="AR342" i="14" s="1"/>
  <c r="AJ341" i="14"/>
  <c r="AH341" i="14"/>
  <c r="AK341" i="14" s="1"/>
  <c r="AF341" i="14"/>
  <c r="AJ340" i="14"/>
  <c r="AH340" i="14"/>
  <c r="AK340" i="14" s="1"/>
  <c r="AF340" i="14"/>
  <c r="AJ339" i="14"/>
  <c r="AH339" i="14"/>
  <c r="AK339" i="14" s="1"/>
  <c r="AF339" i="14"/>
  <c r="W339" i="14"/>
  <c r="U339" i="14"/>
  <c r="Y339" i="14" s="1"/>
  <c r="S339" i="14"/>
  <c r="AJ338" i="14"/>
  <c r="AH338" i="14"/>
  <c r="AF338" i="14"/>
  <c r="AJ337" i="14"/>
  <c r="AH337" i="14"/>
  <c r="AF337" i="14"/>
  <c r="W337" i="14"/>
  <c r="U337" i="14"/>
  <c r="Y337" i="14" s="1"/>
  <c r="S337" i="14"/>
  <c r="AR337" i="14" s="1"/>
  <c r="AJ336" i="14"/>
  <c r="AH336" i="14"/>
  <c r="AK336" i="14" s="1"/>
  <c r="AF336" i="14"/>
  <c r="AJ335" i="14"/>
  <c r="AH335" i="14"/>
  <c r="AK335" i="14" s="1"/>
  <c r="AF335" i="14"/>
  <c r="AJ334" i="14"/>
  <c r="AH334" i="14"/>
  <c r="AK334" i="14" s="1"/>
  <c r="AF334" i="14"/>
  <c r="AJ333" i="14"/>
  <c r="AH333" i="14"/>
  <c r="AK333" i="14" s="1"/>
  <c r="AF333" i="14"/>
  <c r="AJ332" i="14"/>
  <c r="AH332" i="14"/>
  <c r="AK332" i="14" s="1"/>
  <c r="AF332" i="14"/>
  <c r="W332" i="14"/>
  <c r="U332" i="14"/>
  <c r="Y332" i="14" s="1"/>
  <c r="S332" i="14"/>
  <c r="AL332" i="14" s="1"/>
  <c r="AJ331" i="14"/>
  <c r="AH331" i="14"/>
  <c r="AF331" i="14"/>
  <c r="AJ330" i="14"/>
  <c r="AH330" i="14"/>
  <c r="AF330" i="14"/>
  <c r="AJ329" i="14"/>
  <c r="AH329" i="14"/>
  <c r="AF329" i="14"/>
  <c r="W329" i="14"/>
  <c r="U329" i="14"/>
  <c r="Y329" i="14" s="1"/>
  <c r="S329" i="14"/>
  <c r="AR329" i="14" s="1"/>
  <c r="AJ328" i="14"/>
  <c r="AH328" i="14"/>
  <c r="AK328" i="14" s="1"/>
  <c r="AF328" i="14"/>
  <c r="AJ327" i="14"/>
  <c r="AH327" i="14"/>
  <c r="AK327" i="14" s="1"/>
  <c r="AF327" i="14"/>
  <c r="AJ326" i="14"/>
  <c r="AH326" i="14"/>
  <c r="AK326" i="14" s="1"/>
  <c r="AF326" i="14"/>
  <c r="AJ325" i="14"/>
  <c r="AH325" i="14"/>
  <c r="AK325" i="14" s="1"/>
  <c r="AF325" i="14"/>
  <c r="AJ324" i="14"/>
  <c r="AH324" i="14"/>
  <c r="AK324" i="14" s="1"/>
  <c r="AF324" i="14"/>
  <c r="AJ323" i="14"/>
  <c r="AH323" i="14"/>
  <c r="AK323" i="14" s="1"/>
  <c r="AF323" i="14"/>
  <c r="W323" i="14"/>
  <c r="U323" i="14"/>
  <c r="Y323" i="14" s="1"/>
  <c r="S323" i="14"/>
  <c r="AR323" i="14" s="1"/>
  <c r="AV320" i="14"/>
  <c r="AW320" i="14" s="1"/>
  <c r="AS320" i="14"/>
  <c r="AT320" i="14" s="1"/>
  <c r="AY320" i="14" s="1"/>
  <c r="W320" i="14"/>
  <c r="U320" i="14"/>
  <c r="Y320" i="14" s="1"/>
  <c r="S320" i="14"/>
  <c r="AR320" i="14" s="1"/>
  <c r="AJ319" i="14"/>
  <c r="AH319" i="14"/>
  <c r="AK319" i="14" s="1"/>
  <c r="AF319" i="14"/>
  <c r="AJ318" i="14"/>
  <c r="AH318" i="14"/>
  <c r="AK318" i="14" s="1"/>
  <c r="AF318" i="14"/>
  <c r="AJ317" i="14"/>
  <c r="AH317" i="14"/>
  <c r="AK317" i="14" s="1"/>
  <c r="AF317" i="14"/>
  <c r="AJ316" i="14"/>
  <c r="AH316" i="14"/>
  <c r="AK316" i="14" s="1"/>
  <c r="AF316" i="14"/>
  <c r="W316" i="14"/>
  <c r="U316" i="14"/>
  <c r="S316" i="14"/>
  <c r="AR316" i="14" s="1"/>
  <c r="AJ315" i="14"/>
  <c r="AH315" i="14"/>
  <c r="AK315" i="14" s="1"/>
  <c r="AF315" i="14"/>
  <c r="AJ314" i="14"/>
  <c r="AH314" i="14"/>
  <c r="AK314" i="14" s="1"/>
  <c r="AF314" i="14"/>
  <c r="AJ313" i="14"/>
  <c r="AH313" i="14"/>
  <c r="AF313" i="14"/>
  <c r="W313" i="14"/>
  <c r="U313" i="14"/>
  <c r="Y313" i="14" s="1"/>
  <c r="S313" i="14"/>
  <c r="AR313" i="14" s="1"/>
  <c r="AJ312" i="14"/>
  <c r="AH312" i="14"/>
  <c r="AK312" i="14" s="1"/>
  <c r="AF312" i="14"/>
  <c r="AJ311" i="14"/>
  <c r="AH311" i="14"/>
  <c r="AK311" i="14" s="1"/>
  <c r="AF311" i="14"/>
  <c r="AJ310" i="14"/>
  <c r="AH310" i="14"/>
  <c r="AK310" i="14" s="1"/>
  <c r="AF310" i="14"/>
  <c r="AJ309" i="14"/>
  <c r="AH309" i="14"/>
  <c r="AK309" i="14" s="1"/>
  <c r="AF309" i="14"/>
  <c r="AJ308" i="14"/>
  <c r="AH308" i="14"/>
  <c r="AK308" i="14" s="1"/>
  <c r="AF308" i="14"/>
  <c r="W308" i="14"/>
  <c r="U308" i="14"/>
  <c r="Y308" i="14" s="1"/>
  <c r="S308" i="14"/>
  <c r="AR308" i="14" s="1"/>
  <c r="AJ307" i="14"/>
  <c r="AH307" i="14"/>
  <c r="AF307" i="14"/>
  <c r="AJ306" i="14"/>
  <c r="AH306" i="14"/>
  <c r="AK306" i="14" s="1"/>
  <c r="AF306" i="14"/>
  <c r="AJ305" i="14"/>
  <c r="AH305" i="14"/>
  <c r="AF305" i="14"/>
  <c r="W305" i="14"/>
  <c r="U305" i="14"/>
  <c r="S305" i="14"/>
  <c r="AR305" i="14" s="1"/>
  <c r="AJ304" i="14"/>
  <c r="AH304" i="14"/>
  <c r="AK304" i="14" s="1"/>
  <c r="AF304" i="14"/>
  <c r="AJ303" i="14"/>
  <c r="AH303" i="14"/>
  <c r="AF303" i="14"/>
  <c r="AJ302" i="14"/>
  <c r="AH302" i="14"/>
  <c r="AK302" i="14" s="1"/>
  <c r="AF302" i="14"/>
  <c r="AJ301" i="14"/>
  <c r="AH301" i="14"/>
  <c r="AK301" i="14" s="1"/>
  <c r="AF301" i="14"/>
  <c r="W301" i="14"/>
  <c r="U301" i="14"/>
  <c r="Y301" i="14" s="1"/>
  <c r="S301" i="14"/>
  <c r="AJ300" i="14"/>
  <c r="AH300" i="14"/>
  <c r="AK300" i="14" s="1"/>
  <c r="AF300" i="14"/>
  <c r="AJ299" i="14"/>
  <c r="AH299" i="14"/>
  <c r="AF299" i="14"/>
  <c r="AJ298" i="14"/>
  <c r="AH298" i="14"/>
  <c r="AF298" i="14"/>
  <c r="AJ297" i="14"/>
  <c r="AH297" i="14"/>
  <c r="AK297" i="14" s="1"/>
  <c r="AF297" i="14"/>
  <c r="W297" i="14"/>
  <c r="U297" i="14"/>
  <c r="Y297" i="14" s="1"/>
  <c r="AU297" i="14" s="1"/>
  <c r="S297" i="14"/>
  <c r="AR297" i="14" s="1"/>
  <c r="AJ296" i="14"/>
  <c r="AH296" i="14"/>
  <c r="AK296" i="14" s="1"/>
  <c r="AF296" i="14"/>
  <c r="AJ295" i="14"/>
  <c r="AH295" i="14"/>
  <c r="AK295" i="14" s="1"/>
  <c r="AF295" i="14"/>
  <c r="W295" i="14"/>
  <c r="U295" i="14"/>
  <c r="S295" i="14"/>
  <c r="AR295" i="14" s="1"/>
  <c r="AJ294" i="14"/>
  <c r="AH294" i="14"/>
  <c r="AK294" i="14" s="1"/>
  <c r="AF294" i="14"/>
  <c r="AJ293" i="14"/>
  <c r="AH293" i="14"/>
  <c r="AF293" i="14"/>
  <c r="AJ292" i="14"/>
  <c r="AH292" i="14"/>
  <c r="AF292" i="14"/>
  <c r="AJ291" i="14"/>
  <c r="AH291" i="14"/>
  <c r="AF291" i="14"/>
  <c r="W291" i="14"/>
  <c r="U291" i="14"/>
  <c r="Y291" i="14" s="1"/>
  <c r="S291" i="14"/>
  <c r="AR291" i="14" s="1"/>
  <c r="AJ290" i="14"/>
  <c r="AH290" i="14"/>
  <c r="AK290" i="14" s="1"/>
  <c r="AF290" i="14"/>
  <c r="AJ289" i="14"/>
  <c r="AH289" i="14"/>
  <c r="AF289" i="14"/>
  <c r="AJ288" i="14"/>
  <c r="AH288" i="14"/>
  <c r="AF288" i="14"/>
  <c r="AJ287" i="14"/>
  <c r="AH287" i="14"/>
  <c r="AK287" i="14" s="1"/>
  <c r="AF287" i="14"/>
  <c r="AJ286" i="14"/>
  <c r="AH286" i="14"/>
  <c r="AK286" i="14" s="1"/>
  <c r="AF286" i="14"/>
  <c r="W286" i="14"/>
  <c r="U286" i="14"/>
  <c r="Y286" i="14" s="1"/>
  <c r="S286" i="14"/>
  <c r="AR286" i="14" s="1"/>
  <c r="AJ285" i="14"/>
  <c r="AH285" i="14"/>
  <c r="AK285" i="14" s="1"/>
  <c r="AF285" i="14"/>
  <c r="AJ284" i="14"/>
  <c r="AH284" i="14"/>
  <c r="AK284" i="14" s="1"/>
  <c r="AF284" i="14"/>
  <c r="AJ283" i="14"/>
  <c r="AH283" i="14"/>
  <c r="AK283" i="14" s="1"/>
  <c r="AF283" i="14"/>
  <c r="W283" i="14"/>
  <c r="U283" i="14"/>
  <c r="Y283" i="14" s="1"/>
  <c r="S283" i="14"/>
  <c r="AR283" i="14" s="1"/>
  <c r="AJ282" i="14"/>
  <c r="AH282" i="14"/>
  <c r="AF282" i="14"/>
  <c r="AJ281" i="14"/>
  <c r="AH281" i="14"/>
  <c r="AF281" i="14"/>
  <c r="AJ280" i="14"/>
  <c r="AH280" i="14"/>
  <c r="AK280" i="14" s="1"/>
  <c r="AF280" i="14"/>
  <c r="AJ279" i="14"/>
  <c r="AH279" i="14"/>
  <c r="AK279" i="14" s="1"/>
  <c r="AF279" i="14"/>
  <c r="AJ278" i="14"/>
  <c r="AH278" i="14"/>
  <c r="AF278" i="14"/>
  <c r="W278" i="14"/>
  <c r="U278" i="14"/>
  <c r="Y278" i="14" s="1"/>
  <c r="S278" i="14"/>
  <c r="AR278" i="14" s="1"/>
  <c r="AJ277" i="14"/>
  <c r="AH277" i="14"/>
  <c r="AK277" i="14" s="1"/>
  <c r="AF277" i="14"/>
  <c r="AJ276" i="14"/>
  <c r="AH276" i="14"/>
  <c r="AK276" i="14" s="1"/>
  <c r="AF276" i="14"/>
  <c r="AJ275" i="14"/>
  <c r="AH275" i="14"/>
  <c r="AK275" i="14" s="1"/>
  <c r="AF275" i="14"/>
  <c r="W275" i="14"/>
  <c r="U275" i="14"/>
  <c r="Y275" i="14" s="1"/>
  <c r="AM275" i="14" s="1"/>
  <c r="S275" i="14"/>
  <c r="AR275" i="14" s="1"/>
  <c r="AJ274" i="14"/>
  <c r="AH274" i="14"/>
  <c r="AF274" i="14"/>
  <c r="AJ273" i="14"/>
  <c r="AH273" i="14"/>
  <c r="AK273" i="14" s="1"/>
  <c r="AF273" i="14"/>
  <c r="AJ272" i="14"/>
  <c r="AH272" i="14"/>
  <c r="AK272" i="14" s="1"/>
  <c r="AF272" i="14"/>
  <c r="AJ271" i="14"/>
  <c r="AH271" i="14"/>
  <c r="AF271" i="14"/>
  <c r="AJ270" i="14"/>
  <c r="AH270" i="14"/>
  <c r="AF270" i="14"/>
  <c r="W270" i="14"/>
  <c r="U270" i="14"/>
  <c r="Y270" i="14" s="1"/>
  <c r="S270" i="14"/>
  <c r="AR270" i="14" s="1"/>
  <c r="AJ269" i="14"/>
  <c r="AH269" i="14"/>
  <c r="AK269" i="14" s="1"/>
  <c r="AF269" i="14"/>
  <c r="AJ268" i="14"/>
  <c r="AH268" i="14"/>
  <c r="AK268" i="14" s="1"/>
  <c r="AF268" i="14"/>
  <c r="AJ267" i="14"/>
  <c r="AH267" i="14"/>
  <c r="AK267" i="14" s="1"/>
  <c r="AF267" i="14"/>
  <c r="AJ266" i="14"/>
  <c r="AH266" i="14"/>
  <c r="AK266" i="14" s="1"/>
  <c r="AF266" i="14"/>
  <c r="AJ265" i="14"/>
  <c r="AH265" i="14"/>
  <c r="AK265" i="14" s="1"/>
  <c r="AF265" i="14"/>
  <c r="AJ264" i="14"/>
  <c r="AH264" i="14"/>
  <c r="AK264" i="14" s="1"/>
  <c r="AF264" i="14"/>
  <c r="W264" i="14"/>
  <c r="U264" i="14"/>
  <c r="Y264" i="14" s="1"/>
  <c r="S264" i="14"/>
  <c r="AR264" i="14" s="1"/>
  <c r="AJ263" i="14"/>
  <c r="AH263" i="14"/>
  <c r="AF263" i="14"/>
  <c r="AJ262" i="14"/>
  <c r="AH262" i="14"/>
  <c r="AK262" i="14" s="1"/>
  <c r="AF262" i="14"/>
  <c r="AJ261" i="14"/>
  <c r="AH261" i="14"/>
  <c r="AK261" i="14" s="1"/>
  <c r="AF261" i="14"/>
  <c r="AJ260" i="14"/>
  <c r="AH260" i="14"/>
  <c r="AF260" i="14"/>
  <c r="AJ259" i="14"/>
  <c r="AH259" i="14"/>
  <c r="AF259" i="14"/>
  <c r="W259" i="14"/>
  <c r="U259" i="14"/>
  <c r="Y259" i="14" s="1"/>
  <c r="S259" i="14"/>
  <c r="AR259" i="14" s="1"/>
  <c r="AJ258" i="14"/>
  <c r="AH258" i="14"/>
  <c r="AK258" i="14" s="1"/>
  <c r="AF258" i="14"/>
  <c r="AJ257" i="14"/>
  <c r="AH257" i="14"/>
  <c r="AK257" i="14" s="1"/>
  <c r="AF257" i="14"/>
  <c r="AJ256" i="14"/>
  <c r="AH256" i="14"/>
  <c r="AK256" i="14" s="1"/>
  <c r="AF256" i="14"/>
  <c r="W256" i="14"/>
  <c r="U256" i="14"/>
  <c r="S256" i="14"/>
  <c r="AJ255" i="14"/>
  <c r="AH255" i="14"/>
  <c r="AK255" i="14" s="1"/>
  <c r="AF255" i="14"/>
  <c r="AJ254" i="14"/>
  <c r="AH254" i="14"/>
  <c r="AK254" i="14" s="1"/>
  <c r="AF254" i="14"/>
  <c r="AJ253" i="14"/>
  <c r="AH253" i="14"/>
  <c r="AF253" i="14"/>
  <c r="AJ252" i="14"/>
  <c r="AH252" i="14"/>
  <c r="AF252" i="14"/>
  <c r="AJ251" i="14"/>
  <c r="AH251" i="14"/>
  <c r="AK251" i="14" s="1"/>
  <c r="AF251" i="14"/>
  <c r="AJ250" i="14"/>
  <c r="AH250" i="14"/>
  <c r="AK250" i="14" s="1"/>
  <c r="AF250" i="14"/>
  <c r="W250" i="14"/>
  <c r="U250" i="14"/>
  <c r="Y250" i="14" s="1"/>
  <c r="S250" i="14"/>
  <c r="AR250" i="14" s="1"/>
  <c r="AJ249" i="14"/>
  <c r="AH249" i="14"/>
  <c r="AK249" i="14" s="1"/>
  <c r="AF249" i="14"/>
  <c r="AJ248" i="14"/>
  <c r="AH248" i="14"/>
  <c r="AK248" i="14" s="1"/>
  <c r="AF248" i="14"/>
  <c r="AJ247" i="14"/>
  <c r="AH247" i="14"/>
  <c r="AK247" i="14" s="1"/>
  <c r="AF247" i="14"/>
  <c r="AJ246" i="14"/>
  <c r="AH246" i="14"/>
  <c r="AK246" i="14" s="1"/>
  <c r="AF246" i="14"/>
  <c r="AJ245" i="14"/>
  <c r="AH245" i="14"/>
  <c r="AK245" i="14" s="1"/>
  <c r="AF245" i="14"/>
  <c r="W245" i="14"/>
  <c r="U245" i="14"/>
  <c r="S245" i="14"/>
  <c r="AJ244" i="14"/>
  <c r="AH244" i="14"/>
  <c r="AK244" i="14" s="1"/>
  <c r="AF244" i="14"/>
  <c r="AJ243" i="14"/>
  <c r="AH243" i="14"/>
  <c r="AK243" i="14" s="1"/>
  <c r="AF243" i="14"/>
  <c r="AJ242" i="14"/>
  <c r="AH242" i="14"/>
  <c r="AF242" i="14"/>
  <c r="AJ241" i="14"/>
  <c r="AH241" i="14"/>
  <c r="AF241" i="14"/>
  <c r="AJ240" i="14"/>
  <c r="AH240" i="14"/>
  <c r="AK240" i="14" s="1"/>
  <c r="AF240" i="14"/>
  <c r="W240" i="14"/>
  <c r="U240" i="14"/>
  <c r="Y240" i="14" s="1"/>
  <c r="S240" i="14"/>
  <c r="AR240" i="14" s="1"/>
  <c r="AJ239" i="14"/>
  <c r="AH239" i="14"/>
  <c r="AK239" i="14" s="1"/>
  <c r="AF239" i="14"/>
  <c r="AJ238" i="14"/>
  <c r="AH238" i="14"/>
  <c r="AK238" i="14" s="1"/>
  <c r="AF238" i="14"/>
  <c r="AJ237" i="14"/>
  <c r="AH237" i="14"/>
  <c r="AK237" i="14" s="1"/>
  <c r="AF237" i="14"/>
  <c r="AJ236" i="14"/>
  <c r="AH236" i="14"/>
  <c r="AK236" i="14" s="1"/>
  <c r="AF236" i="14"/>
  <c r="W236" i="14"/>
  <c r="U236" i="14"/>
  <c r="Y236" i="14" s="1"/>
  <c r="AM236" i="14" s="1"/>
  <c r="S236" i="14"/>
  <c r="AR236" i="14" s="1"/>
  <c r="AJ235" i="14"/>
  <c r="AH235" i="14"/>
  <c r="AF235" i="14"/>
  <c r="AJ234" i="14"/>
  <c r="AH234" i="14"/>
  <c r="AF234" i="14"/>
  <c r="AJ233" i="14"/>
  <c r="AH233" i="14"/>
  <c r="AF233" i="14"/>
  <c r="AJ232" i="14"/>
  <c r="AH232" i="14"/>
  <c r="AK232" i="14" s="1"/>
  <c r="AF232" i="14"/>
  <c r="W232" i="14"/>
  <c r="U232" i="14"/>
  <c r="Y232" i="14" s="1"/>
  <c r="S232" i="14"/>
  <c r="AL232" i="14" s="1"/>
  <c r="AJ231" i="14"/>
  <c r="AH231" i="14"/>
  <c r="AK231" i="14" s="1"/>
  <c r="AF231" i="14"/>
  <c r="AJ230" i="14"/>
  <c r="AH230" i="14"/>
  <c r="AF230" i="14"/>
  <c r="AJ229" i="14"/>
  <c r="AH229" i="14"/>
  <c r="AF229" i="14"/>
  <c r="AJ228" i="14"/>
  <c r="AH228" i="14"/>
  <c r="AK228" i="14" s="1"/>
  <c r="AF228" i="14"/>
  <c r="AJ227" i="14"/>
  <c r="AH227" i="14"/>
  <c r="AK227" i="14" s="1"/>
  <c r="AF227" i="14"/>
  <c r="W227" i="14"/>
  <c r="U227" i="14"/>
  <c r="Y227" i="14" s="1"/>
  <c r="AU227" i="14" s="1"/>
  <c r="S227" i="14"/>
  <c r="AR227" i="14" s="1"/>
  <c r="AJ226" i="14"/>
  <c r="AH226" i="14"/>
  <c r="AK226" i="14" s="1"/>
  <c r="AF226" i="14"/>
  <c r="AJ225" i="14"/>
  <c r="AH225" i="14"/>
  <c r="AK225" i="14" s="1"/>
  <c r="AF225" i="14"/>
  <c r="W225" i="14"/>
  <c r="U225" i="14"/>
  <c r="Y225" i="14" s="1"/>
  <c r="S225" i="14"/>
  <c r="AR225" i="14" s="1"/>
  <c r="AJ224" i="14"/>
  <c r="AH224" i="14"/>
  <c r="AK224" i="14" s="1"/>
  <c r="AF224" i="14"/>
  <c r="AJ223" i="14"/>
  <c r="AH223" i="14"/>
  <c r="AK223" i="14" s="1"/>
  <c r="AF223" i="14"/>
  <c r="AJ222" i="14"/>
  <c r="AH222" i="14"/>
  <c r="AK222" i="14" s="1"/>
  <c r="AF222" i="14"/>
  <c r="W222" i="14"/>
  <c r="U222" i="14"/>
  <c r="Y222" i="14" s="1"/>
  <c r="S222" i="14"/>
  <c r="AR222" i="14" s="1"/>
  <c r="AJ221" i="14"/>
  <c r="AH221" i="14"/>
  <c r="AF221" i="14"/>
  <c r="AJ220" i="14"/>
  <c r="AH220" i="14"/>
  <c r="AF220" i="14"/>
  <c r="W220" i="14"/>
  <c r="U220" i="14"/>
  <c r="Y220" i="14" s="1"/>
  <c r="S220" i="14"/>
  <c r="AR220" i="14" s="1"/>
  <c r="AJ219" i="14"/>
  <c r="AH219" i="14"/>
  <c r="AF219" i="14"/>
  <c r="AJ218" i="14"/>
  <c r="AH218" i="14"/>
  <c r="AK218" i="14" s="1"/>
  <c r="AF218" i="14"/>
  <c r="W218" i="14"/>
  <c r="U218" i="14"/>
  <c r="S218" i="14"/>
  <c r="AR218" i="14" s="1"/>
  <c r="AJ217" i="14"/>
  <c r="AH217" i="14"/>
  <c r="AK217" i="14" s="1"/>
  <c r="AF217" i="14"/>
  <c r="AJ216" i="14"/>
  <c r="AH216" i="14"/>
  <c r="AF216" i="14"/>
  <c r="AJ215" i="14"/>
  <c r="AH215" i="14"/>
  <c r="AK215" i="14" s="1"/>
  <c r="AF215" i="14"/>
  <c r="AJ214" i="14"/>
  <c r="AH214" i="14"/>
  <c r="AK214" i="14" s="1"/>
  <c r="AF214" i="14"/>
  <c r="W214" i="14"/>
  <c r="U214" i="14"/>
  <c r="S214" i="14"/>
  <c r="AR214" i="14" s="1"/>
  <c r="AJ213" i="14"/>
  <c r="AH213" i="14"/>
  <c r="AK213" i="14" s="1"/>
  <c r="AF213" i="14"/>
  <c r="AJ212" i="14"/>
  <c r="AH212" i="14"/>
  <c r="AK212" i="14" s="1"/>
  <c r="AF212" i="14"/>
  <c r="W212" i="14"/>
  <c r="U212" i="14"/>
  <c r="Y212" i="14" s="1"/>
  <c r="S212" i="14"/>
  <c r="AR212" i="14" s="1"/>
  <c r="AJ211" i="14"/>
  <c r="AH211" i="14"/>
  <c r="AK211" i="14" s="1"/>
  <c r="AF211" i="14"/>
  <c r="AJ210" i="14"/>
  <c r="AH210" i="14"/>
  <c r="AK210" i="14" s="1"/>
  <c r="AF210" i="14"/>
  <c r="AJ209" i="14"/>
  <c r="AH209" i="14"/>
  <c r="AK209" i="14" s="1"/>
  <c r="AF209" i="14"/>
  <c r="AJ208" i="14"/>
  <c r="AH208" i="14"/>
  <c r="AK208" i="14" s="1"/>
  <c r="AF208" i="14"/>
  <c r="W208" i="14"/>
  <c r="U208" i="14"/>
  <c r="Y208" i="14" s="1"/>
  <c r="AU208" i="14" s="1"/>
  <c r="S208" i="14"/>
  <c r="AR208" i="14" s="1"/>
  <c r="AJ207" i="14"/>
  <c r="AH207" i="14"/>
  <c r="AF207" i="14"/>
  <c r="AJ206" i="14"/>
  <c r="AH206" i="14"/>
  <c r="AK206" i="14" s="1"/>
  <c r="AF206" i="14"/>
  <c r="AJ205" i="14"/>
  <c r="AH205" i="14"/>
  <c r="AK205" i="14" s="1"/>
  <c r="AF205" i="14"/>
  <c r="AJ204" i="14"/>
  <c r="AH204" i="14"/>
  <c r="AK204" i="14" s="1"/>
  <c r="AF204" i="14"/>
  <c r="W204" i="14"/>
  <c r="U204" i="14"/>
  <c r="Y204" i="14" s="1"/>
  <c r="S204" i="14"/>
  <c r="AR204" i="14" s="1"/>
  <c r="AJ203" i="14"/>
  <c r="AH203" i="14"/>
  <c r="AK203" i="14" s="1"/>
  <c r="AF203" i="14"/>
  <c r="AJ202" i="14"/>
  <c r="AH202" i="14"/>
  <c r="AK202" i="14" s="1"/>
  <c r="AF202" i="14"/>
  <c r="AJ201" i="14"/>
  <c r="AH201" i="14"/>
  <c r="AK201" i="14" s="1"/>
  <c r="AF201" i="14"/>
  <c r="W201" i="14"/>
  <c r="U201" i="14"/>
  <c r="Y201" i="14" s="1"/>
  <c r="AU201" i="14" s="1"/>
  <c r="S201" i="14"/>
  <c r="AR201" i="14" s="1"/>
  <c r="AJ200" i="14"/>
  <c r="AH200" i="14"/>
  <c r="AF200" i="14"/>
  <c r="AJ199" i="14"/>
  <c r="AH199" i="14"/>
  <c r="AK199" i="14" s="1"/>
  <c r="AF199" i="14"/>
  <c r="AJ198" i="14"/>
  <c r="AH198" i="14"/>
  <c r="AK198" i="14" s="1"/>
  <c r="AF198" i="14"/>
  <c r="W198" i="14"/>
  <c r="U198" i="14"/>
  <c r="Y198" i="14" s="1"/>
  <c r="S198" i="14"/>
  <c r="AR198" i="14" s="1"/>
  <c r="AJ197" i="14"/>
  <c r="AH197" i="14"/>
  <c r="AK197" i="14" s="1"/>
  <c r="AF197" i="14"/>
  <c r="AJ196" i="14"/>
  <c r="AH196" i="14"/>
  <c r="AK196" i="14" s="1"/>
  <c r="AF196" i="14"/>
  <c r="AJ195" i="14"/>
  <c r="AH195" i="14"/>
  <c r="AK195" i="14" s="1"/>
  <c r="AF195" i="14"/>
  <c r="AJ194" i="14"/>
  <c r="AH194" i="14"/>
  <c r="AK194" i="14" s="1"/>
  <c r="AF194" i="14"/>
  <c r="AJ193" i="14"/>
  <c r="AH193" i="14"/>
  <c r="AK193" i="14" s="1"/>
  <c r="AF193" i="14"/>
  <c r="W193" i="14"/>
  <c r="U193" i="14"/>
  <c r="S193" i="14"/>
  <c r="AR193" i="14" s="1"/>
  <c r="AJ192" i="14"/>
  <c r="AH192" i="14"/>
  <c r="AK192" i="14" s="1"/>
  <c r="AF192" i="14"/>
  <c r="AJ191" i="14"/>
  <c r="AH191" i="14"/>
  <c r="AK191" i="14" s="1"/>
  <c r="AF191" i="14"/>
  <c r="AJ190" i="14"/>
  <c r="AH190" i="14"/>
  <c r="AK190" i="14" s="1"/>
  <c r="AF190" i="14"/>
  <c r="AJ189" i="14"/>
  <c r="AH189" i="14"/>
  <c r="AF189" i="14"/>
  <c r="W189" i="14"/>
  <c r="U189" i="14"/>
  <c r="Y189" i="14" s="1"/>
  <c r="S189" i="14"/>
  <c r="AR189" i="14" s="1"/>
  <c r="AJ188" i="14"/>
  <c r="AH188" i="14"/>
  <c r="AK188" i="14" s="1"/>
  <c r="AF188" i="14"/>
  <c r="AJ187" i="14"/>
  <c r="AH187" i="14"/>
  <c r="AK187" i="14" s="1"/>
  <c r="AF187" i="14"/>
  <c r="W187" i="14"/>
  <c r="U187" i="14"/>
  <c r="Y187" i="14" s="1"/>
  <c r="AU187" i="14" s="1"/>
  <c r="S187" i="14"/>
  <c r="AR187" i="14" s="1"/>
  <c r="AJ186" i="14"/>
  <c r="AH186" i="14"/>
  <c r="AF186" i="14"/>
  <c r="AJ185" i="14"/>
  <c r="AH185" i="14"/>
  <c r="AK185" i="14" s="1"/>
  <c r="AF185" i="14"/>
  <c r="W185" i="14"/>
  <c r="U185" i="14"/>
  <c r="Y185" i="14" s="1"/>
  <c r="S185" i="14"/>
  <c r="AR185" i="14" s="1"/>
  <c r="AJ184" i="14"/>
  <c r="AH184" i="14"/>
  <c r="AK184" i="14" s="1"/>
  <c r="AF184" i="14"/>
  <c r="AJ183" i="14"/>
  <c r="AH183" i="14"/>
  <c r="AK183" i="14" s="1"/>
  <c r="AF183" i="14"/>
  <c r="AJ182" i="14"/>
  <c r="AH182" i="14"/>
  <c r="AK182" i="14" s="1"/>
  <c r="AF182" i="14"/>
  <c r="W182" i="14"/>
  <c r="U182" i="14"/>
  <c r="Y182" i="14" s="1"/>
  <c r="S182" i="14"/>
  <c r="AR182" i="14" s="1"/>
  <c r="AJ181" i="14"/>
  <c r="AH181" i="14"/>
  <c r="AK181" i="14" s="1"/>
  <c r="AF181" i="14"/>
  <c r="AJ180" i="14"/>
  <c r="AH180" i="14"/>
  <c r="AK180" i="14" s="1"/>
  <c r="AF180" i="14"/>
  <c r="W180" i="14"/>
  <c r="U180" i="14"/>
  <c r="Y180" i="14" s="1"/>
  <c r="S180" i="14"/>
  <c r="AR180" i="14" s="1"/>
  <c r="AJ179" i="14"/>
  <c r="AH179" i="14"/>
  <c r="AK179" i="14" s="1"/>
  <c r="AF179" i="14"/>
  <c r="AJ178" i="14"/>
  <c r="AH178" i="14"/>
  <c r="AK178" i="14" s="1"/>
  <c r="AF178" i="14"/>
  <c r="AJ177" i="14"/>
  <c r="AH177" i="14"/>
  <c r="AK177" i="14" s="1"/>
  <c r="AF177" i="14"/>
  <c r="AJ176" i="14"/>
  <c r="AH176" i="14"/>
  <c r="AK176" i="14" s="1"/>
  <c r="AF176" i="14"/>
  <c r="AJ175" i="14"/>
  <c r="AH175" i="14"/>
  <c r="AK175" i="14" s="1"/>
  <c r="AF175" i="14"/>
  <c r="W175" i="14"/>
  <c r="U175" i="14"/>
  <c r="Y175" i="14" s="1"/>
  <c r="S175" i="14"/>
  <c r="AR175" i="14" s="1"/>
  <c r="AJ174" i="14"/>
  <c r="AH174" i="14"/>
  <c r="AK174" i="14" s="1"/>
  <c r="AF174" i="14"/>
  <c r="AJ173" i="14"/>
  <c r="AH173" i="14"/>
  <c r="AK173" i="14" s="1"/>
  <c r="AF173" i="14"/>
  <c r="AJ172" i="14"/>
  <c r="AH172" i="14"/>
  <c r="AF172" i="14"/>
  <c r="W172" i="14"/>
  <c r="U172" i="14"/>
  <c r="Y172" i="14" s="1"/>
  <c r="X172" i="14" s="1"/>
  <c r="Z172" i="14" s="1"/>
  <c r="AA172" i="14" s="1"/>
  <c r="AX172" i="14" s="1"/>
  <c r="S172" i="14"/>
  <c r="AR172" i="14" s="1"/>
  <c r="AJ171" i="14"/>
  <c r="AH171" i="14"/>
  <c r="AF171" i="14"/>
  <c r="AJ170" i="14"/>
  <c r="AH170" i="14"/>
  <c r="AK170" i="14" s="1"/>
  <c r="AF170" i="14"/>
  <c r="AJ169" i="14"/>
  <c r="AH169" i="14"/>
  <c r="AK169" i="14" s="1"/>
  <c r="AF169" i="14"/>
  <c r="W169" i="14"/>
  <c r="U169" i="14"/>
  <c r="Y169" i="14" s="1"/>
  <c r="S169" i="14"/>
  <c r="AR169" i="14" s="1"/>
  <c r="AJ168" i="14"/>
  <c r="AH168" i="14"/>
  <c r="AF168" i="14"/>
  <c r="AJ167" i="14"/>
  <c r="AH167" i="14"/>
  <c r="AK167" i="14" s="1"/>
  <c r="AF167" i="14"/>
  <c r="AJ166" i="14"/>
  <c r="AH166" i="14"/>
  <c r="AK166" i="14" s="1"/>
  <c r="AF166" i="14"/>
  <c r="AJ165" i="14"/>
  <c r="AH165" i="14"/>
  <c r="AF165" i="14"/>
  <c r="AJ164" i="14"/>
  <c r="AH164" i="14"/>
  <c r="AK164" i="14" s="1"/>
  <c r="AF164" i="14"/>
  <c r="W164" i="14"/>
  <c r="U164" i="14"/>
  <c r="Y164" i="14" s="1"/>
  <c r="X164" i="14" s="1"/>
  <c r="Z164" i="14" s="1"/>
  <c r="AA164" i="14" s="1"/>
  <c r="AX164" i="14" s="1"/>
  <c r="S164" i="14"/>
  <c r="AR164" i="14" s="1"/>
  <c r="AJ163" i="14"/>
  <c r="AH163" i="14"/>
  <c r="AK163" i="14" s="1"/>
  <c r="AF163" i="14"/>
  <c r="AJ162" i="14"/>
  <c r="AH162" i="14"/>
  <c r="AK162" i="14" s="1"/>
  <c r="AF162" i="14"/>
  <c r="AJ161" i="14"/>
  <c r="AH161" i="14"/>
  <c r="AK161" i="14" s="1"/>
  <c r="AF161" i="14"/>
  <c r="AJ160" i="14"/>
  <c r="AH160" i="14"/>
  <c r="AF160" i="14"/>
  <c r="AJ159" i="14"/>
  <c r="AH159" i="14"/>
  <c r="AK159" i="14" s="1"/>
  <c r="AF159" i="14"/>
  <c r="W159" i="14"/>
  <c r="U159" i="14"/>
  <c r="Y159" i="14" s="1"/>
  <c r="AU159" i="14" s="1"/>
  <c r="S159" i="14"/>
  <c r="AR159" i="14" s="1"/>
  <c r="AJ158" i="14"/>
  <c r="AH158" i="14"/>
  <c r="AF158" i="14"/>
  <c r="AJ157" i="14"/>
  <c r="AH157" i="14"/>
  <c r="AK157" i="14" s="1"/>
  <c r="AF157" i="14"/>
  <c r="W157" i="14"/>
  <c r="U157" i="14"/>
  <c r="S157" i="14"/>
  <c r="AR157" i="14" s="1"/>
  <c r="AJ156" i="14"/>
  <c r="AH156" i="14"/>
  <c r="AK156" i="14" s="1"/>
  <c r="AF156" i="14"/>
  <c r="AJ155" i="14"/>
  <c r="AH155" i="14"/>
  <c r="AF155" i="14"/>
  <c r="AJ154" i="14"/>
  <c r="AH154" i="14"/>
  <c r="AK154" i="14" s="1"/>
  <c r="AF154" i="14"/>
  <c r="AJ153" i="14"/>
  <c r="AH153" i="14"/>
  <c r="AF153" i="14"/>
  <c r="AJ152" i="14"/>
  <c r="AH152" i="14"/>
  <c r="AK152" i="14" s="1"/>
  <c r="AF152" i="14"/>
  <c r="AJ151" i="14"/>
  <c r="AH151" i="14"/>
  <c r="AK151" i="14" s="1"/>
  <c r="AF151" i="14"/>
  <c r="W151" i="14"/>
  <c r="U151" i="14"/>
  <c r="Y151" i="14" s="1"/>
  <c r="S151" i="14"/>
  <c r="AR151" i="14" s="1"/>
  <c r="AJ150" i="14"/>
  <c r="AH150" i="14"/>
  <c r="AK150" i="14" s="1"/>
  <c r="AF150" i="14"/>
  <c r="AJ149" i="14"/>
  <c r="AH149" i="14"/>
  <c r="AK149" i="14" s="1"/>
  <c r="AF149" i="14"/>
  <c r="AJ148" i="14"/>
  <c r="AH148" i="14"/>
  <c r="AK148" i="14" s="1"/>
  <c r="AF148" i="14"/>
  <c r="AJ147" i="14"/>
  <c r="AH147" i="14"/>
  <c r="AK147" i="14" s="1"/>
  <c r="AF147" i="14"/>
  <c r="AJ146" i="14"/>
  <c r="AH146" i="14"/>
  <c r="AK146" i="14" s="1"/>
  <c r="AF146" i="14"/>
  <c r="AJ145" i="14"/>
  <c r="AH145" i="14"/>
  <c r="AF145" i="14"/>
  <c r="W145" i="14"/>
  <c r="U145" i="14"/>
  <c r="Y145" i="14" s="1"/>
  <c r="S145" i="14"/>
  <c r="AR145" i="14" s="1"/>
  <c r="AJ144" i="14"/>
  <c r="AH144" i="14"/>
  <c r="AF144" i="14"/>
  <c r="AJ143" i="14"/>
  <c r="AH143" i="14"/>
  <c r="AK143" i="14" s="1"/>
  <c r="AF143" i="14"/>
  <c r="AJ142" i="14"/>
  <c r="AH142" i="14"/>
  <c r="AK142" i="14" s="1"/>
  <c r="AF142" i="14"/>
  <c r="AJ141" i="14"/>
  <c r="AH141" i="14"/>
  <c r="AK141" i="14" s="1"/>
  <c r="AF141" i="14"/>
  <c r="AJ140" i="14"/>
  <c r="AH140" i="14"/>
  <c r="AK140" i="14" s="1"/>
  <c r="AF140" i="14"/>
  <c r="W140" i="14"/>
  <c r="U140" i="14"/>
  <c r="S140" i="14"/>
  <c r="AR140" i="14" s="1"/>
  <c r="AJ139" i="14"/>
  <c r="AH139" i="14"/>
  <c r="AK139" i="14" s="1"/>
  <c r="AF139" i="14"/>
  <c r="AJ138" i="14"/>
  <c r="AH138" i="14"/>
  <c r="AK138" i="14" s="1"/>
  <c r="AF138" i="14"/>
  <c r="W138" i="14"/>
  <c r="U138" i="14"/>
  <c r="Y138" i="14" s="1"/>
  <c r="S138" i="14"/>
  <c r="AR138" i="14" s="1"/>
  <c r="AJ137" i="14"/>
  <c r="AH137" i="14"/>
  <c r="AK137" i="14" s="1"/>
  <c r="AF137" i="14"/>
  <c r="W137" i="14"/>
  <c r="U137" i="14"/>
  <c r="S137" i="14"/>
  <c r="AR137" i="14" s="1"/>
  <c r="AJ136" i="14"/>
  <c r="AH136" i="14"/>
  <c r="AK136" i="14" s="1"/>
  <c r="AF136" i="14"/>
  <c r="AJ135" i="14"/>
  <c r="AH135" i="14"/>
  <c r="AK135" i="14" s="1"/>
  <c r="AF135" i="14"/>
  <c r="W135" i="14"/>
  <c r="U135" i="14"/>
  <c r="Y135" i="14" s="1"/>
  <c r="S135" i="14"/>
  <c r="AR135" i="14" s="1"/>
  <c r="AJ134" i="14"/>
  <c r="AH134" i="14"/>
  <c r="AK134" i="14" s="1"/>
  <c r="AF134" i="14"/>
  <c r="AJ133" i="14"/>
  <c r="AH133" i="14"/>
  <c r="AK133" i="14" s="1"/>
  <c r="AF133" i="14"/>
  <c r="W133" i="14"/>
  <c r="U133" i="14"/>
  <c r="Y133" i="14" s="1"/>
  <c r="S133" i="14"/>
  <c r="AL133" i="14" s="1"/>
  <c r="AJ132" i="14"/>
  <c r="AH132" i="14"/>
  <c r="AK132" i="14" s="1"/>
  <c r="AF132" i="14"/>
  <c r="AJ131" i="14"/>
  <c r="AH131" i="14"/>
  <c r="AK131" i="14" s="1"/>
  <c r="AF131" i="14"/>
  <c r="W131" i="14"/>
  <c r="U131" i="14"/>
  <c r="Y131" i="14" s="1"/>
  <c r="S131" i="14"/>
  <c r="AR131" i="14" s="1"/>
  <c r="AJ130" i="14"/>
  <c r="AH130" i="14"/>
  <c r="AK130" i="14" s="1"/>
  <c r="AF130" i="14"/>
  <c r="AJ129" i="14"/>
  <c r="AH129" i="14"/>
  <c r="AF129" i="14"/>
  <c r="AJ128" i="14"/>
  <c r="AH128" i="14"/>
  <c r="AK128" i="14" s="1"/>
  <c r="AF128" i="14"/>
  <c r="AJ127" i="14"/>
  <c r="AH127" i="14"/>
  <c r="AK127" i="14" s="1"/>
  <c r="AF127" i="14"/>
  <c r="W127" i="14"/>
  <c r="U127" i="14"/>
  <c r="S127" i="14"/>
  <c r="AR127" i="14" s="1"/>
  <c r="AJ126" i="14"/>
  <c r="AH126" i="14"/>
  <c r="AK126" i="14" s="1"/>
  <c r="AF126" i="14"/>
  <c r="AJ125" i="14"/>
  <c r="AH125" i="14"/>
  <c r="AK125" i="14" s="1"/>
  <c r="AF125" i="14"/>
  <c r="AJ124" i="14"/>
  <c r="AH124" i="14"/>
  <c r="AK124" i="14" s="1"/>
  <c r="AF124" i="14"/>
  <c r="W124" i="14"/>
  <c r="U124" i="14"/>
  <c r="Y124" i="14" s="1"/>
  <c r="S124" i="14"/>
  <c r="AR124" i="14" s="1"/>
  <c r="AJ123" i="14"/>
  <c r="AH123" i="14"/>
  <c r="AK123" i="14" s="1"/>
  <c r="AF123" i="14"/>
  <c r="AJ122" i="14"/>
  <c r="AH122" i="14"/>
  <c r="AF122" i="14"/>
  <c r="AJ121" i="14"/>
  <c r="AH121" i="14"/>
  <c r="AK121" i="14" s="1"/>
  <c r="AF121" i="14"/>
  <c r="AJ120" i="14"/>
  <c r="AH120" i="14"/>
  <c r="AK120" i="14" s="1"/>
  <c r="AF120" i="14"/>
  <c r="W120" i="14"/>
  <c r="U120" i="14"/>
  <c r="S120" i="14"/>
  <c r="AR120" i="14" s="1"/>
  <c r="AJ119" i="14"/>
  <c r="AH119" i="14"/>
  <c r="AK119" i="14" s="1"/>
  <c r="AF119" i="14"/>
  <c r="AJ118" i="14"/>
  <c r="AH118" i="14"/>
  <c r="AK118" i="14" s="1"/>
  <c r="AF118" i="14"/>
  <c r="AJ117" i="14"/>
  <c r="AH117" i="14"/>
  <c r="AK117" i="14" s="1"/>
  <c r="AF117" i="14"/>
  <c r="AJ116" i="14"/>
  <c r="AH116" i="14"/>
  <c r="AF116" i="14"/>
  <c r="AJ115" i="14"/>
  <c r="AH115" i="14"/>
  <c r="AK115" i="14" s="1"/>
  <c r="AF115" i="14"/>
  <c r="AJ114" i="14"/>
  <c r="AH114" i="14"/>
  <c r="AK114" i="14" s="1"/>
  <c r="AF114" i="14"/>
  <c r="W114" i="14"/>
  <c r="U114" i="14"/>
  <c r="Y114" i="14" s="1"/>
  <c r="S114" i="14"/>
  <c r="AR114" i="14" s="1"/>
  <c r="AJ113" i="14"/>
  <c r="AH113" i="14"/>
  <c r="AK113" i="14" s="1"/>
  <c r="AF113" i="14"/>
  <c r="AJ112" i="14"/>
  <c r="AH112" i="14"/>
  <c r="AK112" i="14" s="1"/>
  <c r="AF112" i="14"/>
  <c r="AJ111" i="14"/>
  <c r="AH111" i="14"/>
  <c r="AF111" i="14"/>
  <c r="W111" i="14"/>
  <c r="U111" i="14"/>
  <c r="Y111" i="14" s="1"/>
  <c r="S111" i="14"/>
  <c r="AR111" i="14" s="1"/>
  <c r="AJ110" i="14"/>
  <c r="AH110" i="14"/>
  <c r="AK110" i="14" s="1"/>
  <c r="AF110" i="14"/>
  <c r="AJ109" i="14"/>
  <c r="AH109" i="14"/>
  <c r="AF109" i="14"/>
  <c r="W109" i="14"/>
  <c r="U109" i="14"/>
  <c r="Y109" i="14" s="1"/>
  <c r="S109" i="14"/>
  <c r="AR109" i="14" s="1"/>
  <c r="AJ108" i="14"/>
  <c r="AH108" i="14"/>
  <c r="AF108" i="14"/>
  <c r="AJ107" i="14"/>
  <c r="AH107" i="14"/>
  <c r="AK107" i="14" s="1"/>
  <c r="AF107" i="14"/>
  <c r="AJ106" i="14"/>
  <c r="AH106" i="14"/>
  <c r="AK106" i="14" s="1"/>
  <c r="AF106" i="14"/>
  <c r="W106" i="14"/>
  <c r="U106" i="14"/>
  <c r="S106" i="14"/>
  <c r="AR106" i="14" s="1"/>
  <c r="AJ105" i="14"/>
  <c r="AH105" i="14"/>
  <c r="AK105" i="14" s="1"/>
  <c r="AF105" i="14"/>
  <c r="AJ104" i="14"/>
  <c r="AH104" i="14"/>
  <c r="AK104" i="14" s="1"/>
  <c r="AF104" i="14"/>
  <c r="AJ103" i="14"/>
  <c r="AH103" i="14"/>
  <c r="AK103" i="14" s="1"/>
  <c r="AF103" i="14"/>
  <c r="W103" i="14"/>
  <c r="U103" i="14"/>
  <c r="Y103" i="14" s="1"/>
  <c r="S103" i="14"/>
  <c r="AR103" i="14" s="1"/>
  <c r="AJ102" i="14"/>
  <c r="AH102" i="14"/>
  <c r="AK102" i="14" s="1"/>
  <c r="AF102" i="14"/>
  <c r="AJ101" i="14"/>
  <c r="AH101" i="14"/>
  <c r="AF101" i="14"/>
  <c r="W101" i="14"/>
  <c r="U101" i="14"/>
  <c r="Y101" i="14" s="1"/>
  <c r="S101" i="14"/>
  <c r="AR101" i="14" s="1"/>
  <c r="AJ100" i="14"/>
  <c r="AH100" i="14"/>
  <c r="AK100" i="14" s="1"/>
  <c r="AF100" i="14"/>
  <c r="AJ99" i="14"/>
  <c r="AH99" i="14"/>
  <c r="AF99" i="14"/>
  <c r="W99" i="14"/>
  <c r="U99" i="14"/>
  <c r="Y99" i="14" s="1"/>
  <c r="AM99" i="14" s="1"/>
  <c r="S99" i="14"/>
  <c r="AR99" i="14" s="1"/>
  <c r="AJ98" i="14"/>
  <c r="AH98" i="14"/>
  <c r="AF98" i="14"/>
  <c r="AJ97" i="14"/>
  <c r="AH97" i="14"/>
  <c r="AK97" i="14" s="1"/>
  <c r="AF97" i="14"/>
  <c r="AJ96" i="14"/>
  <c r="AH96" i="14"/>
  <c r="AK96" i="14" s="1"/>
  <c r="AF96" i="14"/>
  <c r="AJ95" i="14"/>
  <c r="AH95" i="14"/>
  <c r="AK95" i="14" s="1"/>
  <c r="AF95" i="14"/>
  <c r="W95" i="14"/>
  <c r="U95" i="14"/>
  <c r="Y95" i="14" s="1"/>
  <c r="S95" i="14"/>
  <c r="AR95" i="14" s="1"/>
  <c r="AJ94" i="14"/>
  <c r="AH94" i="14"/>
  <c r="AK94" i="14" s="1"/>
  <c r="AF94" i="14"/>
  <c r="AJ93" i="14"/>
  <c r="AH93" i="14"/>
  <c r="AK93" i="14" s="1"/>
  <c r="AF93" i="14"/>
  <c r="AJ92" i="14"/>
  <c r="AH92" i="14"/>
  <c r="AF92" i="14"/>
  <c r="AJ91" i="14"/>
  <c r="AH91" i="14"/>
  <c r="AK91" i="14" s="1"/>
  <c r="AF91" i="14"/>
  <c r="W91" i="14"/>
  <c r="U91" i="14"/>
  <c r="S91" i="14"/>
  <c r="AR91" i="14" s="1"/>
  <c r="AJ90" i="14"/>
  <c r="AH90" i="14"/>
  <c r="AK90" i="14" s="1"/>
  <c r="AF90" i="14"/>
  <c r="AJ89" i="14"/>
  <c r="AH89" i="14"/>
  <c r="AK89" i="14" s="1"/>
  <c r="AF89" i="14"/>
  <c r="W89" i="14"/>
  <c r="U89" i="14"/>
  <c r="S89" i="14"/>
  <c r="AR89" i="14" s="1"/>
  <c r="AJ88" i="14"/>
  <c r="AH88" i="14"/>
  <c r="AK88" i="14" s="1"/>
  <c r="AF88" i="14"/>
  <c r="AJ87" i="14"/>
  <c r="AH87" i="14"/>
  <c r="AK87" i="14" s="1"/>
  <c r="AF87" i="14"/>
  <c r="W87" i="14"/>
  <c r="U87" i="14"/>
  <c r="Y87" i="14" s="1"/>
  <c r="X87" i="14" s="1"/>
  <c r="Z87" i="14" s="1"/>
  <c r="AA87" i="14" s="1"/>
  <c r="AX87" i="14" s="1"/>
  <c r="S87" i="14"/>
  <c r="AR87" i="14" s="1"/>
  <c r="AJ86" i="14"/>
  <c r="AH86" i="14"/>
  <c r="AK86" i="14" s="1"/>
  <c r="AF86" i="14"/>
  <c r="AJ85" i="14"/>
  <c r="AH85" i="14"/>
  <c r="AF85" i="14"/>
  <c r="AJ84" i="14"/>
  <c r="AH84" i="14"/>
  <c r="AF84" i="14"/>
  <c r="W84" i="14"/>
  <c r="U84" i="14"/>
  <c r="Y84" i="14" s="1"/>
  <c r="S84" i="14"/>
  <c r="AR84" i="14" s="1"/>
  <c r="AJ83" i="14"/>
  <c r="AH83" i="14"/>
  <c r="AK83" i="14" s="1"/>
  <c r="AF83" i="14"/>
  <c r="AJ82" i="14"/>
  <c r="AH82" i="14"/>
  <c r="AK82" i="14" s="1"/>
  <c r="AF82" i="14"/>
  <c r="AJ81" i="14"/>
  <c r="AH81" i="14"/>
  <c r="AK81" i="14" s="1"/>
  <c r="AF81" i="14"/>
  <c r="W81" i="14"/>
  <c r="U81" i="14"/>
  <c r="Y81" i="14" s="1"/>
  <c r="S81" i="14"/>
  <c r="AR81" i="14" s="1"/>
  <c r="AJ80" i="14"/>
  <c r="AH80" i="14"/>
  <c r="AK80" i="14" s="1"/>
  <c r="AF80" i="14"/>
  <c r="AJ79" i="14"/>
  <c r="AH79" i="14"/>
  <c r="AK79" i="14" s="1"/>
  <c r="AF79" i="14"/>
  <c r="AJ78" i="14"/>
  <c r="AH78" i="14"/>
  <c r="AK78" i="14" s="1"/>
  <c r="AF78" i="14"/>
  <c r="W78" i="14"/>
  <c r="U78" i="14"/>
  <c r="Y78" i="14" s="1"/>
  <c r="AU78" i="14" s="1"/>
  <c r="S78" i="14"/>
  <c r="AR78" i="14" s="1"/>
  <c r="AJ77" i="14"/>
  <c r="AH77" i="14"/>
  <c r="AK77" i="14" s="1"/>
  <c r="AF77" i="14"/>
  <c r="AJ76" i="14"/>
  <c r="AH76" i="14"/>
  <c r="AK76" i="14" s="1"/>
  <c r="AF76" i="14"/>
  <c r="AJ75" i="14"/>
  <c r="AH75" i="14"/>
  <c r="AF75" i="14"/>
  <c r="AJ74" i="14"/>
  <c r="AH74" i="14"/>
  <c r="AK74" i="14" s="1"/>
  <c r="AF74" i="14"/>
  <c r="AJ73" i="14"/>
  <c r="AH73" i="14"/>
  <c r="AK73" i="14" s="1"/>
  <c r="AF73" i="14"/>
  <c r="AJ72" i="14"/>
  <c r="AH72" i="14"/>
  <c r="AK72" i="14" s="1"/>
  <c r="AF72" i="14"/>
  <c r="W72" i="14"/>
  <c r="U72" i="14"/>
  <c r="Y72" i="14" s="1"/>
  <c r="AU72" i="14" s="1"/>
  <c r="S72" i="14"/>
  <c r="AR72" i="14" s="1"/>
  <c r="AJ71" i="14"/>
  <c r="AH71" i="14"/>
  <c r="AK71" i="14" s="1"/>
  <c r="AF71" i="14"/>
  <c r="AJ70" i="14"/>
  <c r="AH70" i="14"/>
  <c r="AF70" i="14"/>
  <c r="AJ69" i="14"/>
  <c r="AH69" i="14"/>
  <c r="AK69" i="14" s="1"/>
  <c r="AF69" i="14"/>
  <c r="AJ68" i="14"/>
  <c r="AH68" i="14"/>
  <c r="AK68" i="14" s="1"/>
  <c r="AF68" i="14"/>
  <c r="W68" i="14"/>
  <c r="U68" i="14"/>
  <c r="Y68" i="14" s="1"/>
  <c r="S68" i="14"/>
  <c r="AR68" i="14" s="1"/>
  <c r="AJ67" i="14"/>
  <c r="AH67" i="14"/>
  <c r="AK67" i="14" s="1"/>
  <c r="AF67" i="14"/>
  <c r="AJ66" i="14"/>
  <c r="AH66" i="14"/>
  <c r="AK66" i="14" s="1"/>
  <c r="AF66" i="14"/>
  <c r="AJ65" i="14"/>
  <c r="AH65" i="14"/>
  <c r="AK65" i="14" s="1"/>
  <c r="AF65" i="14"/>
  <c r="AJ64" i="14"/>
  <c r="AH64" i="14"/>
  <c r="AK64" i="14" s="1"/>
  <c r="AF64" i="14"/>
  <c r="W64" i="14"/>
  <c r="U64" i="14"/>
  <c r="Y64" i="14" s="1"/>
  <c r="S64" i="14"/>
  <c r="AR64" i="14" s="1"/>
  <c r="AJ63" i="14"/>
  <c r="AH63" i="14"/>
  <c r="AF63" i="14"/>
  <c r="AJ62" i="14"/>
  <c r="AH62" i="14"/>
  <c r="AK62" i="14" s="1"/>
  <c r="AF62" i="14"/>
  <c r="AJ61" i="14"/>
  <c r="AH61" i="14"/>
  <c r="AK61" i="14" s="1"/>
  <c r="AF61" i="14"/>
  <c r="AJ60" i="14"/>
  <c r="AH60" i="14"/>
  <c r="AF60" i="14"/>
  <c r="AJ59" i="14"/>
  <c r="AH59" i="14"/>
  <c r="AK59" i="14" s="1"/>
  <c r="AF59" i="14"/>
  <c r="AJ58" i="14"/>
  <c r="AH58" i="14"/>
  <c r="AK58" i="14" s="1"/>
  <c r="AF58" i="14"/>
  <c r="W58" i="14"/>
  <c r="U58" i="14"/>
  <c r="Y58" i="14" s="1"/>
  <c r="S58" i="14"/>
  <c r="AR58" i="14" s="1"/>
  <c r="AJ57" i="14"/>
  <c r="AH57" i="14"/>
  <c r="AK57" i="14" s="1"/>
  <c r="AF57" i="14"/>
  <c r="AJ56" i="14"/>
  <c r="AH56" i="14"/>
  <c r="AK56" i="14" s="1"/>
  <c r="AF56" i="14"/>
  <c r="AJ55" i="14"/>
  <c r="AH55" i="14"/>
  <c r="AK55" i="14" s="1"/>
  <c r="AF55" i="14"/>
  <c r="AJ54" i="14"/>
  <c r="AH54" i="14"/>
  <c r="AK54" i="14" s="1"/>
  <c r="AF54" i="14"/>
  <c r="W54" i="14"/>
  <c r="U54" i="14"/>
  <c r="Y54" i="14" s="1"/>
  <c r="AU54" i="14" s="1"/>
  <c r="S54" i="14"/>
  <c r="AR54" i="14" s="1"/>
  <c r="AJ53" i="14"/>
  <c r="AH53" i="14"/>
  <c r="AF53" i="14"/>
  <c r="AJ52" i="14"/>
  <c r="AH52" i="14"/>
  <c r="AK52" i="14" s="1"/>
  <c r="AF52" i="14"/>
  <c r="AJ51" i="14"/>
  <c r="AH51" i="14"/>
  <c r="AK51" i="14" s="1"/>
  <c r="AF51" i="14"/>
  <c r="AJ50" i="14"/>
  <c r="AH50" i="14"/>
  <c r="AK50" i="14" s="1"/>
  <c r="AF50" i="14"/>
  <c r="W50" i="14"/>
  <c r="U50" i="14"/>
  <c r="Y50" i="14" s="1"/>
  <c r="AU50" i="14" s="1"/>
  <c r="S50" i="14"/>
  <c r="AR50" i="14" s="1"/>
  <c r="AJ49" i="14"/>
  <c r="AH49" i="14"/>
  <c r="AK49" i="14" s="1"/>
  <c r="AF49" i="14"/>
  <c r="AJ48" i="14"/>
  <c r="AH48" i="14"/>
  <c r="AK48" i="14" s="1"/>
  <c r="AF48" i="14"/>
  <c r="AJ47" i="14"/>
  <c r="AH47" i="14"/>
  <c r="AK47" i="14" s="1"/>
  <c r="AF47" i="14"/>
  <c r="W47" i="14"/>
  <c r="U47" i="14"/>
  <c r="Y47" i="14" s="1"/>
  <c r="S47" i="14"/>
  <c r="AR47" i="14" s="1"/>
  <c r="AJ46" i="14"/>
  <c r="AH46" i="14"/>
  <c r="AK46" i="14" s="1"/>
  <c r="AF46" i="14"/>
  <c r="AJ45" i="14"/>
  <c r="AH45" i="14"/>
  <c r="AK45" i="14" s="1"/>
  <c r="AF45" i="14"/>
  <c r="AJ44" i="14"/>
  <c r="AH44" i="14"/>
  <c r="AK44" i="14" s="1"/>
  <c r="AF44" i="14"/>
  <c r="AJ43" i="14"/>
  <c r="AH43" i="14"/>
  <c r="AF43" i="14"/>
  <c r="AJ42" i="14"/>
  <c r="AH42" i="14"/>
  <c r="AK42" i="14" s="1"/>
  <c r="AF42" i="14"/>
  <c r="AJ41" i="14"/>
  <c r="AH41" i="14"/>
  <c r="AK41" i="14" s="1"/>
  <c r="AF41" i="14"/>
  <c r="W41" i="14"/>
  <c r="U41" i="14"/>
  <c r="S41" i="14"/>
  <c r="AR41" i="14" s="1"/>
  <c r="AJ40" i="14"/>
  <c r="AH40" i="14"/>
  <c r="AK40" i="14" s="1"/>
  <c r="AF40" i="14"/>
  <c r="AJ39" i="14"/>
  <c r="AH39" i="14"/>
  <c r="AK39" i="14" s="1"/>
  <c r="AF39" i="14"/>
  <c r="AJ38" i="14"/>
  <c r="AH38" i="14"/>
  <c r="AK38" i="14" s="1"/>
  <c r="AF38" i="14"/>
  <c r="AJ37" i="14"/>
  <c r="AH37" i="14"/>
  <c r="AF37" i="14"/>
  <c r="AJ36" i="14"/>
  <c r="AH36" i="14"/>
  <c r="AK36" i="14" s="1"/>
  <c r="AF36" i="14"/>
  <c r="W36" i="14"/>
  <c r="U36" i="14"/>
  <c r="Y36" i="14" s="1"/>
  <c r="S36" i="14"/>
  <c r="AR36" i="14" s="1"/>
  <c r="AJ35" i="14"/>
  <c r="AH35" i="14"/>
  <c r="AK35" i="14" s="1"/>
  <c r="AF35" i="14"/>
  <c r="AJ34" i="14"/>
  <c r="AH34" i="14"/>
  <c r="AK34" i="14" s="1"/>
  <c r="AF34" i="14"/>
  <c r="W34" i="14"/>
  <c r="U34" i="14"/>
  <c r="S34" i="14"/>
  <c r="AR34" i="14" s="1"/>
  <c r="AJ33" i="14"/>
  <c r="AH33" i="14"/>
  <c r="AK33" i="14" s="1"/>
  <c r="AF33" i="14"/>
  <c r="AJ32" i="14"/>
  <c r="AH32" i="14"/>
  <c r="AK32" i="14" s="1"/>
  <c r="AF32" i="14"/>
  <c r="W32" i="14"/>
  <c r="U32" i="14"/>
  <c r="Y32" i="14" s="1"/>
  <c r="S32" i="14"/>
  <c r="AR32" i="14" s="1"/>
  <c r="AJ31" i="14"/>
  <c r="AH31" i="14"/>
  <c r="AK31" i="14" s="1"/>
  <c r="AF31" i="14"/>
  <c r="AJ30" i="14"/>
  <c r="AH30" i="14"/>
  <c r="AK30" i="14" s="1"/>
  <c r="AF30" i="14"/>
  <c r="W30" i="14"/>
  <c r="U30" i="14"/>
  <c r="Y30" i="14" s="1"/>
  <c r="S30" i="14"/>
  <c r="AR30" i="14" s="1"/>
  <c r="AJ29" i="14"/>
  <c r="AH29" i="14"/>
  <c r="AK29" i="14" s="1"/>
  <c r="AF29" i="14"/>
  <c r="AJ28" i="14"/>
  <c r="AH28" i="14"/>
  <c r="AK28" i="14" s="1"/>
  <c r="AF28" i="14"/>
  <c r="AJ27" i="14"/>
  <c r="AH27" i="14"/>
  <c r="AF27" i="14"/>
  <c r="W27" i="14"/>
  <c r="U27" i="14"/>
  <c r="Y27" i="14" s="1"/>
  <c r="X27" i="14" s="1"/>
  <c r="Z27" i="14" s="1"/>
  <c r="AA27" i="14" s="1"/>
  <c r="AX27" i="14" s="1"/>
  <c r="S27" i="14"/>
  <c r="AR27" i="14" s="1"/>
  <c r="AJ26" i="14"/>
  <c r="AH26" i="14"/>
  <c r="AF26" i="14"/>
  <c r="AJ25" i="14"/>
  <c r="AH25" i="14"/>
  <c r="AK25" i="14" s="1"/>
  <c r="AF25" i="14"/>
  <c r="AJ24" i="14"/>
  <c r="AH24" i="14"/>
  <c r="AK24" i="14" s="1"/>
  <c r="AF24" i="14"/>
  <c r="W24" i="14"/>
  <c r="U24" i="14"/>
  <c r="S24" i="14"/>
  <c r="AR24" i="14" s="1"/>
  <c r="AJ23" i="14"/>
  <c r="AH23" i="14"/>
  <c r="AK23" i="14" s="1"/>
  <c r="AF23" i="14"/>
  <c r="AJ22" i="14"/>
  <c r="AH22" i="14"/>
  <c r="AK22" i="14" s="1"/>
  <c r="AF22" i="14"/>
  <c r="AJ21" i="14"/>
  <c r="AH21" i="14"/>
  <c r="AF21" i="14"/>
  <c r="AJ20" i="14"/>
  <c r="AH20" i="14"/>
  <c r="AF20" i="14"/>
  <c r="W20" i="14"/>
  <c r="U20" i="14"/>
  <c r="Y20" i="14" s="1"/>
  <c r="S20" i="14"/>
  <c r="AR20" i="14" s="1"/>
  <c r="AJ19" i="14"/>
  <c r="AH19" i="14"/>
  <c r="AF19" i="14"/>
  <c r="AJ18" i="14"/>
  <c r="AH18" i="14"/>
  <c r="AK18" i="14" s="1"/>
  <c r="AF18" i="14"/>
  <c r="W18" i="14"/>
  <c r="U18" i="14"/>
  <c r="Y18" i="14" s="1"/>
  <c r="AM18" i="14" s="1"/>
  <c r="S18" i="14"/>
  <c r="AR18" i="14" s="1"/>
  <c r="AJ17" i="14"/>
  <c r="AH17" i="14"/>
  <c r="AF17" i="14"/>
  <c r="AJ16" i="14"/>
  <c r="AH16" i="14"/>
  <c r="AK16" i="14" s="1"/>
  <c r="AF16" i="14"/>
  <c r="W16" i="14"/>
  <c r="U16" i="14"/>
  <c r="Y16" i="14" s="1"/>
  <c r="S16" i="14"/>
  <c r="AR16" i="14" s="1"/>
  <c r="AJ15" i="14"/>
  <c r="AH15" i="14"/>
  <c r="AK15" i="14" s="1"/>
  <c r="AF15" i="14"/>
  <c r="AJ14" i="14"/>
  <c r="AH14" i="14"/>
  <c r="AK14" i="14" s="1"/>
  <c r="AF14" i="14"/>
  <c r="AJ13" i="14"/>
  <c r="AH13" i="14"/>
  <c r="AK13" i="14" s="1"/>
  <c r="AF13" i="14"/>
  <c r="AJ12" i="14"/>
  <c r="AH12" i="14"/>
  <c r="AK12" i="14" s="1"/>
  <c r="AF12" i="14"/>
  <c r="AJ11" i="14"/>
  <c r="AH11" i="14"/>
  <c r="AK11" i="14" s="1"/>
  <c r="AF11" i="14"/>
  <c r="W11" i="14"/>
  <c r="U11" i="14"/>
  <c r="Y11" i="14" s="1"/>
  <c r="AU11" i="14" s="1"/>
  <c r="S11" i="14"/>
  <c r="AR11" i="14" s="1"/>
  <c r="AJ10" i="14"/>
  <c r="AH10" i="14"/>
  <c r="AF10" i="14"/>
  <c r="AJ9" i="14"/>
  <c r="AH9" i="14"/>
  <c r="AK9" i="14" s="1"/>
  <c r="AF9" i="14"/>
  <c r="AJ8" i="14"/>
  <c r="AH8" i="14"/>
  <c r="AK8" i="14" s="1"/>
  <c r="AF8" i="14"/>
  <c r="W8" i="14"/>
  <c r="U8" i="14"/>
  <c r="Y8" i="14" s="1"/>
  <c r="S8" i="14"/>
  <c r="AR8" i="14" s="1"/>
  <c r="AK10" i="14" l="1"/>
  <c r="AL11" i="14"/>
  <c r="AM11" i="14"/>
  <c r="AL16" i="14"/>
  <c r="AK17" i="14"/>
  <c r="AL18" i="14"/>
  <c r="AK19" i="14"/>
  <c r="AK20" i="14"/>
  <c r="AL20" i="14" s="1"/>
  <c r="AK21" i="14"/>
  <c r="Y24" i="14"/>
  <c r="AL24" i="14"/>
  <c r="AL25" i="14" s="1"/>
  <c r="AK26" i="14"/>
  <c r="AM27" i="14"/>
  <c r="AK27" i="14"/>
  <c r="AL27" i="14" s="1"/>
  <c r="AM28" i="14"/>
  <c r="AU30" i="14"/>
  <c r="X30" i="14"/>
  <c r="Z30" i="14" s="1"/>
  <c r="AA30" i="14" s="1"/>
  <c r="AX30" i="14" s="1"/>
  <c r="AM30" i="14"/>
  <c r="AM31" i="14" s="1"/>
  <c r="AL30" i="14"/>
  <c r="Y34" i="14"/>
  <c r="AL34" i="14"/>
  <c r="AK37" i="14"/>
  <c r="Y41" i="14"/>
  <c r="AL41" i="14"/>
  <c r="AL42" i="14" s="1"/>
  <c r="AK43" i="14"/>
  <c r="AU47" i="14"/>
  <c r="X47" i="14"/>
  <c r="Z47" i="14" s="1"/>
  <c r="AA47" i="14" s="1"/>
  <c r="AX47" i="14" s="1"/>
  <c r="AM47" i="14"/>
  <c r="AL47" i="14"/>
  <c r="AL50" i="14"/>
  <c r="AK53" i="14"/>
  <c r="AM54" i="14"/>
  <c r="X58" i="14"/>
  <c r="Z58" i="14" s="1"/>
  <c r="AA58" i="14" s="1"/>
  <c r="AX58" i="14" s="1"/>
  <c r="AU58" i="14"/>
  <c r="AM58" i="14"/>
  <c r="AK60" i="14"/>
  <c r="AK63" i="14"/>
  <c r="AL64" i="14"/>
  <c r="AU68" i="14"/>
  <c r="X68" i="14"/>
  <c r="Z68" i="14" s="1"/>
  <c r="AA68" i="14" s="1"/>
  <c r="AX68" i="14" s="1"/>
  <c r="AL68" i="14"/>
  <c r="AK70" i="14"/>
  <c r="AL72" i="14"/>
  <c r="AK75" i="14"/>
  <c r="AL78" i="14"/>
  <c r="X81" i="14"/>
  <c r="Z81" i="14" s="1"/>
  <c r="AA81" i="14" s="1"/>
  <c r="AX81" i="14" s="1"/>
  <c r="AU81" i="14"/>
  <c r="AK84" i="14"/>
  <c r="Y89" i="14"/>
  <c r="AL89" i="14"/>
  <c r="AK92" i="14"/>
  <c r="AM95" i="14"/>
  <c r="AU95" i="14"/>
  <c r="X95" i="14"/>
  <c r="Z95" i="14" s="1"/>
  <c r="AA95" i="14" s="1"/>
  <c r="AX95" i="14" s="1"/>
  <c r="AL95" i="14"/>
  <c r="AK98" i="14"/>
  <c r="AK99" i="14"/>
  <c r="AL99" i="14" s="1"/>
  <c r="AK101" i="14"/>
  <c r="AM103" i="14"/>
  <c r="X103" i="14"/>
  <c r="Z103" i="14" s="1"/>
  <c r="AA103" i="14" s="1"/>
  <c r="AX103" i="14" s="1"/>
  <c r="AM104" i="14"/>
  <c r="AL103" i="14"/>
  <c r="Y106" i="14"/>
  <c r="AL106" i="14"/>
  <c r="AK108" i="14"/>
  <c r="AK109" i="14"/>
  <c r="AL109" i="14" s="1"/>
  <c r="AK111" i="14"/>
  <c r="AM114" i="14"/>
  <c r="AK116" i="14"/>
  <c r="Y120" i="14"/>
  <c r="AL120" i="14"/>
  <c r="AK122" i="14"/>
  <c r="AM124" i="14"/>
  <c r="X124" i="14"/>
  <c r="Z124" i="14" s="1"/>
  <c r="AA124" i="14" s="1"/>
  <c r="AX124" i="14" s="1"/>
  <c r="AL124" i="14"/>
  <c r="Y127" i="14"/>
  <c r="AL127" i="14"/>
  <c r="AK129" i="14"/>
  <c r="AM131" i="14"/>
  <c r="X131" i="14"/>
  <c r="Z131" i="14" s="1"/>
  <c r="AA131" i="14" s="1"/>
  <c r="AX131" i="14" s="1"/>
  <c r="AL131" i="14"/>
  <c r="AM135" i="14"/>
  <c r="Y137" i="14"/>
  <c r="AL137" i="14"/>
  <c r="AS137" i="14" s="1"/>
  <c r="AT137" i="14" s="1"/>
  <c r="AM138" i="14"/>
  <c r="Y140" i="14"/>
  <c r="AL140" i="14"/>
  <c r="AK144" i="14"/>
  <c r="AL151" i="14"/>
  <c r="AK153" i="14"/>
  <c r="AK155" i="14"/>
  <c r="AK158" i="14"/>
  <c r="AM159" i="14"/>
  <c r="AK165" i="14"/>
  <c r="AK168" i="14"/>
  <c r="AU169" i="14"/>
  <c r="X169" i="14"/>
  <c r="Z169" i="14" s="1"/>
  <c r="AA169" i="14" s="1"/>
  <c r="AX169" i="14" s="1"/>
  <c r="AM169" i="14"/>
  <c r="AL169" i="14"/>
  <c r="AK172" i="14"/>
  <c r="AL172" i="14" s="1"/>
  <c r="X175" i="14"/>
  <c r="Z175" i="14" s="1"/>
  <c r="AA175" i="14" s="1"/>
  <c r="AX175" i="14" s="1"/>
  <c r="AU175" i="14"/>
  <c r="AM180" i="14"/>
  <c r="X180" i="14"/>
  <c r="Z180" i="14" s="1"/>
  <c r="AA180" i="14" s="1"/>
  <c r="AX180" i="14" s="1"/>
  <c r="AL180" i="14"/>
  <c r="AM182" i="14"/>
  <c r="X182" i="14"/>
  <c r="Z182" i="14" s="1"/>
  <c r="AA182" i="14" s="1"/>
  <c r="AX182" i="14" s="1"/>
  <c r="AL182" i="14"/>
  <c r="AK186" i="14"/>
  <c r="AM187" i="14"/>
  <c r="AK189" i="14"/>
  <c r="AL189" i="14" s="1"/>
  <c r="Y193" i="14"/>
  <c r="AL193" i="14"/>
  <c r="AM194" i="14"/>
  <c r="AK200" i="14"/>
  <c r="AM201" i="14"/>
  <c r="AM204" i="14"/>
  <c r="X204" i="14"/>
  <c r="Z204" i="14" s="1"/>
  <c r="AA204" i="14" s="1"/>
  <c r="AX204" i="14" s="1"/>
  <c r="AL204" i="14"/>
  <c r="AK207" i="14"/>
  <c r="AM208" i="14"/>
  <c r="Y214" i="14"/>
  <c r="AL214" i="14"/>
  <c r="AK216" i="14"/>
  <c r="Y218" i="14"/>
  <c r="AU220" i="14"/>
  <c r="X220" i="14"/>
  <c r="Z220" i="14" s="1"/>
  <c r="AA220" i="14" s="1"/>
  <c r="AX220" i="14" s="1"/>
  <c r="AK220" i="14"/>
  <c r="AK221" i="14"/>
  <c r="AU225" i="14"/>
  <c r="X225" i="14"/>
  <c r="Z225" i="14" s="1"/>
  <c r="AA225" i="14" s="1"/>
  <c r="AX225" i="14" s="1"/>
  <c r="AL225" i="14"/>
  <c r="AL227" i="14"/>
  <c r="AK230" i="14"/>
  <c r="AU232" i="14"/>
  <c r="X232" i="14"/>
  <c r="Z232" i="14" s="1"/>
  <c r="AA232" i="14" s="1"/>
  <c r="AX232" i="14" s="1"/>
  <c r="AK233" i="14"/>
  <c r="AK234" i="14"/>
  <c r="AK235" i="14"/>
  <c r="AL236" i="14"/>
  <c r="AL238" i="14" s="1"/>
  <c r="AK241" i="14"/>
  <c r="AM241" i="14" s="1"/>
  <c r="AK242" i="14"/>
  <c r="Y245" i="14"/>
  <c r="AU250" i="14"/>
  <c r="X250" i="14"/>
  <c r="Z250" i="14" s="1"/>
  <c r="AA250" i="14" s="1"/>
  <c r="AX250" i="14" s="1"/>
  <c r="AL250" i="14"/>
  <c r="AK252" i="14"/>
  <c r="AK253" i="14"/>
  <c r="Y256" i="14"/>
  <c r="AU256" i="14" s="1"/>
  <c r="AM257" i="14"/>
  <c r="AL259" i="14"/>
  <c r="AK259" i="14"/>
  <c r="AK260" i="14"/>
  <c r="AL260" i="14" s="1"/>
  <c r="AK263" i="14"/>
  <c r="AM264" i="14"/>
  <c r="AK270" i="14"/>
  <c r="AL270" i="14" s="1"/>
  <c r="AK271" i="14"/>
  <c r="AK274" i="14"/>
  <c r="AK278" i="14"/>
  <c r="AL278" i="14" s="1"/>
  <c r="AK281" i="14"/>
  <c r="AK282" i="14"/>
  <c r="AU286" i="14"/>
  <c r="X286" i="14"/>
  <c r="Z286" i="14" s="1"/>
  <c r="AA286" i="14" s="1"/>
  <c r="AX286" i="14" s="1"/>
  <c r="AK288" i="14"/>
  <c r="AK289" i="14"/>
  <c r="AK291" i="14"/>
  <c r="AK293" i="14"/>
  <c r="Y295" i="14"/>
  <c r="X295" i="14" s="1"/>
  <c r="Z295" i="14" s="1"/>
  <c r="AA295" i="14" s="1"/>
  <c r="AX295" i="14" s="1"/>
  <c r="AL295" i="14"/>
  <c r="AL297" i="14"/>
  <c r="AK298" i="14"/>
  <c r="AK303" i="14"/>
  <c r="AK305" i="14"/>
  <c r="AK307" i="14"/>
  <c r="AU320" i="14"/>
  <c r="X320" i="14"/>
  <c r="Z320" i="14" s="1"/>
  <c r="AA320" i="14" s="1"/>
  <c r="AX320" i="14" s="1"/>
  <c r="AK329" i="14"/>
  <c r="AK331" i="14"/>
  <c r="AM332" i="14"/>
  <c r="AK338" i="14"/>
  <c r="AU342" i="14"/>
  <c r="X342" i="14"/>
  <c r="Z342" i="14" s="1"/>
  <c r="AA342" i="14" s="1"/>
  <c r="AX342" i="14" s="1"/>
  <c r="AL342" i="14"/>
  <c r="AK343" i="14"/>
  <c r="Y344" i="14"/>
  <c r="AK348" i="14"/>
  <c r="X350" i="14"/>
  <c r="Z350" i="14" s="1"/>
  <c r="AA350" i="14" s="1"/>
  <c r="AX350" i="14" s="1"/>
  <c r="AU350" i="14"/>
  <c r="AL351" i="14"/>
  <c r="AM351" i="14"/>
  <c r="AM352" i="14" s="1"/>
  <c r="AM353" i="14" s="1"/>
  <c r="AK355" i="14"/>
  <c r="Y357" i="14"/>
  <c r="X357" i="14" s="1"/>
  <c r="Z357" i="14" s="1"/>
  <c r="AA357" i="14" s="1"/>
  <c r="AX357" i="14" s="1"/>
  <c r="AK360" i="14"/>
  <c r="AK365" i="14"/>
  <c r="AK367" i="14"/>
  <c r="Y368" i="14"/>
  <c r="AL368" i="14"/>
  <c r="AK370" i="14"/>
  <c r="AK374" i="14"/>
  <c r="AL374" i="14" s="1"/>
  <c r="AL375" i="14" s="1"/>
  <c r="AM375" i="14"/>
  <c r="Y377" i="14"/>
  <c r="AK377" i="14"/>
  <c r="AL377" i="14" s="1"/>
  <c r="AU382" i="14"/>
  <c r="X382" i="14"/>
  <c r="Z382" i="14" s="1"/>
  <c r="AA382" i="14" s="1"/>
  <c r="AX382" i="14" s="1"/>
  <c r="AM382" i="14"/>
  <c r="AL382" i="14"/>
  <c r="AL384" i="14"/>
  <c r="Y385" i="14"/>
  <c r="AK387" i="14"/>
  <c r="AM397" i="14"/>
  <c r="AL399" i="14"/>
  <c r="AL400" i="14" s="1"/>
  <c r="AK410" i="14"/>
  <c r="AK417" i="14"/>
  <c r="AL417" i="14" s="1"/>
  <c r="AL429" i="14"/>
  <c r="AM432" i="14"/>
  <c r="AU432" i="14"/>
  <c r="AM433" i="14"/>
  <c r="AL434" i="14"/>
  <c r="AR434" i="14"/>
  <c r="AL437" i="14"/>
  <c r="AS437" i="14" s="1"/>
  <c r="AT437" i="14" s="1"/>
  <c r="AR437" i="14"/>
  <c r="AM438" i="14"/>
  <c r="AU438" i="14"/>
  <c r="AL446" i="14"/>
  <c r="AL447" i="14"/>
  <c r="AK457" i="14"/>
  <c r="Y470" i="14"/>
  <c r="AL475" i="14"/>
  <c r="AR475" i="14"/>
  <c r="Y475" i="14"/>
  <c r="AU475" i="14" s="1"/>
  <c r="AM479" i="14"/>
  <c r="AM478" i="14"/>
  <c r="Y482" i="14"/>
  <c r="AU482" i="14" s="1"/>
  <c r="AL482" i="14"/>
  <c r="X487" i="14"/>
  <c r="Z487" i="14" s="1"/>
  <c r="AA487" i="14" s="1"/>
  <c r="AX487" i="14" s="1"/>
  <c r="AU487" i="14"/>
  <c r="AM487" i="14"/>
  <c r="AK493" i="14"/>
  <c r="AK497" i="14"/>
  <c r="AK499" i="14"/>
  <c r="Y503" i="14"/>
  <c r="X509" i="14"/>
  <c r="Z509" i="14" s="1"/>
  <c r="AA509" i="14" s="1"/>
  <c r="AX509" i="14" s="1"/>
  <c r="AU509" i="14"/>
  <c r="AM509" i="14"/>
  <c r="AK510" i="14"/>
  <c r="AU513" i="14"/>
  <c r="X513" i="14"/>
  <c r="Z513" i="14" s="1"/>
  <c r="AA513" i="14" s="1"/>
  <c r="AX513" i="14" s="1"/>
  <c r="AM513" i="14"/>
  <c r="AL515" i="14"/>
  <c r="AK517" i="14"/>
  <c r="AU519" i="14"/>
  <c r="X519" i="14"/>
  <c r="Z519" i="14" s="1"/>
  <c r="AA519" i="14" s="1"/>
  <c r="AX519" i="14" s="1"/>
  <c r="AM519" i="14"/>
  <c r="AL521" i="14"/>
  <c r="Y524" i="14"/>
  <c r="AL524" i="14"/>
  <c r="AK534" i="14"/>
  <c r="AU537" i="14"/>
  <c r="X537" i="14"/>
  <c r="Z537" i="14" s="1"/>
  <c r="AA537" i="14" s="1"/>
  <c r="AX537" i="14" s="1"/>
  <c r="AM537" i="14"/>
  <c r="AV537" i="14" s="1"/>
  <c r="AW537" i="14" s="1"/>
  <c r="AM538" i="14"/>
  <c r="AL538" i="14"/>
  <c r="AK544" i="14"/>
  <c r="AU547" i="14"/>
  <c r="X547" i="14"/>
  <c r="Z547" i="14" s="1"/>
  <c r="AA547" i="14" s="1"/>
  <c r="AX547" i="14" s="1"/>
  <c r="AM547" i="14"/>
  <c r="AM548" i="14"/>
  <c r="X549" i="14"/>
  <c r="Z549" i="14" s="1"/>
  <c r="AA549" i="14" s="1"/>
  <c r="AX549" i="14" s="1"/>
  <c r="AU549" i="14"/>
  <c r="AM549" i="14"/>
  <c r="AV549" i="14" s="1"/>
  <c r="AW549" i="14" s="1"/>
  <c r="AY549" i="14" s="1"/>
  <c r="X550" i="14"/>
  <c r="Z550" i="14" s="1"/>
  <c r="AA550" i="14" s="1"/>
  <c r="AX550" i="14" s="1"/>
  <c r="AU550" i="14"/>
  <c r="AM550" i="14"/>
  <c r="AM552" i="14"/>
  <c r="AL554" i="14"/>
  <c r="AK559" i="14"/>
  <c r="AL565" i="14"/>
  <c r="AL566" i="14" s="1"/>
  <c r="AK567" i="14"/>
  <c r="AK572" i="14"/>
  <c r="AL576" i="14"/>
  <c r="AM586" i="14"/>
  <c r="Y587" i="14"/>
  <c r="AL589" i="14"/>
  <c r="AS589" i="14" s="1"/>
  <c r="AT589" i="14" s="1"/>
  <c r="AU8" i="14"/>
  <c r="X8" i="14"/>
  <c r="Z8" i="14" s="1"/>
  <c r="AA8" i="14" s="1"/>
  <c r="AX8" i="14" s="1"/>
  <c r="AL31" i="14"/>
  <c r="AS30" i="14"/>
  <c r="AT30" i="14" s="1"/>
  <c r="AL21" i="14"/>
  <c r="AL23" i="14"/>
  <c r="AL28" i="14"/>
  <c r="X32" i="14"/>
  <c r="Z32" i="14" s="1"/>
  <c r="AA32" i="14" s="1"/>
  <c r="AX32" i="14" s="1"/>
  <c r="AU32" i="14"/>
  <c r="AM42" i="14"/>
  <c r="AU64" i="14"/>
  <c r="AM64" i="14"/>
  <c r="X64" i="14"/>
  <c r="Z64" i="14" s="1"/>
  <c r="AA64" i="14" s="1"/>
  <c r="AX64" i="14" s="1"/>
  <c r="AL79" i="14"/>
  <c r="AM100" i="14"/>
  <c r="AV99" i="14" s="1"/>
  <c r="AW99" i="14" s="1"/>
  <c r="X109" i="14"/>
  <c r="Z109" i="14" s="1"/>
  <c r="AA109" i="14" s="1"/>
  <c r="AX109" i="14" s="1"/>
  <c r="AU109" i="14"/>
  <c r="AM109" i="14"/>
  <c r="AU16" i="14"/>
  <c r="X16" i="14"/>
  <c r="Z16" i="14" s="1"/>
  <c r="AA16" i="14" s="1"/>
  <c r="AX16" i="14" s="1"/>
  <c r="AM32" i="14"/>
  <c r="AM41" i="14"/>
  <c r="X41" i="14"/>
  <c r="Z41" i="14" s="1"/>
  <c r="AA41" i="14" s="1"/>
  <c r="AX41" i="14" s="1"/>
  <c r="AU41" i="14"/>
  <c r="X20" i="14"/>
  <c r="Z20" i="14" s="1"/>
  <c r="AA20" i="14" s="1"/>
  <c r="AX20" i="14" s="1"/>
  <c r="AU20" i="14"/>
  <c r="AM20" i="14"/>
  <c r="AL35" i="14"/>
  <c r="AS34" i="14" s="1"/>
  <c r="AT34" i="14" s="1"/>
  <c r="AU36" i="14"/>
  <c r="AM37" i="14"/>
  <c r="AM38" i="14" s="1"/>
  <c r="X36" i="14"/>
  <c r="Z36" i="14" s="1"/>
  <c r="AA36" i="14" s="1"/>
  <c r="AX36" i="14" s="1"/>
  <c r="AM34" i="14"/>
  <c r="AM35" i="14" s="1"/>
  <c r="X34" i="14"/>
  <c r="Z34" i="14" s="1"/>
  <c r="AA34" i="14" s="1"/>
  <c r="AX34" i="14" s="1"/>
  <c r="AU34" i="14"/>
  <c r="AM8" i="14"/>
  <c r="AM24" i="14"/>
  <c r="X24" i="14"/>
  <c r="Z24" i="14" s="1"/>
  <c r="AA24" i="14" s="1"/>
  <c r="AX24" i="14" s="1"/>
  <c r="AU24" i="14"/>
  <c r="AM65" i="14"/>
  <c r="AM17" i="14"/>
  <c r="AM9" i="14"/>
  <c r="AM10" i="14" s="1"/>
  <c r="AL12" i="14"/>
  <c r="AM16" i="14"/>
  <c r="AV16" i="14" s="1"/>
  <c r="AW16" i="14" s="1"/>
  <c r="AL19" i="14"/>
  <c r="AS18" i="14" s="1"/>
  <c r="AT18" i="14" s="1"/>
  <c r="AL26" i="14"/>
  <c r="AS24" i="14" s="1"/>
  <c r="AT24" i="14" s="1"/>
  <c r="AM33" i="14"/>
  <c r="AM36" i="14"/>
  <c r="AL43" i="14"/>
  <c r="AL44" i="14" s="1"/>
  <c r="AL45" i="14" s="1"/>
  <c r="AL46" i="14" s="1"/>
  <c r="AS41" i="14" s="1"/>
  <c r="AT41" i="14" s="1"/>
  <c r="AL91" i="14"/>
  <c r="AL92" i="14" s="1"/>
  <c r="AL93" i="14" s="1"/>
  <c r="AL94" i="14" s="1"/>
  <c r="AL110" i="14"/>
  <c r="AS109" i="14" s="1"/>
  <c r="AT109" i="14" s="1"/>
  <c r="AM140" i="14"/>
  <c r="X140" i="14"/>
  <c r="Z140" i="14" s="1"/>
  <c r="AA140" i="14" s="1"/>
  <c r="AX140" i="14" s="1"/>
  <c r="AU140" i="14"/>
  <c r="AU18" i="14"/>
  <c r="AL36" i="14"/>
  <c r="AL37" i="14" s="1"/>
  <c r="AM19" i="14"/>
  <c r="AV18" i="14" s="1"/>
  <c r="AW18" i="14" s="1"/>
  <c r="AL22" i="14"/>
  <c r="AL29" i="14"/>
  <c r="AL32" i="14"/>
  <c r="AM43" i="14"/>
  <c r="AM44" i="14" s="1"/>
  <c r="AM45" i="14" s="1"/>
  <c r="AL54" i="14"/>
  <c r="AL65" i="14"/>
  <c r="AM72" i="14"/>
  <c r="AL81" i="14"/>
  <c r="AL82" i="14" s="1"/>
  <c r="AM81" i="14"/>
  <c r="AL90" i="14"/>
  <c r="AS89" i="14" s="1"/>
  <c r="AT89" i="14" s="1"/>
  <c r="AU101" i="14"/>
  <c r="X101" i="14"/>
  <c r="Z101" i="14" s="1"/>
  <c r="AA101" i="14" s="1"/>
  <c r="AX101" i="14" s="1"/>
  <c r="AU135" i="14"/>
  <c r="X135" i="14"/>
  <c r="Z135" i="14" s="1"/>
  <c r="AA135" i="14" s="1"/>
  <c r="AX135" i="14" s="1"/>
  <c r="AL152" i="14"/>
  <c r="AL8" i="14"/>
  <c r="AL10" i="14" s="1"/>
  <c r="AM12" i="14"/>
  <c r="X11" i="14"/>
  <c r="Z11" i="14" s="1"/>
  <c r="AA11" i="14" s="1"/>
  <c r="AX11" i="14" s="1"/>
  <c r="X18" i="14"/>
  <c r="Z18" i="14" s="1"/>
  <c r="AA18" i="14" s="1"/>
  <c r="AX18" i="14" s="1"/>
  <c r="AM22" i="14"/>
  <c r="AM23" i="14" s="1"/>
  <c r="AU27" i="14"/>
  <c r="AM29" i="14"/>
  <c r="AV27" i="14" s="1"/>
  <c r="AW27" i="14" s="1"/>
  <c r="X50" i="14"/>
  <c r="Z50" i="14" s="1"/>
  <c r="AA50" i="14" s="1"/>
  <c r="AX50" i="14" s="1"/>
  <c r="X54" i="14"/>
  <c r="Z54" i="14" s="1"/>
  <c r="AA54" i="14" s="1"/>
  <c r="AX54" i="14" s="1"/>
  <c r="AL69" i="14"/>
  <c r="X72" i="14"/>
  <c r="Z72" i="14" s="1"/>
  <c r="AA72" i="14" s="1"/>
  <c r="AX72" i="14" s="1"/>
  <c r="AM87" i="14"/>
  <c r="AM105" i="14"/>
  <c r="AV103" i="14" s="1"/>
  <c r="AW103" i="14" s="1"/>
  <c r="AU111" i="14"/>
  <c r="X111" i="14"/>
  <c r="Z111" i="14" s="1"/>
  <c r="AA111" i="14" s="1"/>
  <c r="AX111" i="14" s="1"/>
  <c r="AL115" i="14"/>
  <c r="AL116" i="14"/>
  <c r="AL117" i="14" s="1"/>
  <c r="AU151" i="14"/>
  <c r="X151" i="14"/>
  <c r="Z151" i="14" s="1"/>
  <c r="AA151" i="14" s="1"/>
  <c r="AX151" i="14" s="1"/>
  <c r="AM152" i="14"/>
  <c r="AM151" i="14"/>
  <c r="AL173" i="14"/>
  <c r="AL38" i="14"/>
  <c r="AL39" i="14" s="1"/>
  <c r="AL40" i="14" s="1"/>
  <c r="AM48" i="14"/>
  <c r="AL48" i="14"/>
  <c r="AM50" i="14"/>
  <c r="AM78" i="14"/>
  <c r="AM79" i="14"/>
  <c r="AM80" i="14" s="1"/>
  <c r="AU84" i="14"/>
  <c r="X84" i="14"/>
  <c r="Z84" i="14" s="1"/>
  <c r="AA84" i="14" s="1"/>
  <c r="AX84" i="14" s="1"/>
  <c r="AL96" i="14"/>
  <c r="AM106" i="14"/>
  <c r="X106" i="14"/>
  <c r="Z106" i="14" s="1"/>
  <c r="AA106" i="14" s="1"/>
  <c r="AX106" i="14" s="1"/>
  <c r="AU106" i="14"/>
  <c r="AU114" i="14"/>
  <c r="X114" i="14"/>
  <c r="Z114" i="14" s="1"/>
  <c r="AA114" i="14" s="1"/>
  <c r="AX114" i="14" s="1"/>
  <c r="AM127" i="14"/>
  <c r="X127" i="14"/>
  <c r="Z127" i="14" s="1"/>
  <c r="AA127" i="14" s="1"/>
  <c r="AX127" i="14" s="1"/>
  <c r="AM128" i="14"/>
  <c r="AM129" i="14" s="1"/>
  <c r="AM130" i="14" s="1"/>
  <c r="AU127" i="14"/>
  <c r="X145" i="14"/>
  <c r="Z145" i="14" s="1"/>
  <c r="AA145" i="14" s="1"/>
  <c r="AX145" i="14" s="1"/>
  <c r="AU145" i="14"/>
  <c r="AM145" i="14"/>
  <c r="AV30" i="14"/>
  <c r="AW30" i="14" s="1"/>
  <c r="AL58" i="14"/>
  <c r="AM59" i="14"/>
  <c r="AL59" i="14"/>
  <c r="AL60" i="14" s="1"/>
  <c r="AL61" i="14" s="1"/>
  <c r="AL70" i="14"/>
  <c r="AL71" i="14" s="1"/>
  <c r="AM82" i="14"/>
  <c r="AM83" i="14" s="1"/>
  <c r="X99" i="14"/>
  <c r="Z99" i="14" s="1"/>
  <c r="AA99" i="14" s="1"/>
  <c r="AX99" i="14" s="1"/>
  <c r="AU99" i="14"/>
  <c r="AM125" i="14"/>
  <c r="AL128" i="14"/>
  <c r="AU138" i="14"/>
  <c r="X138" i="14"/>
  <c r="Z138" i="14" s="1"/>
  <c r="AA138" i="14" s="1"/>
  <c r="AX138" i="14" s="1"/>
  <c r="AL17" i="14"/>
  <c r="AS16" i="14" s="1"/>
  <c r="AT16" i="14" s="1"/>
  <c r="AY16" i="14" s="1"/>
  <c r="AM73" i="14"/>
  <c r="X78" i="14"/>
  <c r="Z78" i="14" s="1"/>
  <c r="AA78" i="14" s="1"/>
  <c r="AX78" i="14" s="1"/>
  <c r="AL80" i="14"/>
  <c r="AK85" i="14"/>
  <c r="AM96" i="14"/>
  <c r="AM97" i="14" s="1"/>
  <c r="AL107" i="14"/>
  <c r="AL126" i="14"/>
  <c r="AM137" i="14"/>
  <c r="AV137" i="14" s="1"/>
  <c r="AW137" i="14" s="1"/>
  <c r="AY137" i="14" s="1"/>
  <c r="X137" i="14"/>
  <c r="Z137" i="14" s="1"/>
  <c r="AA137" i="14" s="1"/>
  <c r="AX137" i="14" s="1"/>
  <c r="AU137" i="14"/>
  <c r="AM49" i="14"/>
  <c r="AL49" i="14"/>
  <c r="AL51" i="14"/>
  <c r="AL52" i="14" s="1"/>
  <c r="AL53" i="14" s="1"/>
  <c r="AM55" i="14"/>
  <c r="AM56" i="14" s="1"/>
  <c r="AM57" i="14" s="1"/>
  <c r="AL55" i="14"/>
  <c r="AM66" i="14"/>
  <c r="AM67" i="14" s="1"/>
  <c r="AL66" i="14"/>
  <c r="AM85" i="14"/>
  <c r="AM86" i="14" s="1"/>
  <c r="AM84" i="14"/>
  <c r="AV84" i="14" s="1"/>
  <c r="AW84" i="14" s="1"/>
  <c r="AL84" i="14"/>
  <c r="AM89" i="14"/>
  <c r="AU89" i="14"/>
  <c r="Y91" i="14"/>
  <c r="AM91" i="14" s="1"/>
  <c r="AL97" i="14"/>
  <c r="AL98" i="14" s="1"/>
  <c r="AM120" i="14"/>
  <c r="X120" i="14"/>
  <c r="Z120" i="14" s="1"/>
  <c r="AA120" i="14" s="1"/>
  <c r="AX120" i="14" s="1"/>
  <c r="AU120" i="14"/>
  <c r="AL134" i="14"/>
  <c r="AS133" i="14" s="1"/>
  <c r="AT133" i="14" s="1"/>
  <c r="AM141" i="14"/>
  <c r="AM68" i="14"/>
  <c r="AM69" i="14"/>
  <c r="AM70" i="14" s="1"/>
  <c r="AM71" i="14" s="1"/>
  <c r="AL85" i="14"/>
  <c r="AU87" i="14"/>
  <c r="X89" i="14"/>
  <c r="Z89" i="14" s="1"/>
  <c r="AA89" i="14" s="1"/>
  <c r="AX89" i="14" s="1"/>
  <c r="AL100" i="14"/>
  <c r="AS99" i="14" s="1"/>
  <c r="AT99" i="14" s="1"/>
  <c r="AL121" i="14"/>
  <c r="AM132" i="14"/>
  <c r="AV131" i="14" s="1"/>
  <c r="AW131" i="14" s="1"/>
  <c r="AM133" i="14"/>
  <c r="X133" i="14"/>
  <c r="Z133" i="14" s="1"/>
  <c r="AA133" i="14" s="1"/>
  <c r="AX133" i="14" s="1"/>
  <c r="AU133" i="14"/>
  <c r="AM74" i="14"/>
  <c r="AM75" i="14" s="1"/>
  <c r="AM76" i="14" s="1"/>
  <c r="AM77" i="14" s="1"/>
  <c r="AM88" i="14"/>
  <c r="AL101" i="14"/>
  <c r="AU103" i="14"/>
  <c r="AL111" i="14"/>
  <c r="AM115" i="14"/>
  <c r="AM117" i="14" s="1"/>
  <c r="AM118" i="14" s="1"/>
  <c r="AM119" i="14" s="1"/>
  <c r="AL122" i="14"/>
  <c r="AL123" i="14" s="1"/>
  <c r="AU124" i="14"/>
  <c r="AL129" i="14"/>
  <c r="AL130" i="14" s="1"/>
  <c r="AU131" i="14"/>
  <c r="AR133" i="14"/>
  <c r="AM136" i="14"/>
  <c r="AV135" i="14" s="1"/>
  <c r="AW135" i="14" s="1"/>
  <c r="AM139" i="14"/>
  <c r="AV138" i="14" s="1"/>
  <c r="AW138" i="14" s="1"/>
  <c r="AL141" i="14"/>
  <c r="AM146" i="14"/>
  <c r="AM147" i="14" s="1"/>
  <c r="AM148" i="14" s="1"/>
  <c r="AL170" i="14"/>
  <c r="AU182" i="14"/>
  <c r="AM205" i="14"/>
  <c r="AL73" i="14"/>
  <c r="AL74" i="14" s="1"/>
  <c r="AL87" i="14"/>
  <c r="AM101" i="14"/>
  <c r="AM102" i="14" s="1"/>
  <c r="AL104" i="14"/>
  <c r="AL105" i="14" s="1"/>
  <c r="AM111" i="14"/>
  <c r="AM112" i="14" s="1"/>
  <c r="AL114" i="14"/>
  <c r="AL118" i="14"/>
  <c r="AL119" i="14" s="1"/>
  <c r="AL125" i="14"/>
  <c r="AS124" i="14" s="1"/>
  <c r="AT124" i="14" s="1"/>
  <c r="AL132" i="14"/>
  <c r="AS131" i="14" s="1"/>
  <c r="AT131" i="14" s="1"/>
  <c r="AL135" i="14"/>
  <c r="AL136" i="14" s="1"/>
  <c r="AL138" i="14"/>
  <c r="AK145" i="14"/>
  <c r="AL145" i="14" s="1"/>
  <c r="AL159" i="14"/>
  <c r="AK160" i="14"/>
  <c r="AM172" i="14"/>
  <c r="AM183" i="14"/>
  <c r="AM184" i="14" s="1"/>
  <c r="AV182" i="14" s="1"/>
  <c r="AW182" i="14" s="1"/>
  <c r="AU198" i="14"/>
  <c r="X198" i="14"/>
  <c r="Z198" i="14" s="1"/>
  <c r="AA198" i="14" s="1"/>
  <c r="AX198" i="14" s="1"/>
  <c r="Y157" i="14"/>
  <c r="AL157" i="14"/>
  <c r="X159" i="14"/>
  <c r="Z159" i="14" s="1"/>
  <c r="AA159" i="14" s="1"/>
  <c r="AX159" i="14" s="1"/>
  <c r="AU164" i="14"/>
  <c r="AM175" i="14"/>
  <c r="AM189" i="14"/>
  <c r="X189" i="14"/>
  <c r="Z189" i="14" s="1"/>
  <c r="AA189" i="14" s="1"/>
  <c r="AX189" i="14" s="1"/>
  <c r="AM190" i="14"/>
  <c r="AM191" i="14" s="1"/>
  <c r="AU189" i="14"/>
  <c r="AM170" i="14"/>
  <c r="AM171" i="14" s="1"/>
  <c r="AV169" i="14" s="1"/>
  <c r="AW169" i="14" s="1"/>
  <c r="AM173" i="14"/>
  <c r="AU172" i="14"/>
  <c r="X185" i="14"/>
  <c r="Z185" i="14" s="1"/>
  <c r="AA185" i="14" s="1"/>
  <c r="AX185" i="14" s="1"/>
  <c r="AU185" i="14"/>
  <c r="AU212" i="14"/>
  <c r="X212" i="14"/>
  <c r="Z212" i="14" s="1"/>
  <c r="AA212" i="14" s="1"/>
  <c r="AX212" i="14" s="1"/>
  <c r="X222" i="14"/>
  <c r="Z222" i="14" s="1"/>
  <c r="AA222" i="14" s="1"/>
  <c r="AX222" i="14" s="1"/>
  <c r="AM222" i="14"/>
  <c r="AU222" i="14"/>
  <c r="AL279" i="14"/>
  <c r="AM142" i="14"/>
  <c r="AM143" i="14" s="1"/>
  <c r="AL142" i="14"/>
  <c r="AL143" i="14" s="1"/>
  <c r="AL144" i="14" s="1"/>
  <c r="AL164" i="14"/>
  <c r="AM164" i="14"/>
  <c r="AK171" i="14"/>
  <c r="AL175" i="14"/>
  <c r="AM181" i="14"/>
  <c r="AV180" i="14" s="1"/>
  <c r="AW180" i="14" s="1"/>
  <c r="AL185" i="14"/>
  <c r="AL186" i="14"/>
  <c r="AM185" i="14"/>
  <c r="AM186" i="14" s="1"/>
  <c r="AM193" i="14"/>
  <c r="X193" i="14"/>
  <c r="Z193" i="14" s="1"/>
  <c r="AA193" i="14" s="1"/>
  <c r="AX193" i="14" s="1"/>
  <c r="AU193" i="14"/>
  <c r="AL234" i="14"/>
  <c r="AL235" i="14" s="1"/>
  <c r="AM157" i="14"/>
  <c r="AM158" i="14"/>
  <c r="AM160" i="14"/>
  <c r="AM161" i="14" s="1"/>
  <c r="AL160" i="14"/>
  <c r="AL161" i="14" s="1"/>
  <c r="AL162" i="14" s="1"/>
  <c r="AL163" i="14" s="1"/>
  <c r="AM174" i="14"/>
  <c r="AL190" i="14"/>
  <c r="AU214" i="14"/>
  <c r="AM214" i="14"/>
  <c r="AM215" i="14" s="1"/>
  <c r="X214" i="14"/>
  <c r="Z214" i="14" s="1"/>
  <c r="AA214" i="14" s="1"/>
  <c r="AX214" i="14" s="1"/>
  <c r="AM153" i="14"/>
  <c r="AM154" i="14" s="1"/>
  <c r="AM155" i="14" s="1"/>
  <c r="AM156" i="14" s="1"/>
  <c r="AL153" i="14"/>
  <c r="AM176" i="14"/>
  <c r="AM177" i="14"/>
  <c r="AM178" i="14" s="1"/>
  <c r="AM179" i="14" s="1"/>
  <c r="AL183" i="14"/>
  <c r="AL184" i="14" s="1"/>
  <c r="AS182" i="14" s="1"/>
  <c r="AT182" i="14" s="1"/>
  <c r="AU218" i="14"/>
  <c r="AM218" i="14"/>
  <c r="AM219" i="14" s="1"/>
  <c r="X218" i="14"/>
  <c r="Z218" i="14" s="1"/>
  <c r="AA218" i="14" s="1"/>
  <c r="AX218" i="14" s="1"/>
  <c r="X259" i="14"/>
  <c r="Z259" i="14" s="1"/>
  <c r="AA259" i="14" s="1"/>
  <c r="AX259" i="14" s="1"/>
  <c r="AU259" i="14"/>
  <c r="AM259" i="14"/>
  <c r="AU180" i="14"/>
  <c r="AM192" i="14"/>
  <c r="AL195" i="14"/>
  <c r="AL196" i="14" s="1"/>
  <c r="AL197" i="14" s="1"/>
  <c r="AU204" i="14"/>
  <c r="AM206" i="14"/>
  <c r="AM207" i="14" s="1"/>
  <c r="AV204" i="14" s="1"/>
  <c r="AW204" i="14" s="1"/>
  <c r="AR232" i="14"/>
  <c r="AL237" i="14"/>
  <c r="AL286" i="14"/>
  <c r="AL333" i="14"/>
  <c r="AM363" i="14"/>
  <c r="AV362" i="14"/>
  <c r="AW362" i="14" s="1"/>
  <c r="AM372" i="14"/>
  <c r="AU372" i="14"/>
  <c r="X372" i="14"/>
  <c r="Z372" i="14" s="1"/>
  <c r="AA372" i="14" s="1"/>
  <c r="AX372" i="14" s="1"/>
  <c r="AL174" i="14"/>
  <c r="AS172" i="14" s="1"/>
  <c r="AT172" i="14" s="1"/>
  <c r="AL181" i="14"/>
  <c r="AS180" i="14" s="1"/>
  <c r="AT180" i="14" s="1"/>
  <c r="AY180" i="14" s="1"/>
  <c r="AM188" i="14"/>
  <c r="AV187" i="14" s="1"/>
  <c r="AW187" i="14" s="1"/>
  <c r="AL191" i="14"/>
  <c r="AL192" i="14" s="1"/>
  <c r="AM195" i="14"/>
  <c r="AM196" i="14" s="1"/>
  <c r="AM197" i="14" s="1"/>
  <c r="AL198" i="14"/>
  <c r="AL199" i="14" s="1"/>
  <c r="AL200" i="14" s="1"/>
  <c r="AM202" i="14"/>
  <c r="AM203" i="14" s="1"/>
  <c r="AL205" i="14"/>
  <c r="AM209" i="14"/>
  <c r="AM210" i="14" s="1"/>
  <c r="AM211" i="14" s="1"/>
  <c r="AL212" i="14"/>
  <c r="AL213" i="14" s="1"/>
  <c r="AL220" i="14"/>
  <c r="AK229" i="14"/>
  <c r="AU264" i="14"/>
  <c r="X264" i="14"/>
  <c r="Z264" i="14" s="1"/>
  <c r="AA264" i="14" s="1"/>
  <c r="AX264" i="14" s="1"/>
  <c r="X187" i="14"/>
  <c r="Z187" i="14" s="1"/>
  <c r="AA187" i="14" s="1"/>
  <c r="AX187" i="14" s="1"/>
  <c r="AL187" i="14"/>
  <c r="AL188" i="14" s="1"/>
  <c r="AL194" i="14"/>
  <c r="AS193" i="14" s="1"/>
  <c r="AT193" i="14" s="1"/>
  <c r="AM198" i="14"/>
  <c r="AM199" i="14" s="1"/>
  <c r="X201" i="14"/>
  <c r="Z201" i="14" s="1"/>
  <c r="AA201" i="14" s="1"/>
  <c r="AX201" i="14" s="1"/>
  <c r="AL201" i="14"/>
  <c r="AL202" i="14" s="1"/>
  <c r="AL203" i="14" s="1"/>
  <c r="X208" i="14"/>
  <c r="Z208" i="14" s="1"/>
  <c r="AA208" i="14" s="1"/>
  <c r="AX208" i="14" s="1"/>
  <c r="AL208" i="14"/>
  <c r="AL209" i="14" s="1"/>
  <c r="AL210" i="14" s="1"/>
  <c r="AL211" i="14" s="1"/>
  <c r="AM212" i="14"/>
  <c r="AM213" i="14" s="1"/>
  <c r="AL218" i="14"/>
  <c r="AM220" i="14"/>
  <c r="AM221" i="14" s="1"/>
  <c r="AL222" i="14"/>
  <c r="AM223" i="14"/>
  <c r="AM224" i="14" s="1"/>
  <c r="AL256" i="14"/>
  <c r="AR256" i="14"/>
  <c r="AL261" i="14"/>
  <c r="AM265" i="14"/>
  <c r="AL264" i="14"/>
  <c r="AL265" i="14" s="1"/>
  <c r="AL266" i="14" s="1"/>
  <c r="AU278" i="14"/>
  <c r="AM278" i="14"/>
  <c r="AM283" i="14"/>
  <c r="X283" i="14"/>
  <c r="Z283" i="14" s="1"/>
  <c r="AA283" i="14" s="1"/>
  <c r="AX283" i="14" s="1"/>
  <c r="AU283" i="14"/>
  <c r="AR301" i="14"/>
  <c r="AL301" i="14"/>
  <c r="AL228" i="14"/>
  <c r="AL229" i="14" s="1"/>
  <c r="X240" i="14"/>
  <c r="Z240" i="14" s="1"/>
  <c r="AA240" i="14" s="1"/>
  <c r="AX240" i="14" s="1"/>
  <c r="AU240" i="14"/>
  <c r="AU275" i="14"/>
  <c r="X275" i="14"/>
  <c r="Z275" i="14" s="1"/>
  <c r="AA275" i="14" s="1"/>
  <c r="AX275" i="14" s="1"/>
  <c r="AM277" i="14"/>
  <c r="AU301" i="14"/>
  <c r="AM301" i="14"/>
  <c r="X301" i="14"/>
  <c r="Z301" i="14" s="1"/>
  <c r="AA301" i="14" s="1"/>
  <c r="AX301" i="14" s="1"/>
  <c r="X308" i="14"/>
  <c r="Z308" i="14" s="1"/>
  <c r="AA308" i="14" s="1"/>
  <c r="AX308" i="14" s="1"/>
  <c r="AU308" i="14"/>
  <c r="AM308" i="14"/>
  <c r="AM313" i="14"/>
  <c r="AU313" i="14"/>
  <c r="X313" i="14"/>
  <c r="Z313" i="14" s="1"/>
  <c r="AA313" i="14" s="1"/>
  <c r="AX313" i="14" s="1"/>
  <c r="AM216" i="14"/>
  <c r="AM217" i="14" s="1"/>
  <c r="AM233" i="14"/>
  <c r="AM234" i="14" s="1"/>
  <c r="AM235" i="14" s="1"/>
  <c r="AL233" i="14"/>
  <c r="AS232" i="14" s="1"/>
  <c r="AT232" i="14" s="1"/>
  <c r="AM232" i="14"/>
  <c r="X236" i="14"/>
  <c r="Z236" i="14" s="1"/>
  <c r="AA236" i="14" s="1"/>
  <c r="AX236" i="14" s="1"/>
  <c r="AU236" i="14"/>
  <c r="AM256" i="14"/>
  <c r="X256" i="14"/>
  <c r="Z256" i="14" s="1"/>
  <c r="AA256" i="14" s="1"/>
  <c r="AX256" i="14" s="1"/>
  <c r="AM270" i="14"/>
  <c r="X270" i="14"/>
  <c r="Z270" i="14" s="1"/>
  <c r="AA270" i="14" s="1"/>
  <c r="AX270" i="14" s="1"/>
  <c r="AU270" i="14"/>
  <c r="AM276" i="14"/>
  <c r="AV275" i="14" s="1"/>
  <c r="AW275" i="14" s="1"/>
  <c r="X278" i="14"/>
  <c r="Z278" i="14" s="1"/>
  <c r="AA278" i="14" s="1"/>
  <c r="AX278" i="14" s="1"/>
  <c r="X323" i="14"/>
  <c r="Z323" i="14" s="1"/>
  <c r="AA323" i="14" s="1"/>
  <c r="AX323" i="14" s="1"/>
  <c r="AU323" i="14"/>
  <c r="AM323" i="14"/>
  <c r="AK219" i="14"/>
  <c r="AL226" i="14"/>
  <c r="AS225" i="14" s="1"/>
  <c r="AT225" i="14" s="1"/>
  <c r="AM225" i="14"/>
  <c r="AM226" i="14" s="1"/>
  <c r="X227" i="14"/>
  <c r="Z227" i="14" s="1"/>
  <c r="AA227" i="14" s="1"/>
  <c r="AX227" i="14" s="1"/>
  <c r="AM227" i="14"/>
  <c r="AL239" i="14"/>
  <c r="AS236" i="14" s="1"/>
  <c r="AT236" i="14" s="1"/>
  <c r="AM242" i="14"/>
  <c r="AM244" i="14"/>
  <c r="AL245" i="14"/>
  <c r="AL247" i="14" s="1"/>
  <c r="AL248" i="14" s="1"/>
  <c r="AL249" i="14" s="1"/>
  <c r="AR245" i="14"/>
  <c r="AM258" i="14"/>
  <c r="AL258" i="14"/>
  <c r="AL257" i="14"/>
  <c r="AL283" i="14"/>
  <c r="AM240" i="14"/>
  <c r="AL240" i="14"/>
  <c r="AL241" i="14"/>
  <c r="AL215" i="14"/>
  <c r="AM228" i="14"/>
  <c r="AM245" i="14"/>
  <c r="X245" i="14"/>
  <c r="Z245" i="14" s="1"/>
  <c r="AA245" i="14" s="1"/>
  <c r="AX245" i="14" s="1"/>
  <c r="AM243" i="14"/>
  <c r="AM250" i="14"/>
  <c r="AL275" i="14"/>
  <c r="AL276" i="14" s="1"/>
  <c r="AL277" i="14" s="1"/>
  <c r="AM279" i="14"/>
  <c r="AM280" i="14" s="1"/>
  <c r="AM286" i="14"/>
  <c r="AM287" i="14" s="1"/>
  <c r="AM289" i="14" s="1"/>
  <c r="AM290" i="14" s="1"/>
  <c r="AM295" i="14"/>
  <c r="AL296" i="14"/>
  <c r="AS295" i="14" s="1"/>
  <c r="AT295" i="14" s="1"/>
  <c r="AU295" i="14"/>
  <c r="AK299" i="14"/>
  <c r="AM302" i="14"/>
  <c r="AK337" i="14"/>
  <c r="AL339" i="14"/>
  <c r="AL344" i="14"/>
  <c r="AM347" i="14"/>
  <c r="AM349" i="14" s="1"/>
  <c r="X354" i="14"/>
  <c r="Z354" i="14" s="1"/>
  <c r="AA354" i="14" s="1"/>
  <c r="AX354" i="14" s="1"/>
  <c r="AU354" i="14"/>
  <c r="AM357" i="14"/>
  <c r="AM360" i="14"/>
  <c r="AM361" i="14" s="1"/>
  <c r="AL360" i="14"/>
  <c r="AM364" i="14"/>
  <c r="AU368" i="14"/>
  <c r="AM368" i="14"/>
  <c r="X368" i="14"/>
  <c r="Z368" i="14" s="1"/>
  <c r="AA368" i="14" s="1"/>
  <c r="AX368" i="14" s="1"/>
  <c r="AM260" i="14"/>
  <c r="AM261" i="14" s="1"/>
  <c r="AM262" i="14" s="1"/>
  <c r="AM263" i="14" s="1"/>
  <c r="AM271" i="14"/>
  <c r="AM272" i="14" s="1"/>
  <c r="AM273" i="14" s="1"/>
  <c r="AM274" i="14" s="1"/>
  <c r="AL303" i="14"/>
  <c r="AL304" i="14" s="1"/>
  <c r="AL308" i="14"/>
  <c r="AL309" i="14" s="1"/>
  <c r="AL310" i="14" s="1"/>
  <c r="AL311" i="14" s="1"/>
  <c r="AL312" i="14" s="1"/>
  <c r="AM314" i="14"/>
  <c r="AL323" i="14"/>
  <c r="X329" i="14"/>
  <c r="Z329" i="14" s="1"/>
  <c r="AA329" i="14" s="1"/>
  <c r="AX329" i="14" s="1"/>
  <c r="AU329" i="14"/>
  <c r="AM354" i="14"/>
  <c r="AM356" i="14" s="1"/>
  <c r="AL418" i="14"/>
  <c r="AM291" i="14"/>
  <c r="AM292" i="14" s="1"/>
  <c r="AK292" i="14"/>
  <c r="X297" i="14"/>
  <c r="Z297" i="14" s="1"/>
  <c r="AA297" i="14" s="1"/>
  <c r="AX297" i="14" s="1"/>
  <c r="AM297" i="14"/>
  <c r="Y305" i="14"/>
  <c r="AK313" i="14"/>
  <c r="AK330" i="14"/>
  <c r="AM339" i="14"/>
  <c r="X339" i="14"/>
  <c r="Z339" i="14" s="1"/>
  <c r="AA339" i="14" s="1"/>
  <c r="AX339" i="14" s="1"/>
  <c r="AU339" i="14"/>
  <c r="AR350" i="14"/>
  <c r="AL350" i="14"/>
  <c r="AK354" i="14"/>
  <c r="AU357" i="14"/>
  <c r="AU362" i="14"/>
  <c r="X362" i="14"/>
  <c r="Z362" i="14" s="1"/>
  <c r="AA362" i="14" s="1"/>
  <c r="AX362" i="14" s="1"/>
  <c r="AK391" i="14"/>
  <c r="X291" i="14"/>
  <c r="Z291" i="14" s="1"/>
  <c r="AA291" i="14" s="1"/>
  <c r="AX291" i="14" s="1"/>
  <c r="AU291" i="14"/>
  <c r="X332" i="14"/>
  <c r="Z332" i="14" s="1"/>
  <c r="AA332" i="14" s="1"/>
  <c r="AX332" i="14" s="1"/>
  <c r="AU332" i="14"/>
  <c r="AL334" i="14"/>
  <c r="X370" i="14"/>
  <c r="Z370" i="14" s="1"/>
  <c r="AA370" i="14" s="1"/>
  <c r="AX370" i="14" s="1"/>
  <c r="AU370" i="14"/>
  <c r="AM378" i="14"/>
  <c r="AL378" i="14"/>
  <c r="AL379" i="14" s="1"/>
  <c r="AM429" i="14"/>
  <c r="X429" i="14"/>
  <c r="Z429" i="14" s="1"/>
  <c r="AA429" i="14" s="1"/>
  <c r="AX429" i="14" s="1"/>
  <c r="AU429" i="14"/>
  <c r="AM237" i="14"/>
  <c r="AM238" i="14" s="1"/>
  <c r="AM239" i="14" s="1"/>
  <c r="AL251" i="14"/>
  <c r="AL262" i="14"/>
  <c r="AL263" i="14" s="1"/>
  <c r="AL280" i="14"/>
  <c r="AM284" i="14"/>
  <c r="AM285" i="14" s="1"/>
  <c r="AL287" i="14"/>
  <c r="AL288" i="14" s="1"/>
  <c r="AL289" i="14" s="1"/>
  <c r="AL290" i="14" s="1"/>
  <c r="AL313" i="14"/>
  <c r="AM329" i="14"/>
  <c r="AM330" i="14" s="1"/>
  <c r="AL329" i="14"/>
  <c r="AL330" i="14"/>
  <c r="AL331" i="14" s="1"/>
  <c r="X337" i="14"/>
  <c r="Z337" i="14" s="1"/>
  <c r="AA337" i="14" s="1"/>
  <c r="AX337" i="14" s="1"/>
  <c r="AU337" i="14"/>
  <c r="AM340" i="14"/>
  <c r="AM341" i="14" s="1"/>
  <c r="AR357" i="14"/>
  <c r="AL357" i="14"/>
  <c r="AL298" i="14"/>
  <c r="AL302" i="14"/>
  <c r="Y316" i="14"/>
  <c r="AM333" i="14"/>
  <c r="X347" i="14"/>
  <c r="Z347" i="14" s="1"/>
  <c r="AA347" i="14" s="1"/>
  <c r="AX347" i="14" s="1"/>
  <c r="AU347" i="14"/>
  <c r="AM350" i="14"/>
  <c r="AV350" i="14" s="1"/>
  <c r="AW350" i="14" s="1"/>
  <c r="X360" i="14"/>
  <c r="Z360" i="14" s="1"/>
  <c r="AA360" i="14" s="1"/>
  <c r="AX360" i="14" s="1"/>
  <c r="AU360" i="14"/>
  <c r="AK361" i="14"/>
  <c r="AL361" i="14" s="1"/>
  <c r="X364" i="14"/>
  <c r="Z364" i="14" s="1"/>
  <c r="AA364" i="14" s="1"/>
  <c r="AX364" i="14" s="1"/>
  <c r="AU364" i="14"/>
  <c r="AM370" i="14"/>
  <c r="AM371" i="14" s="1"/>
  <c r="AL370" i="14"/>
  <c r="AL371" i="14"/>
  <c r="AU377" i="14"/>
  <c r="AM377" i="14"/>
  <c r="X377" i="14"/>
  <c r="Z377" i="14" s="1"/>
  <c r="AA377" i="14" s="1"/>
  <c r="AX377" i="14" s="1"/>
  <c r="AU385" i="14"/>
  <c r="X385" i="14"/>
  <c r="Z385" i="14" s="1"/>
  <c r="AA385" i="14" s="1"/>
  <c r="AX385" i="14" s="1"/>
  <c r="AM417" i="14"/>
  <c r="AM418" i="14"/>
  <c r="AU417" i="14"/>
  <c r="X417" i="14"/>
  <c r="Z417" i="14" s="1"/>
  <c r="AA417" i="14" s="1"/>
  <c r="AX417" i="14" s="1"/>
  <c r="AL291" i="14"/>
  <c r="AL292" i="14" s="1"/>
  <c r="AL293" i="14" s="1"/>
  <c r="AL294" i="14" s="1"/>
  <c r="AM305" i="14"/>
  <c r="AL305" i="14"/>
  <c r="AL306" i="14" s="1"/>
  <c r="AL307" i="14" s="1"/>
  <c r="AM337" i="14"/>
  <c r="AL337" i="14"/>
  <c r="AL338" i="14" s="1"/>
  <c r="AM338" i="14"/>
  <c r="AU344" i="14"/>
  <c r="AM344" i="14"/>
  <c r="X344" i="14"/>
  <c r="Z344" i="14" s="1"/>
  <c r="AA344" i="14" s="1"/>
  <c r="AX344" i="14" s="1"/>
  <c r="AM385" i="14"/>
  <c r="AL385" i="14"/>
  <c r="AL386" i="14" s="1"/>
  <c r="AL388" i="14" s="1"/>
  <c r="AL389" i="14" s="1"/>
  <c r="AM420" i="14"/>
  <c r="AM421" i="14" s="1"/>
  <c r="AL324" i="14"/>
  <c r="AL326" i="14" s="1"/>
  <c r="AL327" i="14" s="1"/>
  <c r="AL328" i="14" s="1"/>
  <c r="AR332" i="14"/>
  <c r="AR339" i="14"/>
  <c r="AM342" i="14"/>
  <c r="AM343" i="14" s="1"/>
  <c r="AL345" i="14"/>
  <c r="AL346" i="14" s="1"/>
  <c r="AL352" i="14"/>
  <c r="AL353" i="14" s="1"/>
  <c r="AL362" i="14"/>
  <c r="AL363" i="14" s="1"/>
  <c r="AM366" i="14"/>
  <c r="AM367" i="14" s="1"/>
  <c r="AL369" i="14"/>
  <c r="AS368" i="14" s="1"/>
  <c r="AT368" i="14" s="1"/>
  <c r="AK379" i="14"/>
  <c r="AM379" i="14" s="1"/>
  <c r="Y426" i="14"/>
  <c r="AR432" i="14"/>
  <c r="AL432" i="14"/>
  <c r="X457" i="14"/>
  <c r="Z457" i="14" s="1"/>
  <c r="AA457" i="14" s="1"/>
  <c r="AX457" i="14" s="1"/>
  <c r="X467" i="14"/>
  <c r="Z467" i="14" s="1"/>
  <c r="AA467" i="14" s="1"/>
  <c r="AX467" i="14" s="1"/>
  <c r="AU467" i="14"/>
  <c r="X470" i="14"/>
  <c r="Z470" i="14" s="1"/>
  <c r="AA470" i="14" s="1"/>
  <c r="AX470" i="14" s="1"/>
  <c r="AM471" i="14"/>
  <c r="AM472" i="14" s="1"/>
  <c r="AL317" i="14"/>
  <c r="AL318" i="14" s="1"/>
  <c r="AL319" i="14" s="1"/>
  <c r="AM348" i="14"/>
  <c r="AL358" i="14"/>
  <c r="AL359" i="14" s="1"/>
  <c r="AM365" i="14"/>
  <c r="Y390" i="14"/>
  <c r="Y408" i="14"/>
  <c r="AL413" i="14"/>
  <c r="AL414" i="14" s="1"/>
  <c r="AK415" i="14"/>
  <c r="AM426" i="14"/>
  <c r="Y436" i="14"/>
  <c r="X437" i="14"/>
  <c r="Z437" i="14" s="1"/>
  <c r="AA437" i="14" s="1"/>
  <c r="AX437" i="14" s="1"/>
  <c r="AU437" i="14"/>
  <c r="AM437" i="14"/>
  <c r="AV437" i="14" s="1"/>
  <c r="AW437" i="14" s="1"/>
  <c r="AY437" i="14" s="1"/>
  <c r="AR438" i="14"/>
  <c r="AL438" i="14"/>
  <c r="AL347" i="14"/>
  <c r="AL354" i="14"/>
  <c r="AL364" i="14"/>
  <c r="AL395" i="14"/>
  <c r="X413" i="14"/>
  <c r="Z413" i="14" s="1"/>
  <c r="AA413" i="14" s="1"/>
  <c r="AX413" i="14" s="1"/>
  <c r="AU413" i="14"/>
  <c r="AM413" i="14"/>
  <c r="AL430" i="14"/>
  <c r="AL431" i="14" s="1"/>
  <c r="AS429" i="14" s="1"/>
  <c r="AT429" i="14" s="1"/>
  <c r="AV432" i="14"/>
  <c r="AW432" i="14" s="1"/>
  <c r="AU443" i="14"/>
  <c r="X443" i="14"/>
  <c r="Z443" i="14" s="1"/>
  <c r="AA443" i="14" s="1"/>
  <c r="AX443" i="14" s="1"/>
  <c r="X455" i="14"/>
  <c r="Z455" i="14" s="1"/>
  <c r="AA455" i="14" s="1"/>
  <c r="AX455" i="14" s="1"/>
  <c r="AU455" i="14"/>
  <c r="AM459" i="14"/>
  <c r="AU459" i="14"/>
  <c r="X459" i="14"/>
  <c r="Z459" i="14" s="1"/>
  <c r="AA459" i="14" s="1"/>
  <c r="AX459" i="14" s="1"/>
  <c r="AM503" i="14"/>
  <c r="AL503" i="14"/>
  <c r="AL504" i="14" s="1"/>
  <c r="AM504" i="14"/>
  <c r="AM505" i="14" s="1"/>
  <c r="AL316" i="14"/>
  <c r="AM373" i="14"/>
  <c r="AR395" i="14"/>
  <c r="AL408" i="14"/>
  <c r="AL409" i="14"/>
  <c r="AM415" i="14"/>
  <c r="AM416" i="14" s="1"/>
  <c r="AM419" i="14"/>
  <c r="AM422" i="14"/>
  <c r="X422" i="14"/>
  <c r="Z422" i="14" s="1"/>
  <c r="AA422" i="14" s="1"/>
  <c r="AX422" i="14" s="1"/>
  <c r="AU422" i="14"/>
  <c r="AM436" i="14"/>
  <c r="AV436" i="14" s="1"/>
  <c r="AW436" i="14" s="1"/>
  <c r="AU450" i="14"/>
  <c r="X450" i="14"/>
  <c r="Z450" i="14" s="1"/>
  <c r="AA450" i="14" s="1"/>
  <c r="AX450" i="14" s="1"/>
  <c r="AM457" i="14"/>
  <c r="AM458" i="14" s="1"/>
  <c r="AM476" i="14"/>
  <c r="AM477" i="14" s="1"/>
  <c r="AL477" i="14"/>
  <c r="AL343" i="14"/>
  <c r="AS342" i="14" s="1"/>
  <c r="AT342" i="14" s="1"/>
  <c r="AK372" i="14"/>
  <c r="AL372" i="14" s="1"/>
  <c r="AM383" i="14"/>
  <c r="AM384" i="14" s="1"/>
  <c r="AL383" i="14"/>
  <c r="AS382" i="14" s="1"/>
  <c r="AT382" i="14" s="1"/>
  <c r="AL387" i="14"/>
  <c r="AU395" i="14"/>
  <c r="AM396" i="14"/>
  <c r="X434" i="14"/>
  <c r="Z434" i="14" s="1"/>
  <c r="AA434" i="14" s="1"/>
  <c r="AX434" i="14" s="1"/>
  <c r="AU434" i="14"/>
  <c r="AM434" i="14"/>
  <c r="AM435" i="14"/>
  <c r="AL435" i="14"/>
  <c r="AS434" i="14" s="1"/>
  <c r="AT434" i="14" s="1"/>
  <c r="AM443" i="14"/>
  <c r="AL443" i="14"/>
  <c r="AL444" i="14"/>
  <c r="AM444" i="14"/>
  <c r="AM445" i="14" s="1"/>
  <c r="AU470" i="14"/>
  <c r="X498" i="14"/>
  <c r="Z498" i="14" s="1"/>
  <c r="AA498" i="14" s="1"/>
  <c r="AX498" i="14" s="1"/>
  <c r="AU498" i="14"/>
  <c r="X374" i="14"/>
  <c r="Z374" i="14" s="1"/>
  <c r="AA374" i="14" s="1"/>
  <c r="AX374" i="14" s="1"/>
  <c r="AM376" i="14"/>
  <c r="AL376" i="14"/>
  <c r="AS374" i="14" s="1"/>
  <c r="AT374" i="14" s="1"/>
  <c r="AK386" i="14"/>
  <c r="AM386" i="14" s="1"/>
  <c r="AM387" i="14" s="1"/>
  <c r="AM388" i="14" s="1"/>
  <c r="AM389" i="14" s="1"/>
  <c r="AM390" i="14"/>
  <c r="AL390" i="14"/>
  <c r="AL391" i="14"/>
  <c r="AL393" i="14" s="1"/>
  <c r="AL394" i="14" s="1"/>
  <c r="X395" i="14"/>
  <c r="Z395" i="14" s="1"/>
  <c r="AA395" i="14" s="1"/>
  <c r="AX395" i="14" s="1"/>
  <c r="AM398" i="14"/>
  <c r="AL402" i="14"/>
  <c r="AR402" i="14"/>
  <c r="AL422" i="14"/>
  <c r="AL424" i="14" s="1"/>
  <c r="AL425" i="14" s="1"/>
  <c r="AM374" i="14"/>
  <c r="AM380" i="14"/>
  <c r="AM381" i="14" s="1"/>
  <c r="AL380" i="14"/>
  <c r="AL381" i="14" s="1"/>
  <c r="AM399" i="14"/>
  <c r="AU399" i="14"/>
  <c r="X402" i="14"/>
  <c r="Z402" i="14" s="1"/>
  <c r="AA402" i="14" s="1"/>
  <c r="AX402" i="14" s="1"/>
  <c r="AM402" i="14"/>
  <c r="AU402" i="14"/>
  <c r="AM431" i="14"/>
  <c r="AM439" i="14"/>
  <c r="AM440" i="14" s="1"/>
  <c r="Y446" i="14"/>
  <c r="AL448" i="14"/>
  <c r="AL457" i="14"/>
  <c r="AL458" i="14" s="1"/>
  <c r="AU463" i="14"/>
  <c r="AK465" i="14"/>
  <c r="AL467" i="14"/>
  <c r="AM473" i="14"/>
  <c r="AM474" i="14" s="1"/>
  <c r="X475" i="14"/>
  <c r="Z475" i="14" s="1"/>
  <c r="AA475" i="14" s="1"/>
  <c r="AX475" i="14" s="1"/>
  <c r="AK484" i="14"/>
  <c r="AU521" i="14"/>
  <c r="X521" i="14"/>
  <c r="Z521" i="14" s="1"/>
  <c r="AA521" i="14" s="1"/>
  <c r="AX521" i="14" s="1"/>
  <c r="AM521" i="14"/>
  <c r="Y554" i="14"/>
  <c r="AL401" i="14"/>
  <c r="AS399" i="14" s="1"/>
  <c r="AT399" i="14" s="1"/>
  <c r="AL419" i="14"/>
  <c r="AL421" i="14" s="1"/>
  <c r="AM423" i="14"/>
  <c r="AL426" i="14"/>
  <c r="AM430" i="14"/>
  <c r="AL433" i="14"/>
  <c r="AL436" i="14"/>
  <c r="AS436" i="14" s="1"/>
  <c r="AT436" i="14" s="1"/>
  <c r="AL439" i="14"/>
  <c r="AL440" i="14" s="1"/>
  <c r="AL442" i="14" s="1"/>
  <c r="AL450" i="14"/>
  <c r="AM455" i="14"/>
  <c r="AM463" i="14"/>
  <c r="AL463" i="14"/>
  <c r="AL464" i="14"/>
  <c r="AL465" i="14" s="1"/>
  <c r="AL466" i="14" s="1"/>
  <c r="AL476" i="14"/>
  <c r="AS475" i="14" s="1"/>
  <c r="AT475" i="14" s="1"/>
  <c r="AR487" i="14"/>
  <c r="AL487" i="14"/>
  <c r="AM529" i="14"/>
  <c r="AM450" i="14"/>
  <c r="AM460" i="14"/>
  <c r="AM461" i="14" s="1"/>
  <c r="AM462" i="14" s="1"/>
  <c r="AM470" i="14"/>
  <c r="AL470" i="14"/>
  <c r="AL471" i="14" s="1"/>
  <c r="X482" i="14"/>
  <c r="Z482" i="14" s="1"/>
  <c r="AA482" i="14" s="1"/>
  <c r="AX482" i="14" s="1"/>
  <c r="AK485" i="14"/>
  <c r="AM488" i="14"/>
  <c r="AM489" i="14" s="1"/>
  <c r="AL499" i="14"/>
  <c r="X540" i="14"/>
  <c r="Z540" i="14" s="1"/>
  <c r="AA540" i="14" s="1"/>
  <c r="AX540" i="14" s="1"/>
  <c r="AU540" i="14"/>
  <c r="X432" i="14"/>
  <c r="Z432" i="14" s="1"/>
  <c r="AA432" i="14" s="1"/>
  <c r="AX432" i="14" s="1"/>
  <c r="X438" i="14"/>
  <c r="Z438" i="14" s="1"/>
  <c r="AA438" i="14" s="1"/>
  <c r="AX438" i="14" s="1"/>
  <c r="AK449" i="14"/>
  <c r="AK451" i="14"/>
  <c r="AM451" i="14" s="1"/>
  <c r="AM452" i="14" s="1"/>
  <c r="AM453" i="14" s="1"/>
  <c r="AM454" i="14" s="1"/>
  <c r="AK459" i="14"/>
  <c r="AL459" i="14" s="1"/>
  <c r="AU478" i="14"/>
  <c r="X478" i="14"/>
  <c r="Z478" i="14" s="1"/>
  <c r="AA478" i="14" s="1"/>
  <c r="AX478" i="14" s="1"/>
  <c r="AL493" i="14"/>
  <c r="AM493" i="14"/>
  <c r="AM494" i="14" s="1"/>
  <c r="AM496" i="14" s="1"/>
  <c r="AL539" i="14"/>
  <c r="AS538" i="14" s="1"/>
  <c r="AT538" i="14" s="1"/>
  <c r="AU576" i="14"/>
  <c r="X576" i="14"/>
  <c r="Z576" i="14" s="1"/>
  <c r="AA576" i="14" s="1"/>
  <c r="AX576" i="14" s="1"/>
  <c r="AM446" i="14"/>
  <c r="AM467" i="14"/>
  <c r="AL469" i="14"/>
  <c r="AL478" i="14"/>
  <c r="AM480" i="14"/>
  <c r="AL483" i="14"/>
  <c r="AL484" i="14" s="1"/>
  <c r="AL522" i="14"/>
  <c r="X532" i="14"/>
  <c r="Z532" i="14" s="1"/>
  <c r="AA532" i="14" s="1"/>
  <c r="AX532" i="14" s="1"/>
  <c r="AU532" i="14"/>
  <c r="AL449" i="14"/>
  <c r="AS446" i="14" s="1"/>
  <c r="AT446" i="14" s="1"/>
  <c r="AL451" i="14"/>
  <c r="AL455" i="14"/>
  <c r="AL523" i="14"/>
  <c r="AU524" i="14"/>
  <c r="X524" i="14"/>
  <c r="Z524" i="14" s="1"/>
  <c r="AA524" i="14" s="1"/>
  <c r="AX524" i="14" s="1"/>
  <c r="AU527" i="14"/>
  <c r="X527" i="14"/>
  <c r="Z527" i="14" s="1"/>
  <c r="AA527" i="14" s="1"/>
  <c r="AX527" i="14" s="1"/>
  <c r="AM527" i="14"/>
  <c r="X542" i="14"/>
  <c r="Z542" i="14" s="1"/>
  <c r="AA542" i="14" s="1"/>
  <c r="AX542" i="14" s="1"/>
  <c r="AU542" i="14"/>
  <c r="AL505" i="14"/>
  <c r="AR513" i="14"/>
  <c r="AM468" i="14"/>
  <c r="AM469" i="14" s="1"/>
  <c r="AM475" i="14"/>
  <c r="AM482" i="14"/>
  <c r="AM498" i="14"/>
  <c r="AM499" i="14" s="1"/>
  <c r="AM500" i="14" s="1"/>
  <c r="AM501" i="14" s="1"/>
  <c r="AM502" i="14" s="1"/>
  <c r="AM506" i="14"/>
  <c r="AM507" i="14" s="1"/>
  <c r="AM508" i="14" s="1"/>
  <c r="AL509" i="14"/>
  <c r="AL510" i="14" s="1"/>
  <c r="AK511" i="14"/>
  <c r="AK513" i="14"/>
  <c r="AL513" i="14" s="1"/>
  <c r="AM514" i="14"/>
  <c r="AV513" i="14" s="1"/>
  <c r="AW513" i="14" s="1"/>
  <c r="AK518" i="14"/>
  <c r="AL527" i="14"/>
  <c r="AK530" i="14"/>
  <c r="AM530" i="14" s="1"/>
  <c r="AM531" i="14" s="1"/>
  <c r="AR532" i="14"/>
  <c r="AR542" i="14"/>
  <c r="AK557" i="14"/>
  <c r="AL557" i="14" s="1"/>
  <c r="AK560" i="14"/>
  <c r="AM563" i="14"/>
  <c r="AK568" i="14"/>
  <c r="AL568" i="14" s="1"/>
  <c r="AL571" i="14"/>
  <c r="AL572" i="14"/>
  <c r="AL573" i="14" s="1"/>
  <c r="AL488" i="14"/>
  <c r="AM495" i="14"/>
  <c r="AM520" i="14"/>
  <c r="AV519" i="14" s="1"/>
  <c r="AW519" i="14" s="1"/>
  <c r="AK526" i="14"/>
  <c r="AK529" i="14"/>
  <c r="AL529" i="14" s="1"/>
  <c r="X538" i="14"/>
  <c r="Z538" i="14" s="1"/>
  <c r="AA538" i="14" s="1"/>
  <c r="AX538" i="14" s="1"/>
  <c r="Y578" i="14"/>
  <c r="AK494" i="14"/>
  <c r="AL494" i="14" s="1"/>
  <c r="AL495" i="14" s="1"/>
  <c r="AL496" i="14" s="1"/>
  <c r="AK519" i="14"/>
  <c r="AL519" i="14" s="1"/>
  <c r="AM533" i="14"/>
  <c r="AM534" i="14"/>
  <c r="AM535" i="14" s="1"/>
  <c r="AM536" i="14" s="1"/>
  <c r="AL537" i="14"/>
  <c r="AS537" i="14" s="1"/>
  <c r="AT537" i="14" s="1"/>
  <c r="AY537" i="14" s="1"/>
  <c r="AL547" i="14"/>
  <c r="AU557" i="14"/>
  <c r="AK561" i="14"/>
  <c r="AL563" i="14"/>
  <c r="AR563" i="14"/>
  <c r="Y565" i="14"/>
  <c r="X580" i="14"/>
  <c r="Z580" i="14" s="1"/>
  <c r="AA580" i="14" s="1"/>
  <c r="AX580" i="14" s="1"/>
  <c r="AU580" i="14"/>
  <c r="X583" i="14"/>
  <c r="Z583" i="14" s="1"/>
  <c r="AA583" i="14" s="1"/>
  <c r="AX583" i="14" s="1"/>
  <c r="AU583" i="14"/>
  <c r="X589" i="14"/>
  <c r="Z589" i="14" s="1"/>
  <c r="AA589" i="14" s="1"/>
  <c r="AX589" i="14" s="1"/>
  <c r="AU589" i="14"/>
  <c r="X493" i="14"/>
  <c r="Z493" i="14" s="1"/>
  <c r="AA493" i="14" s="1"/>
  <c r="AX493" i="14" s="1"/>
  <c r="AU493" i="14"/>
  <c r="AL497" i="14"/>
  <c r="AL498" i="14"/>
  <c r="AL525" i="14"/>
  <c r="AL526" i="14" s="1"/>
  <c r="AM540" i="14"/>
  <c r="AR549" i="14"/>
  <c r="AL578" i="14"/>
  <c r="AL579" i="14"/>
  <c r="AK489" i="14"/>
  <c r="AK520" i="14"/>
  <c r="AM532" i="14"/>
  <c r="AM539" i="14"/>
  <c r="AV538" i="14" s="1"/>
  <c r="AW538" i="14" s="1"/>
  <c r="AK540" i="14"/>
  <c r="AL540" i="14" s="1"/>
  <c r="AM542" i="14"/>
  <c r="AK553" i="14"/>
  <c r="AU563" i="14"/>
  <c r="AM576" i="14"/>
  <c r="AM577" i="14" s="1"/>
  <c r="AL577" i="14"/>
  <c r="AS576" i="14" s="1"/>
  <c r="AT576" i="14" s="1"/>
  <c r="AL580" i="14"/>
  <c r="AS580" i="14" s="1"/>
  <c r="AT580" i="14" s="1"/>
  <c r="AY580" i="14" s="1"/>
  <c r="Y581" i="14"/>
  <c r="AM581" i="14" s="1"/>
  <c r="AM497" i="14"/>
  <c r="AK500" i="14"/>
  <c r="AK506" i="14"/>
  <c r="AL506" i="14" s="1"/>
  <c r="AL507" i="14" s="1"/>
  <c r="AL508" i="14" s="1"/>
  <c r="AM510" i="14"/>
  <c r="AM511" i="14" s="1"/>
  <c r="AM512" i="14" s="1"/>
  <c r="Y515" i="14"/>
  <c r="AM522" i="14"/>
  <c r="AM523" i="14" s="1"/>
  <c r="X529" i="14"/>
  <c r="Z529" i="14" s="1"/>
  <c r="AA529" i="14" s="1"/>
  <c r="AX529" i="14" s="1"/>
  <c r="AU529" i="14"/>
  <c r="AL550" i="14"/>
  <c r="AL555" i="14"/>
  <c r="AL556" i="14" s="1"/>
  <c r="AM564" i="14"/>
  <c r="Y571" i="14"/>
  <c r="AM571" i="14" s="1"/>
  <c r="AM572" i="14" s="1"/>
  <c r="AM583" i="14"/>
  <c r="X587" i="14"/>
  <c r="Z587" i="14" s="1"/>
  <c r="AA587" i="14" s="1"/>
  <c r="AX587" i="14" s="1"/>
  <c r="AU587" i="14"/>
  <c r="AK588" i="14"/>
  <c r="AM553" i="14"/>
  <c r="AM557" i="14"/>
  <c r="AL567" i="14"/>
  <c r="AU585" i="14"/>
  <c r="X585" i="14"/>
  <c r="Z585" i="14" s="1"/>
  <c r="AA585" i="14" s="1"/>
  <c r="AX585" i="14" s="1"/>
  <c r="AM587" i="14"/>
  <c r="AL587" i="14"/>
  <c r="AM588" i="14"/>
  <c r="AM589" i="14"/>
  <c r="AV589" i="14" s="1"/>
  <c r="AW589" i="14" s="1"/>
  <c r="AY589" i="14" s="1"/>
  <c r="AM524" i="14"/>
  <c r="AM551" i="14"/>
  <c r="AV550" i="14" s="1"/>
  <c r="AW550" i="14" s="1"/>
  <c r="AM558" i="14"/>
  <c r="AM559" i="14" s="1"/>
  <c r="AM560" i="14" s="1"/>
  <c r="AM561" i="14" s="1"/>
  <c r="AM562" i="14" s="1"/>
  <c r="AL585" i="14"/>
  <c r="AM585" i="14"/>
  <c r="AV585" i="14" s="1"/>
  <c r="AW585" i="14" s="1"/>
  <c r="AL516" i="14"/>
  <c r="AL517" i="14" s="1"/>
  <c r="AL518" i="14" s="1"/>
  <c r="AL533" i="14"/>
  <c r="AL534" i="14" s="1"/>
  <c r="AL543" i="14"/>
  <c r="AL564" i="14"/>
  <c r="AL581" i="14"/>
  <c r="AL582" i="14" s="1"/>
  <c r="AL574" i="14"/>
  <c r="AL575" i="14" s="1"/>
  <c r="AM584" i="14"/>
  <c r="AL583" i="14"/>
  <c r="AL588" i="14" l="1"/>
  <c r="AS521" i="14"/>
  <c r="AT521" i="14" s="1"/>
  <c r="AV467" i="14"/>
  <c r="AW467" i="14" s="1"/>
  <c r="AY538" i="14"/>
  <c r="AL500" i="14"/>
  <c r="AL501" i="14" s="1"/>
  <c r="AL502" i="14" s="1"/>
  <c r="AM424" i="14"/>
  <c r="AM425" i="14"/>
  <c r="AV395" i="14"/>
  <c r="AW395" i="14" s="1"/>
  <c r="AM294" i="14"/>
  <c r="AM293" i="14"/>
  <c r="AM282" i="14"/>
  <c r="AM281" i="14"/>
  <c r="AM267" i="14"/>
  <c r="AM268" i="14" s="1"/>
  <c r="AM269" i="14" s="1"/>
  <c r="AM266" i="14"/>
  <c r="AV264" i="14" s="1"/>
  <c r="AW264" i="14" s="1"/>
  <c r="AS120" i="14"/>
  <c r="AT120" i="14" s="1"/>
  <c r="AS47" i="14"/>
  <c r="AT47" i="14" s="1"/>
  <c r="AV47" i="14"/>
  <c r="AW47" i="14" s="1"/>
  <c r="AS68" i="14"/>
  <c r="AT68" i="14" s="1"/>
  <c r="AS78" i="14"/>
  <c r="AT78" i="14" s="1"/>
  <c r="AS27" i="14"/>
  <c r="AT27" i="14" s="1"/>
  <c r="AS20" i="14"/>
  <c r="AT20" i="14" s="1"/>
  <c r="AV547" i="14"/>
  <c r="AW547" i="14" s="1"/>
  <c r="AU503" i="14"/>
  <c r="X503" i="14"/>
  <c r="Z503" i="14" s="1"/>
  <c r="AA503" i="14" s="1"/>
  <c r="AX503" i="14" s="1"/>
  <c r="AL271" i="14"/>
  <c r="AL272" i="14" s="1"/>
  <c r="AL273" i="14" s="1"/>
  <c r="AM246" i="14"/>
  <c r="AM247" i="14" s="1"/>
  <c r="AU245" i="14"/>
  <c r="AL531" i="14"/>
  <c r="AL530" i="14"/>
  <c r="AY131" i="14"/>
  <c r="AM92" i="14"/>
  <c r="AM93" i="14" s="1"/>
  <c r="AM94" i="14" s="1"/>
  <c r="AL63" i="14"/>
  <c r="AL62" i="14"/>
  <c r="AS95" i="14"/>
  <c r="AT95" i="14" s="1"/>
  <c r="AM490" i="14"/>
  <c r="AS377" i="14"/>
  <c r="AT377" i="14" s="1"/>
  <c r="AM40" i="14"/>
  <c r="AM39" i="14"/>
  <c r="AY27" i="14"/>
  <c r="AL569" i="14"/>
  <c r="AL570" i="14" s="1"/>
  <c r="AS565" i="14"/>
  <c r="AT565" i="14" s="1"/>
  <c r="AL514" i="14"/>
  <c r="AS513" i="14" s="1"/>
  <c r="AT513" i="14" s="1"/>
  <c r="AY513" i="14" s="1"/>
  <c r="AM582" i="14"/>
  <c r="AV581" i="14" s="1"/>
  <c r="AW581" i="14" s="1"/>
  <c r="AL267" i="14"/>
  <c r="AL268" i="14"/>
  <c r="AL269" i="14" s="1"/>
  <c r="AY18" i="14"/>
  <c r="AL558" i="14"/>
  <c r="AL559" i="14"/>
  <c r="AL560" i="14" s="1"/>
  <c r="AL561" i="14" s="1"/>
  <c r="AL562" i="14" s="1"/>
  <c r="AS515" i="14"/>
  <c r="AT515" i="14" s="1"/>
  <c r="AY182" i="14"/>
  <c r="AL473" i="14"/>
  <c r="AL474" i="14" s="1"/>
  <c r="AL472" i="14"/>
  <c r="AL416" i="14"/>
  <c r="AL415" i="14"/>
  <c r="AS259" i="14"/>
  <c r="AT259" i="14" s="1"/>
  <c r="AL146" i="14"/>
  <c r="AL147" i="14" s="1"/>
  <c r="AL148" i="14" s="1"/>
  <c r="AL149" i="14" s="1"/>
  <c r="AL150" i="14" s="1"/>
  <c r="AM149" i="14"/>
  <c r="AM150" i="14"/>
  <c r="AL373" i="14"/>
  <c r="AS372" i="14" s="1"/>
  <c r="AT372" i="14" s="1"/>
  <c r="AS140" i="14"/>
  <c r="AT140" i="14" s="1"/>
  <c r="AY47" i="14"/>
  <c r="AM162" i="14"/>
  <c r="AM163" i="14"/>
  <c r="AU565" i="14"/>
  <c r="X565" i="14"/>
  <c r="Z565" i="14" s="1"/>
  <c r="AA565" i="14" s="1"/>
  <c r="AX565" i="14" s="1"/>
  <c r="AS554" i="14"/>
  <c r="AT554" i="14" s="1"/>
  <c r="AL480" i="14"/>
  <c r="AL481" i="14" s="1"/>
  <c r="AV450" i="14"/>
  <c r="AW450" i="14" s="1"/>
  <c r="AS524" i="14"/>
  <c r="AT524" i="14" s="1"/>
  <c r="AS503" i="14"/>
  <c r="AT503" i="14" s="1"/>
  <c r="AL365" i="14"/>
  <c r="AU408" i="14"/>
  <c r="X408" i="14"/>
  <c r="Z408" i="14" s="1"/>
  <c r="AA408" i="14" s="1"/>
  <c r="AX408" i="14" s="1"/>
  <c r="AL485" i="14"/>
  <c r="AL486" i="14" s="1"/>
  <c r="AM303" i="14"/>
  <c r="AM304" i="14"/>
  <c r="AV214" i="14"/>
  <c r="AW214" i="14" s="1"/>
  <c r="AV193" i="14"/>
  <c r="AW193" i="14" s="1"/>
  <c r="AY193" i="14" s="1"/>
  <c r="AV222" i="14"/>
  <c r="AW222" i="14" s="1"/>
  <c r="AV189" i="14"/>
  <c r="AW189" i="14" s="1"/>
  <c r="AV201" i="14"/>
  <c r="AW201" i="14" s="1"/>
  <c r="AL171" i="14"/>
  <c r="AS169" i="14" s="1"/>
  <c r="AT169" i="14" s="1"/>
  <c r="AY169" i="14" s="1"/>
  <c r="AM90" i="14"/>
  <c r="AV89" i="14" s="1"/>
  <c r="AW89" i="14" s="1"/>
  <c r="AY89" i="14" s="1"/>
  <c r="AM60" i="14"/>
  <c r="AM61" i="14"/>
  <c r="AM62" i="14" s="1"/>
  <c r="AM63" i="14" s="1"/>
  <c r="AM126" i="14"/>
  <c r="AV124" i="14" s="1"/>
  <c r="AW124" i="14" s="1"/>
  <c r="AY124" i="14" s="1"/>
  <c r="AL67" i="14"/>
  <c r="AS64" i="14" s="1"/>
  <c r="AT64" i="14" s="1"/>
  <c r="AM13" i="14"/>
  <c r="AM14" i="14" s="1"/>
  <c r="AM15" i="14" s="1"/>
  <c r="AS103" i="14"/>
  <c r="AT103" i="14" s="1"/>
  <c r="AY103" i="14" s="1"/>
  <c r="AS50" i="14"/>
  <c r="AT50" i="14" s="1"/>
  <c r="AU515" i="14"/>
  <c r="X515" i="14"/>
  <c r="Z515" i="14" s="1"/>
  <c r="AA515" i="14" s="1"/>
  <c r="AX515" i="14" s="1"/>
  <c r="X578" i="14"/>
  <c r="Z578" i="14" s="1"/>
  <c r="AA578" i="14" s="1"/>
  <c r="AX578" i="14" s="1"/>
  <c r="AU578" i="14"/>
  <c r="AV509" i="14"/>
  <c r="AW509" i="14" s="1"/>
  <c r="AV475" i="14"/>
  <c r="AW475" i="14" s="1"/>
  <c r="AY475" i="14" s="1"/>
  <c r="AL535" i="14"/>
  <c r="AL536" i="14" s="1"/>
  <c r="AS532" i="14"/>
  <c r="AT532" i="14" s="1"/>
  <c r="AL548" i="14"/>
  <c r="AS547" i="14" s="1"/>
  <c r="AT547" i="14" s="1"/>
  <c r="AY547" i="14" s="1"/>
  <c r="AL489" i="14"/>
  <c r="AL490" i="14" s="1"/>
  <c r="AL491" i="14" s="1"/>
  <c r="AL492" i="14" s="1"/>
  <c r="AL479" i="14"/>
  <c r="AS478" i="14" s="1"/>
  <c r="AT478" i="14" s="1"/>
  <c r="AS493" i="14"/>
  <c r="AT493" i="14" s="1"/>
  <c r="AL441" i="14"/>
  <c r="AY436" i="14"/>
  <c r="AL420" i="14"/>
  <c r="AS417" i="14" s="1"/>
  <c r="AT417" i="14" s="1"/>
  <c r="AV374" i="14"/>
  <c r="AW374" i="14" s="1"/>
  <c r="AY374" i="14" s="1"/>
  <c r="AL445" i="14"/>
  <c r="AS443" i="14" s="1"/>
  <c r="AT443" i="14" s="1"/>
  <c r="AV503" i="14"/>
  <c r="AW503" i="14" s="1"/>
  <c r="AL355" i="14"/>
  <c r="AS432" i="14"/>
  <c r="AT432" i="14" s="1"/>
  <c r="AY432" i="14" s="1"/>
  <c r="AL335" i="14"/>
  <c r="AL336" i="14" s="1"/>
  <c r="AS385" i="14"/>
  <c r="AT385" i="14" s="1"/>
  <c r="AS291" i="14"/>
  <c r="AT291" i="14" s="1"/>
  <c r="AM334" i="14"/>
  <c r="AM335" i="14"/>
  <c r="AM336" i="14" s="1"/>
  <c r="AS357" i="14"/>
  <c r="AT357" i="14" s="1"/>
  <c r="AS329" i="14"/>
  <c r="AT329" i="14" s="1"/>
  <c r="AV429" i="14"/>
  <c r="AW429" i="14" s="1"/>
  <c r="AY429" i="14" s="1"/>
  <c r="X305" i="14"/>
  <c r="Z305" i="14" s="1"/>
  <c r="AA305" i="14" s="1"/>
  <c r="AX305" i="14" s="1"/>
  <c r="AU305" i="14"/>
  <c r="AL392" i="14"/>
  <c r="AL325" i="14"/>
  <c r="AV364" i="14"/>
  <c r="AW364" i="14" s="1"/>
  <c r="AL252" i="14"/>
  <c r="AL253" i="14" s="1"/>
  <c r="AL254" i="14" s="1"/>
  <c r="AL255" i="14" s="1"/>
  <c r="AL284" i="14"/>
  <c r="AL285" i="14" s="1"/>
  <c r="AS283" i="14"/>
  <c r="AT283" i="14" s="1"/>
  <c r="AL207" i="14"/>
  <c r="AV232" i="14"/>
  <c r="AW232" i="14" s="1"/>
  <c r="AY232" i="14" s="1"/>
  <c r="AM315" i="14"/>
  <c r="AV313" i="14"/>
  <c r="AW313" i="14" s="1"/>
  <c r="AS201" i="14"/>
  <c r="AT201" i="14" s="1"/>
  <c r="AY201" i="14" s="1"/>
  <c r="AS198" i="14"/>
  <c r="AT198" i="14" s="1"/>
  <c r="AS286" i="14"/>
  <c r="AT286" i="14" s="1"/>
  <c r="AL230" i="14"/>
  <c r="AL231" i="14" s="1"/>
  <c r="AV185" i="14"/>
  <c r="AW185" i="14" s="1"/>
  <c r="AL154" i="14"/>
  <c r="AL155" i="14" s="1"/>
  <c r="AL156" i="14" s="1"/>
  <c r="AL165" i="14"/>
  <c r="AL112" i="14"/>
  <c r="AL113" i="14" s="1"/>
  <c r="AV58" i="14"/>
  <c r="AW58" i="14" s="1"/>
  <c r="AL86" i="14"/>
  <c r="AS84" i="14" s="1"/>
  <c r="AT84" i="14" s="1"/>
  <c r="AY84" i="14" s="1"/>
  <c r="AM144" i="14"/>
  <c r="AS58" i="14"/>
  <c r="AT58" i="14" s="1"/>
  <c r="AY58" i="14" s="1"/>
  <c r="AL108" i="14"/>
  <c r="AS106" i="14" s="1"/>
  <c r="AT106" i="14" s="1"/>
  <c r="AM98" i="14"/>
  <c r="AL75" i="14"/>
  <c r="AL76" i="14" s="1"/>
  <c r="AL77" i="14" s="1"/>
  <c r="AV34" i="14"/>
  <c r="AW34" i="14" s="1"/>
  <c r="AY34" i="14" s="1"/>
  <c r="AL33" i="14"/>
  <c r="AS32" i="14" s="1"/>
  <c r="AT32" i="14" s="1"/>
  <c r="AS72" i="14"/>
  <c r="AT72" i="14" s="1"/>
  <c r="AS498" i="14"/>
  <c r="AT498" i="14" s="1"/>
  <c r="AS563" i="14"/>
  <c r="AT563" i="14" s="1"/>
  <c r="AM481" i="14"/>
  <c r="AV478" i="14" s="1"/>
  <c r="AW478" i="14" s="1"/>
  <c r="AS470" i="14"/>
  <c r="AT470" i="14" s="1"/>
  <c r="AU554" i="14"/>
  <c r="X554" i="14"/>
  <c r="Z554" i="14" s="1"/>
  <c r="AA554" i="14" s="1"/>
  <c r="AX554" i="14" s="1"/>
  <c r="AM554" i="14"/>
  <c r="AU446" i="14"/>
  <c r="X446" i="14"/>
  <c r="Z446" i="14" s="1"/>
  <c r="AA446" i="14" s="1"/>
  <c r="AX446" i="14" s="1"/>
  <c r="AV443" i="14"/>
  <c r="AW443" i="14" s="1"/>
  <c r="AM414" i="14"/>
  <c r="AV413" i="14" s="1"/>
  <c r="AW413" i="14" s="1"/>
  <c r="AL348" i="14"/>
  <c r="AL349" i="14" s="1"/>
  <c r="AV385" i="14"/>
  <c r="AW385" i="14" s="1"/>
  <c r="AV377" i="14"/>
  <c r="AW377" i="14" s="1"/>
  <c r="X316" i="14"/>
  <c r="Z316" i="14" s="1"/>
  <c r="AA316" i="14" s="1"/>
  <c r="AX316" i="14" s="1"/>
  <c r="AU316" i="14"/>
  <c r="AV382" i="14"/>
  <c r="AW382" i="14" s="1"/>
  <c r="AS323" i="14"/>
  <c r="AT323" i="14" s="1"/>
  <c r="AV347" i="14"/>
  <c r="AW347" i="14" s="1"/>
  <c r="AM288" i="14"/>
  <c r="AL223" i="14"/>
  <c r="AL224" i="14" s="1"/>
  <c r="AS222" i="14"/>
  <c r="AT222" i="14" s="1"/>
  <c r="AY222" i="14" s="1"/>
  <c r="AV372" i="14"/>
  <c r="AW372" i="14" s="1"/>
  <c r="AL206" i="14"/>
  <c r="AS204" i="14" s="1"/>
  <c r="AT204" i="14" s="1"/>
  <c r="AY204" i="14" s="1"/>
  <c r="AV175" i="14"/>
  <c r="AW175" i="14" s="1"/>
  <c r="AY99" i="14"/>
  <c r="AV159" i="14"/>
  <c r="AW159" i="14" s="1"/>
  <c r="AV87" i="14"/>
  <c r="AW87" i="14" s="1"/>
  <c r="AV72" i="14"/>
  <c r="AW72" i="14" s="1"/>
  <c r="AV140" i="14"/>
  <c r="AW140" i="14" s="1"/>
  <c r="AS91" i="14"/>
  <c r="AT91" i="14" s="1"/>
  <c r="AL551" i="14"/>
  <c r="AL544" i="14"/>
  <c r="AL545" i="14" s="1"/>
  <c r="AL546" i="14" s="1"/>
  <c r="AS571" i="14"/>
  <c r="AT571" i="14" s="1"/>
  <c r="AV470" i="14"/>
  <c r="AW470" i="14" s="1"/>
  <c r="AS463" i="14"/>
  <c r="AT463" i="14" s="1"/>
  <c r="AV521" i="14"/>
  <c r="AW521" i="14" s="1"/>
  <c r="AY521" i="14" s="1"/>
  <c r="AM403" i="14"/>
  <c r="AS390" i="14"/>
  <c r="AT390" i="14" s="1"/>
  <c r="X390" i="14"/>
  <c r="Z390" i="14" s="1"/>
  <c r="AA390" i="14" s="1"/>
  <c r="AX390" i="14" s="1"/>
  <c r="AU390" i="14"/>
  <c r="AS337" i="14"/>
  <c r="AT337" i="14" s="1"/>
  <c r="AV339" i="14"/>
  <c r="AW339" i="14" s="1"/>
  <c r="AS344" i="14"/>
  <c r="AT344" i="14" s="1"/>
  <c r="AL281" i="14"/>
  <c r="AL282" i="14" s="1"/>
  <c r="AL242" i="14"/>
  <c r="AL243" i="14" s="1"/>
  <c r="AL244" i="14" s="1"/>
  <c r="AM229" i="14"/>
  <c r="AM230" i="14" s="1"/>
  <c r="AM231" i="14" s="1"/>
  <c r="AV283" i="14"/>
  <c r="AW283" i="14" s="1"/>
  <c r="AV220" i="14"/>
  <c r="AW220" i="14" s="1"/>
  <c r="AL246" i="14"/>
  <c r="AM200" i="14"/>
  <c r="AV198" i="14" s="1"/>
  <c r="AW198" i="14" s="1"/>
  <c r="AV208" i="14"/>
  <c r="AW208" i="14" s="1"/>
  <c r="AS159" i="14"/>
  <c r="AT159" i="14" s="1"/>
  <c r="AY159" i="14" s="1"/>
  <c r="AS114" i="14"/>
  <c r="AT114" i="14" s="1"/>
  <c r="AL102" i="14"/>
  <c r="AS101" i="14" s="1"/>
  <c r="AT101" i="14" s="1"/>
  <c r="AM121" i="14"/>
  <c r="AV78" i="14"/>
  <c r="AW78" i="14" s="1"/>
  <c r="AY78" i="14" s="1"/>
  <c r="AV151" i="14"/>
  <c r="AW151" i="14" s="1"/>
  <c r="AM116" i="14"/>
  <c r="AV114" i="14" s="1"/>
  <c r="AW114" i="14" s="1"/>
  <c r="AL88" i="14"/>
  <c r="AS87" i="14" s="1"/>
  <c r="AT87" i="14" s="1"/>
  <c r="AY87" i="14" s="1"/>
  <c r="AV54" i="14"/>
  <c r="AW54" i="14" s="1"/>
  <c r="AM25" i="14"/>
  <c r="AM26" i="14" s="1"/>
  <c r="AY30" i="14"/>
  <c r="AM543" i="14"/>
  <c r="AM544" i="14" s="1"/>
  <c r="AM545" i="14" s="1"/>
  <c r="AM546" i="14" s="1"/>
  <c r="AL520" i="14"/>
  <c r="AS519" i="14"/>
  <c r="AT519" i="14" s="1"/>
  <c r="AY519" i="14" s="1"/>
  <c r="AM573" i="14"/>
  <c r="AL528" i="14"/>
  <c r="AS527" i="14" s="1"/>
  <c r="AT527" i="14" s="1"/>
  <c r="AM464" i="14"/>
  <c r="AL468" i="14"/>
  <c r="AS467" i="14" s="1"/>
  <c r="AT467" i="14" s="1"/>
  <c r="AY467" i="14" s="1"/>
  <c r="AL423" i="14"/>
  <c r="AS422" i="14" s="1"/>
  <c r="AT422" i="14" s="1"/>
  <c r="AM391" i="14"/>
  <c r="AM392" i="14"/>
  <c r="AM393" i="14" s="1"/>
  <c r="AM394" i="14" s="1"/>
  <c r="AL411" i="14"/>
  <c r="AL412" i="14" s="1"/>
  <c r="AL410" i="14"/>
  <c r="AS408" i="14" s="1"/>
  <c r="AT408" i="14" s="1"/>
  <c r="AU436" i="14"/>
  <c r="X436" i="14"/>
  <c r="Z436" i="14" s="1"/>
  <c r="AA436" i="14" s="1"/>
  <c r="AX436" i="14" s="1"/>
  <c r="AS362" i="14"/>
  <c r="AT362" i="14" s="1"/>
  <c r="AY362" i="14" s="1"/>
  <c r="AV337" i="14"/>
  <c r="AW337" i="14" s="1"/>
  <c r="AM298" i="14"/>
  <c r="AL314" i="14"/>
  <c r="AS308" i="14"/>
  <c r="AT308" i="14" s="1"/>
  <c r="AS360" i="14"/>
  <c r="AT360" i="14" s="1"/>
  <c r="AL340" i="14"/>
  <c r="AM296" i="14"/>
  <c r="AV295" i="14" s="1"/>
  <c r="AW295" i="14" s="1"/>
  <c r="AY295" i="14" s="1"/>
  <c r="AM251" i="14"/>
  <c r="AM252" i="14" s="1"/>
  <c r="AM253" i="14" s="1"/>
  <c r="AV240" i="14"/>
  <c r="AW240" i="14" s="1"/>
  <c r="AM324" i="14"/>
  <c r="AM325" i="14"/>
  <c r="AM326" i="14" s="1"/>
  <c r="AV270" i="14"/>
  <c r="AW270" i="14" s="1"/>
  <c r="AL216" i="14"/>
  <c r="AL217" i="14" s="1"/>
  <c r="AS256" i="14"/>
  <c r="AT256" i="14" s="1"/>
  <c r="AL221" i="14"/>
  <c r="AS220" i="14" s="1"/>
  <c r="AT220" i="14" s="1"/>
  <c r="AY220" i="14" s="1"/>
  <c r="AV218" i="14"/>
  <c r="AW218" i="14" s="1"/>
  <c r="AS185" i="14"/>
  <c r="AT185" i="14" s="1"/>
  <c r="AY185" i="14" s="1"/>
  <c r="AM113" i="14"/>
  <c r="AV111" i="14" s="1"/>
  <c r="AW111" i="14" s="1"/>
  <c r="AM134" i="14"/>
  <c r="AV133" i="14" s="1"/>
  <c r="AW133" i="14" s="1"/>
  <c r="AY133" i="14" s="1"/>
  <c r="AL56" i="14"/>
  <c r="AL57" i="14" s="1"/>
  <c r="AL13" i="14"/>
  <c r="AL14" i="14"/>
  <c r="AL15" i="14" s="1"/>
  <c r="AV32" i="14"/>
  <c r="AW32" i="14" s="1"/>
  <c r="AV576" i="14"/>
  <c r="AW576" i="14" s="1"/>
  <c r="AY576" i="14" s="1"/>
  <c r="AL541" i="14"/>
  <c r="AS540" i="14" s="1"/>
  <c r="AT540" i="14" s="1"/>
  <c r="X581" i="14"/>
  <c r="Z581" i="14" s="1"/>
  <c r="AA581" i="14" s="1"/>
  <c r="AX581" i="14" s="1"/>
  <c r="AU581" i="14"/>
  <c r="AL584" i="14"/>
  <c r="AS583" i="14" s="1"/>
  <c r="AT583" i="14" s="1"/>
  <c r="AM541" i="14"/>
  <c r="AV540" i="14" s="1"/>
  <c r="AW540" i="14" s="1"/>
  <c r="AM515" i="14"/>
  <c r="AV498" i="14"/>
  <c r="AW498" i="14" s="1"/>
  <c r="AM528" i="14"/>
  <c r="AV527" i="14" s="1"/>
  <c r="AW527" i="14" s="1"/>
  <c r="AL511" i="14"/>
  <c r="AL512" i="14" s="1"/>
  <c r="AM447" i="14"/>
  <c r="AM448" i="14" s="1"/>
  <c r="AM449" i="14" s="1"/>
  <c r="AM525" i="14"/>
  <c r="AM526" i="14" s="1"/>
  <c r="AL460" i="14"/>
  <c r="AL461" i="14" s="1"/>
  <c r="AL462" i="14" s="1"/>
  <c r="AS459" i="14"/>
  <c r="AT459" i="14" s="1"/>
  <c r="AL427" i="14"/>
  <c r="AL428" i="14" s="1"/>
  <c r="AS316" i="14"/>
  <c r="AT316" i="14" s="1"/>
  <c r="AM427" i="14"/>
  <c r="AM428" i="14" s="1"/>
  <c r="AU426" i="14"/>
  <c r="X426" i="14"/>
  <c r="Z426" i="14" s="1"/>
  <c r="AA426" i="14" s="1"/>
  <c r="AX426" i="14" s="1"/>
  <c r="AV417" i="14"/>
  <c r="AW417" i="14" s="1"/>
  <c r="AV360" i="14"/>
  <c r="AW360" i="14" s="1"/>
  <c r="AV286" i="14"/>
  <c r="AW286" i="14" s="1"/>
  <c r="AV225" i="14"/>
  <c r="AW225" i="14" s="1"/>
  <c r="AY225" i="14" s="1"/>
  <c r="AV278" i="14"/>
  <c r="AW278" i="14" s="1"/>
  <c r="AL219" i="14"/>
  <c r="AS218" i="14" s="1"/>
  <c r="AT218" i="14" s="1"/>
  <c r="AY218" i="14" s="1"/>
  <c r="AS187" i="14"/>
  <c r="AT187" i="14" s="1"/>
  <c r="AY187" i="14" s="1"/>
  <c r="AL274" i="14"/>
  <c r="AS270" i="14" s="1"/>
  <c r="AT270" i="14" s="1"/>
  <c r="AY270" i="14" s="1"/>
  <c r="AS212" i="14"/>
  <c r="AT212" i="14" s="1"/>
  <c r="AV259" i="14"/>
  <c r="AW259" i="14" s="1"/>
  <c r="AS189" i="14"/>
  <c r="AT189" i="14" s="1"/>
  <c r="AY189" i="14" s="1"/>
  <c r="AV157" i="14"/>
  <c r="AW157" i="14" s="1"/>
  <c r="AV236" i="14"/>
  <c r="AW236" i="14" s="1"/>
  <c r="AY236" i="14" s="1"/>
  <c r="AM165" i="14"/>
  <c r="AM166" i="14" s="1"/>
  <c r="AM167" i="14" s="1"/>
  <c r="AM168" i="14" s="1"/>
  <c r="AV127" i="14"/>
  <c r="AW127" i="14" s="1"/>
  <c r="AM107" i="14"/>
  <c r="AM108" i="14" s="1"/>
  <c r="AM51" i="14"/>
  <c r="AV81" i="14"/>
  <c r="AW81" i="14" s="1"/>
  <c r="AV8" i="14"/>
  <c r="AW8" i="14" s="1"/>
  <c r="AM46" i="14"/>
  <c r="AV41" i="14" s="1"/>
  <c r="AW41" i="14" s="1"/>
  <c r="AY41" i="14" s="1"/>
  <c r="AM110" i="14"/>
  <c r="AV109" i="14"/>
  <c r="AW109" i="14" s="1"/>
  <c r="AV557" i="14"/>
  <c r="AW557" i="14" s="1"/>
  <c r="AS578" i="14"/>
  <c r="AT578" i="14" s="1"/>
  <c r="AS587" i="14"/>
  <c r="AT587" i="14" s="1"/>
  <c r="AV583" i="14"/>
  <c r="AW583" i="14" s="1"/>
  <c r="AV532" i="14"/>
  <c r="AW532" i="14" s="1"/>
  <c r="AM578" i="14"/>
  <c r="AS581" i="14"/>
  <c r="AT581" i="14" s="1"/>
  <c r="AY581" i="14" s="1"/>
  <c r="AM565" i="14"/>
  <c r="AV587" i="14"/>
  <c r="AW587" i="14" s="1"/>
  <c r="X571" i="14"/>
  <c r="Z571" i="14" s="1"/>
  <c r="AA571" i="14" s="1"/>
  <c r="AX571" i="14" s="1"/>
  <c r="AU571" i="14"/>
  <c r="AV563" i="14"/>
  <c r="AW563" i="14" s="1"/>
  <c r="AV493" i="14"/>
  <c r="AW493" i="14" s="1"/>
  <c r="AL456" i="14"/>
  <c r="AS455" i="14" s="1"/>
  <c r="AT455" i="14" s="1"/>
  <c r="AM484" i="14"/>
  <c r="AM485" i="14" s="1"/>
  <c r="AM486" i="14" s="1"/>
  <c r="AS487" i="14"/>
  <c r="AT487" i="14" s="1"/>
  <c r="AL452" i="14"/>
  <c r="AL453" i="14" s="1"/>
  <c r="AL454" i="14" s="1"/>
  <c r="AM400" i="14"/>
  <c r="AM401" i="14" s="1"/>
  <c r="AM456" i="14"/>
  <c r="AV455" i="14" s="1"/>
  <c r="AW455" i="14" s="1"/>
  <c r="AV434" i="14"/>
  <c r="AW434" i="14" s="1"/>
  <c r="AY434" i="14" s="1"/>
  <c r="AY382" i="14"/>
  <c r="AM408" i="14"/>
  <c r="AV459" i="14"/>
  <c r="AW459" i="14" s="1"/>
  <c r="AM441" i="14"/>
  <c r="AM442" i="14" s="1"/>
  <c r="AM355" i="14"/>
  <c r="AV354" i="14" s="1"/>
  <c r="AW354" i="14" s="1"/>
  <c r="AM345" i="14"/>
  <c r="AS305" i="14"/>
  <c r="AT305" i="14" s="1"/>
  <c r="AS370" i="14"/>
  <c r="AT370" i="14" s="1"/>
  <c r="AV291" i="14"/>
  <c r="AW291" i="14" s="1"/>
  <c r="AM331" i="14"/>
  <c r="AV329" i="14" s="1"/>
  <c r="AW329" i="14" s="1"/>
  <c r="AL299" i="14"/>
  <c r="AL300" i="14" s="1"/>
  <c r="AM369" i="14"/>
  <c r="AV368" i="14" s="1"/>
  <c r="AW368" i="14" s="1"/>
  <c r="AY368" i="14" s="1"/>
  <c r="AM358" i="14"/>
  <c r="AM359" i="14"/>
  <c r="AV357" i="14" s="1"/>
  <c r="AW357" i="14" s="1"/>
  <c r="AM309" i="14"/>
  <c r="AM310" i="14" s="1"/>
  <c r="AL341" i="14"/>
  <c r="AS339" i="14" s="1"/>
  <c r="AT339" i="14" s="1"/>
  <c r="AY339" i="14" s="1"/>
  <c r="AV256" i="14"/>
  <c r="AW256" i="14" s="1"/>
  <c r="AV301" i="14"/>
  <c r="AW301" i="14" s="1"/>
  <c r="AM316" i="14"/>
  <c r="AV212" i="14"/>
  <c r="AW212" i="14" s="1"/>
  <c r="AL176" i="14"/>
  <c r="AU157" i="14"/>
  <c r="X157" i="14"/>
  <c r="Z157" i="14" s="1"/>
  <c r="AA157" i="14" s="1"/>
  <c r="AX157" i="14" s="1"/>
  <c r="AV172" i="14"/>
  <c r="AW172" i="14" s="1"/>
  <c r="AY172" i="14" s="1"/>
  <c r="AV101" i="14"/>
  <c r="AW101" i="14" s="1"/>
  <c r="AS127" i="14"/>
  <c r="AT127" i="14" s="1"/>
  <c r="AY127" i="14" s="1"/>
  <c r="X91" i="14"/>
  <c r="Z91" i="14" s="1"/>
  <c r="AA91" i="14" s="1"/>
  <c r="AX91" i="14" s="1"/>
  <c r="AU91" i="14"/>
  <c r="AV95" i="14"/>
  <c r="AW95" i="14" s="1"/>
  <c r="AV145" i="14"/>
  <c r="AW145" i="14" s="1"/>
  <c r="AS36" i="14"/>
  <c r="AT36" i="14" s="1"/>
  <c r="AY109" i="14"/>
  <c r="AS11" i="14"/>
  <c r="AT11" i="14" s="1"/>
  <c r="AM21" i="14"/>
  <c r="AV20" i="14" s="1"/>
  <c r="AW20" i="14" s="1"/>
  <c r="AY20" i="14" s="1"/>
  <c r="AV64" i="14"/>
  <c r="AW64" i="14" s="1"/>
  <c r="AL586" i="14"/>
  <c r="AS585" i="14" s="1"/>
  <c r="AT585" i="14" s="1"/>
  <c r="AY585" i="14" s="1"/>
  <c r="AM483" i="14"/>
  <c r="AV482" i="14" s="1"/>
  <c r="AW482" i="14" s="1"/>
  <c r="AV529" i="14"/>
  <c r="AW529" i="14" s="1"/>
  <c r="AS457" i="14"/>
  <c r="AT457" i="14" s="1"/>
  <c r="AL403" i="14"/>
  <c r="AL404" i="14" s="1"/>
  <c r="AV457" i="14"/>
  <c r="AW457" i="14" s="1"/>
  <c r="AV422" i="14"/>
  <c r="AW422" i="14" s="1"/>
  <c r="AL396" i="14"/>
  <c r="AS438" i="14"/>
  <c r="AT438" i="14" s="1"/>
  <c r="AS413" i="14"/>
  <c r="AT413" i="14" s="1"/>
  <c r="AY413" i="14" s="1"/>
  <c r="AV342" i="14"/>
  <c r="AW342" i="14" s="1"/>
  <c r="AY342" i="14" s="1"/>
  <c r="AM306" i="14"/>
  <c r="AV370" i="14"/>
  <c r="AW370" i="14" s="1"/>
  <c r="AS350" i="14"/>
  <c r="AT350" i="14" s="1"/>
  <c r="AY350" i="14" s="1"/>
  <c r="AM307" i="14"/>
  <c r="AS275" i="14"/>
  <c r="AT275" i="14" s="1"/>
  <c r="AY275" i="14" s="1"/>
  <c r="AS245" i="14"/>
  <c r="AT245" i="14" s="1"/>
  <c r="AS301" i="14"/>
  <c r="AT301" i="14" s="1"/>
  <c r="AY301" i="14" s="1"/>
  <c r="AS264" i="14"/>
  <c r="AT264" i="14" s="1"/>
  <c r="AY264" i="14" s="1"/>
  <c r="AS208" i="14"/>
  <c r="AT208" i="14" s="1"/>
  <c r="AY208" i="14" s="1"/>
  <c r="AS135" i="14"/>
  <c r="AT135" i="14" s="1"/>
  <c r="AY135" i="14" s="1"/>
  <c r="AV68" i="14"/>
  <c r="AW68" i="14" s="1"/>
  <c r="AY68" i="14" s="1"/>
  <c r="AL158" i="14"/>
  <c r="AS157" i="14" s="1"/>
  <c r="AT157" i="14" s="1"/>
  <c r="AY157" i="14" s="1"/>
  <c r="AL139" i="14"/>
  <c r="AS138" i="14" s="1"/>
  <c r="AT138" i="14" s="1"/>
  <c r="AY138" i="14" s="1"/>
  <c r="AL83" i="14"/>
  <c r="AS81" i="14" s="1"/>
  <c r="AT81" i="14" s="1"/>
  <c r="AY81" i="14" s="1"/>
  <c r="AV36" i="14"/>
  <c r="AW36" i="14" s="1"/>
  <c r="AL9" i="14"/>
  <c r="AS8" i="14" s="1"/>
  <c r="AT8" i="14" s="1"/>
  <c r="AY8" i="14" s="1"/>
  <c r="AV305" i="14" l="1"/>
  <c r="AW305" i="14" s="1"/>
  <c r="AM346" i="14"/>
  <c r="AV344" i="14"/>
  <c r="AW344" i="14" s="1"/>
  <c r="AY459" i="14"/>
  <c r="AY583" i="14"/>
  <c r="AY256" i="14"/>
  <c r="AL315" i="14"/>
  <c r="AS313" i="14"/>
  <c r="AT313" i="14" s="1"/>
  <c r="AY313" i="14" s="1"/>
  <c r="AY422" i="14"/>
  <c r="AY527" i="14"/>
  <c r="AY114" i="14"/>
  <c r="AY72" i="14"/>
  <c r="AL166" i="14"/>
  <c r="AL167" i="14" s="1"/>
  <c r="AL168" i="14" s="1"/>
  <c r="AS164" i="14"/>
  <c r="AT164" i="14" s="1"/>
  <c r="AV332" i="14"/>
  <c r="AW332" i="14" s="1"/>
  <c r="AL356" i="14"/>
  <c r="AS354" i="14"/>
  <c r="AT354" i="14" s="1"/>
  <c r="AY443" i="14"/>
  <c r="AY417" i="14"/>
  <c r="AY64" i="14"/>
  <c r="AS557" i="14"/>
  <c r="AT557" i="14" s="1"/>
  <c r="AY557" i="14" s="1"/>
  <c r="AS529" i="14"/>
  <c r="AT529" i="14" s="1"/>
  <c r="AY529" i="14" s="1"/>
  <c r="AM249" i="14"/>
  <c r="AM248" i="14"/>
  <c r="AV245" i="14" s="1"/>
  <c r="AW245" i="14" s="1"/>
  <c r="AY540" i="14"/>
  <c r="AY478" i="14"/>
  <c r="AY455" i="14"/>
  <c r="AL178" i="14"/>
  <c r="AL179" i="14" s="1"/>
  <c r="AL177" i="14"/>
  <c r="AY370" i="14"/>
  <c r="AS54" i="14"/>
  <c r="AT54" i="14" s="1"/>
  <c r="AY54" i="14" s="1"/>
  <c r="AY360" i="14"/>
  <c r="AY101" i="14"/>
  <c r="AY337" i="14"/>
  <c r="AY470" i="14"/>
  <c r="AS227" i="14"/>
  <c r="AT227" i="14" s="1"/>
  <c r="AV524" i="14"/>
  <c r="AW524" i="14" s="1"/>
  <c r="AV164" i="14"/>
  <c r="AW164" i="14" s="1"/>
  <c r="AL366" i="14"/>
  <c r="AL367" i="14"/>
  <c r="AS151" i="14"/>
  <c r="AT151" i="14" s="1"/>
  <c r="AY151" i="14" s="1"/>
  <c r="AY32" i="14"/>
  <c r="AY283" i="14"/>
  <c r="AY532" i="14"/>
  <c r="AS364" i="14"/>
  <c r="AT364" i="14" s="1"/>
  <c r="AY364" i="14" s="1"/>
  <c r="AS332" i="14"/>
  <c r="AT332" i="14" s="1"/>
  <c r="AY332" i="14" s="1"/>
  <c r="AS214" i="14"/>
  <c r="AT214" i="14" s="1"/>
  <c r="AY214" i="14" s="1"/>
  <c r="AS297" i="14"/>
  <c r="AT297" i="14" s="1"/>
  <c r="AM492" i="14"/>
  <c r="AM491" i="14"/>
  <c r="AV487" i="14" s="1"/>
  <c r="AW487" i="14" s="1"/>
  <c r="AY305" i="14"/>
  <c r="AL405" i="14"/>
  <c r="AL406" i="14"/>
  <c r="AL407" i="14" s="1"/>
  <c r="AM317" i="14"/>
  <c r="AM318" i="14"/>
  <c r="AM319" i="14" s="1"/>
  <c r="AM255" i="14"/>
  <c r="AM254" i="14"/>
  <c r="AS426" i="14"/>
  <c r="AT426" i="14" s="1"/>
  <c r="AV227" i="14"/>
  <c r="AW227" i="14" s="1"/>
  <c r="AS509" i="14"/>
  <c r="AT509" i="14" s="1"/>
  <c r="AY509" i="14" s="1"/>
  <c r="AS111" i="14"/>
  <c r="AT111" i="14" s="1"/>
  <c r="AY111" i="14" s="1"/>
  <c r="AY286" i="14"/>
  <c r="AY329" i="14"/>
  <c r="AY503" i="14"/>
  <c r="AS542" i="14"/>
  <c r="AT542" i="14" s="1"/>
  <c r="AS145" i="14"/>
  <c r="AT145" i="14" s="1"/>
  <c r="AY145" i="14" s="1"/>
  <c r="AS250" i="14"/>
  <c r="AT250" i="14" s="1"/>
  <c r="AM516" i="14"/>
  <c r="AM517" i="14" s="1"/>
  <c r="AM518" i="14" s="1"/>
  <c r="AM465" i="14"/>
  <c r="AM466" i="14"/>
  <c r="AV438" i="14"/>
  <c r="AW438" i="14" s="1"/>
  <c r="AY563" i="14"/>
  <c r="AY198" i="14"/>
  <c r="AY357" i="14"/>
  <c r="AY354" i="14"/>
  <c r="AY493" i="14"/>
  <c r="AY524" i="14"/>
  <c r="AY372" i="14"/>
  <c r="AY95" i="14"/>
  <c r="AY245" i="14"/>
  <c r="AY457" i="14"/>
  <c r="AY36" i="14"/>
  <c r="AV399" i="14"/>
  <c r="AW399" i="14" s="1"/>
  <c r="AY399" i="14" s="1"/>
  <c r="AY587" i="14"/>
  <c r="AM53" i="14"/>
  <c r="AM52" i="14"/>
  <c r="AV426" i="14"/>
  <c r="AW426" i="14" s="1"/>
  <c r="AV446" i="14"/>
  <c r="AW446" i="14" s="1"/>
  <c r="AY446" i="14" s="1"/>
  <c r="AM299" i="14"/>
  <c r="AM300" i="14"/>
  <c r="AS240" i="14"/>
  <c r="AT240" i="14" s="1"/>
  <c r="AY240" i="14" s="1"/>
  <c r="AY498" i="14"/>
  <c r="AY259" i="14"/>
  <c r="AS482" i="14"/>
  <c r="AT482" i="14" s="1"/>
  <c r="AY482" i="14" s="1"/>
  <c r="AS278" i="14"/>
  <c r="AT278" i="14" s="1"/>
  <c r="AY278" i="14" s="1"/>
  <c r="AY438" i="14"/>
  <c r="AV390" i="14"/>
  <c r="AW390" i="14" s="1"/>
  <c r="AY390" i="14" s="1"/>
  <c r="AM123" i="14"/>
  <c r="AM122" i="14"/>
  <c r="AV120" i="14" s="1"/>
  <c r="AW120" i="14" s="1"/>
  <c r="AY120" i="14" s="1"/>
  <c r="AL552" i="14"/>
  <c r="AL553" i="14"/>
  <c r="AM555" i="14"/>
  <c r="AM556" i="14" s="1"/>
  <c r="AV554" i="14"/>
  <c r="AW554" i="14" s="1"/>
  <c r="AY377" i="14"/>
  <c r="AL397" i="14"/>
  <c r="AL398" i="14"/>
  <c r="AS450" i="14"/>
  <c r="AT450" i="14" s="1"/>
  <c r="AY450" i="14" s="1"/>
  <c r="AM327" i="14"/>
  <c r="AM328" i="14"/>
  <c r="AY344" i="14"/>
  <c r="AM404" i="14"/>
  <c r="AM405" i="14"/>
  <c r="AY164" i="14"/>
  <c r="AY291" i="14"/>
  <c r="AV11" i="14"/>
  <c r="AW11" i="14" s="1"/>
  <c r="AY11" i="14" s="1"/>
  <c r="AM579" i="14"/>
  <c r="AV578" i="14" s="1"/>
  <c r="AW578" i="14" s="1"/>
  <c r="AY578" i="14" s="1"/>
  <c r="AS395" i="14"/>
  <c r="AT395" i="14" s="1"/>
  <c r="AY395" i="14" s="1"/>
  <c r="AS175" i="14"/>
  <c r="AT175" i="14" s="1"/>
  <c r="AY175" i="14" s="1"/>
  <c r="AM312" i="14"/>
  <c r="AM311" i="14"/>
  <c r="AV308" i="14" s="1"/>
  <c r="AW308" i="14" s="1"/>
  <c r="AY308" i="14" s="1"/>
  <c r="AM410" i="14"/>
  <c r="AM411" i="14" s="1"/>
  <c r="AM412" i="14" s="1"/>
  <c r="AM409" i="14"/>
  <c r="AV408" i="14" s="1"/>
  <c r="AW408" i="14" s="1"/>
  <c r="AY408" i="14" s="1"/>
  <c r="AY487" i="14"/>
  <c r="AM567" i="14"/>
  <c r="AM568" i="14" s="1"/>
  <c r="AM569" i="14" s="1"/>
  <c r="AM570" i="14" s="1"/>
  <c r="AM566" i="14"/>
  <c r="AV106" i="14"/>
  <c r="AW106" i="14" s="1"/>
  <c r="AY106" i="14" s="1"/>
  <c r="AY212" i="14"/>
  <c r="AM574" i="14"/>
  <c r="AM575" i="14"/>
  <c r="AV24" i="14"/>
  <c r="AW24" i="14" s="1"/>
  <c r="AY24" i="14" s="1"/>
  <c r="AV542" i="14"/>
  <c r="AW542" i="14" s="1"/>
  <c r="AS347" i="14"/>
  <c r="AT347" i="14" s="1"/>
  <c r="AY347" i="14" s="1"/>
  <c r="AY385" i="14"/>
  <c r="AY554" i="14"/>
  <c r="AY140" i="14"/>
  <c r="AV91" i="14"/>
  <c r="AW91" i="14" s="1"/>
  <c r="AY91" i="14" s="1"/>
  <c r="AV571" i="14" l="1"/>
  <c r="AW571" i="14" s="1"/>
  <c r="AY571" i="14" s="1"/>
  <c r="AV323" i="14"/>
  <c r="AW323" i="14" s="1"/>
  <c r="AY323" i="14" s="1"/>
  <c r="AS550" i="14"/>
  <c r="AT550" i="14" s="1"/>
  <c r="AY550" i="14" s="1"/>
  <c r="AV297" i="14"/>
  <c r="AW297" i="14" s="1"/>
  <c r="AV463" i="14"/>
  <c r="AW463" i="14" s="1"/>
  <c r="AY463" i="14" s="1"/>
  <c r="AV316" i="14"/>
  <c r="AW316" i="14" s="1"/>
  <c r="AY316" i="14" s="1"/>
  <c r="AV515" i="14"/>
  <c r="AW515" i="14" s="1"/>
  <c r="AY515" i="14" s="1"/>
  <c r="AY297" i="14"/>
  <c r="AY542" i="14"/>
  <c r="AV50" i="14"/>
  <c r="AW50" i="14" s="1"/>
  <c r="AY50" i="14" s="1"/>
  <c r="AY426" i="14"/>
  <c r="AS402" i="14"/>
  <c r="AT402" i="14" s="1"/>
  <c r="AV565" i="14"/>
  <c r="AW565" i="14" s="1"/>
  <c r="AY565" i="14" s="1"/>
  <c r="AM406" i="14"/>
  <c r="AM407" i="14"/>
  <c r="AV250" i="14"/>
  <c r="AW250" i="14" s="1"/>
  <c r="AY250" i="14" s="1"/>
  <c r="AY227" i="14"/>
  <c r="AV402" i="14" l="1"/>
  <c r="AW402" i="14" s="1"/>
  <c r="AY402" i="14"/>
  <c r="AJ356" i="4" l="1"/>
  <c r="AH356" i="4"/>
  <c r="AF356" i="4"/>
  <c r="AJ355" i="4"/>
  <c r="AH355" i="4"/>
  <c r="AK355" i="4" s="1"/>
  <c r="AF355" i="4"/>
  <c r="AJ354" i="4"/>
  <c r="AH354" i="4"/>
  <c r="AK354" i="4" s="1"/>
  <c r="AF354" i="4"/>
  <c r="AJ353" i="4"/>
  <c r="AH353" i="4"/>
  <c r="AK353" i="4" s="1"/>
  <c r="AF353" i="4"/>
  <c r="AJ352" i="4"/>
  <c r="AH352" i="4"/>
  <c r="AF352" i="4"/>
  <c r="AM352" i="4" s="1"/>
  <c r="AJ349" i="4"/>
  <c r="AH349" i="4"/>
  <c r="AF349" i="4"/>
  <c r="AJ348" i="4"/>
  <c r="AH348" i="4"/>
  <c r="AF348" i="4"/>
  <c r="AJ347" i="4"/>
  <c r="AH347" i="4"/>
  <c r="AF347" i="4"/>
  <c r="AK347" i="4" l="1"/>
  <c r="AL347" i="4" s="1"/>
  <c r="AK352" i="4"/>
  <c r="AL352" i="4" s="1"/>
  <c r="AL353" i="4" s="1"/>
  <c r="AL354" i="4" s="1"/>
  <c r="AL355" i="4" s="1"/>
  <c r="AK348" i="4"/>
  <c r="AM353" i="4"/>
  <c r="AM354" i="4" s="1"/>
  <c r="AM355" i="4" s="1"/>
  <c r="AM356" i="4" s="1"/>
  <c r="AK349" i="4"/>
  <c r="AK356" i="4"/>
  <c r="AM347" i="4"/>
  <c r="AM348" i="4" s="1"/>
  <c r="AM349" i="4" s="1"/>
  <c r="AL356" i="4" l="1"/>
  <c r="AL348" i="4"/>
  <c r="AL349" i="4" s="1"/>
  <c r="W15" i="4" l="1"/>
  <c r="U15" i="4"/>
  <c r="S15" i="4"/>
  <c r="W11" i="4"/>
  <c r="U11" i="4"/>
  <c r="S11" i="4"/>
  <c r="Y11" i="4" l="1"/>
  <c r="Y15" i="4"/>
  <c r="X11" i="4" l="1"/>
  <c r="Z11" i="4" s="1"/>
  <c r="AA11" i="4" s="1"/>
  <c r="X15" i="4"/>
  <c r="Z15" i="4" s="1"/>
  <c r="AA15" i="4" s="1"/>
  <c r="O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LUZMA</author>
    <author>Portatil</author>
  </authors>
  <commentList>
    <comment ref="A4" authorId="0" shapeId="0" xr:uid="{FC88C554-74F9-4DD4-B6DD-919114B32F79}">
      <text>
        <r>
          <rPr>
            <b/>
            <sz val="9"/>
            <color indexed="81"/>
            <rFont val="Tahoma"/>
            <family val="2"/>
          </rPr>
          <t>(En caso de nuevas versiones por favor diligencie la justificación y los cambios frente a la versión anterior)</t>
        </r>
      </text>
    </comment>
    <comment ref="A8" authorId="0" shapeId="0" xr:uid="{68BE5E27-1985-4409-84D2-81D9A64BA4E3}">
      <text>
        <r>
          <rPr>
            <b/>
            <sz val="9"/>
            <color indexed="81"/>
            <rFont val="Tahoma"/>
            <family val="2"/>
          </rPr>
          <t>Escriba el nombre del proceso sobre el cual se realizará la gestión del riesgo.</t>
        </r>
      </text>
    </comment>
    <comment ref="B8" authorId="0" shapeId="0" xr:uid="{50CF1058-116C-4D56-8D94-42B68004F03B}">
      <text>
        <r>
          <rPr>
            <b/>
            <sz val="9"/>
            <color indexed="81"/>
            <rFont val="Tahoma"/>
            <family val="2"/>
          </rPr>
          <t>Indique el objetivo estratégico al cual se va a identificar el riesgo y/o al que se asocian los riesgos del proceso.</t>
        </r>
      </text>
    </comment>
    <comment ref="C8" authorId="0" shapeId="0" xr:uid="{479B7520-4522-4717-9A85-2A2134BA4775}">
      <text>
        <r>
          <rPr>
            <b/>
            <sz val="9"/>
            <color indexed="81"/>
            <rFont val="Tahoma"/>
            <family val="2"/>
          </rPr>
          <t>Escriba el objetivo del proceso</t>
        </r>
      </text>
    </comment>
    <comment ref="AQ8" authorId="0" shapeId="0" xr:uid="{261F7C15-42A7-4739-8B71-BCF565712483}">
      <text>
        <r>
          <rPr>
            <sz val="9"/>
            <color indexed="81"/>
            <rFont val="Tahoma"/>
            <family val="2"/>
          </rPr>
          <t>Analizar e indicar qué actividades o controles correctivos operan en caso de una materialización, que sirva como referente de presentarse el evento de riesgo.</t>
        </r>
      </text>
    </comment>
    <comment ref="G10" authorId="0" shapeId="0" xr:uid="{30FF9F91-FC76-44C1-8393-6CB30ED11092}">
      <text>
        <r>
          <rPr>
            <b/>
            <sz val="9"/>
            <color indexed="81"/>
            <rFont val="Tahoma"/>
            <family val="2"/>
          </rPr>
          <t>Para riesgos de gestión: Identifique los productos del proceso según la caracterización.
De estos productos identifique en cuáles de ellos existen temas críticos que requieren ser controlados o pueden generar riesgos.
- Punto de riesgo-</t>
        </r>
      </text>
    </comment>
    <comment ref="J10" authorId="0" shapeId="0" xr:uid="{C7B216B8-C016-4B95-A279-EA9EE2E015FB}">
      <text>
        <r>
          <rPr>
            <b/>
            <sz val="9"/>
            <color indexed="81"/>
            <rFont val="Tahoma"/>
            <family val="2"/>
          </rPr>
          <t>Ir a hoja Árbol_G para generar la descripción de riesgos de gestión y fiscales</t>
        </r>
        <r>
          <rPr>
            <sz val="9"/>
            <color indexed="81"/>
            <rFont val="Tahoma"/>
            <family val="2"/>
          </rPr>
          <t xml:space="preserve">
</t>
        </r>
      </text>
    </comment>
    <comment ref="L10" authorId="0" shapeId="0" xr:uid="{21A6D937-6073-487D-814B-92CFD320C6AF}">
      <text>
        <r>
          <rPr>
            <b/>
            <sz val="9"/>
            <color indexed="81"/>
            <rFont val="Tahoma"/>
            <family val="2"/>
          </rPr>
          <t xml:space="preserve">FUENTES GENERADORAS DEL RIESGO
Identificar la fuente principal del riesgo si se encuentra en:
Procesos: </t>
        </r>
        <r>
          <rPr>
            <sz val="9"/>
            <color indexed="81"/>
            <rFont val="Tahoma"/>
            <family val="2"/>
          </rPr>
          <t>Eventos relacionados con errores en las actividades que deben realizar los servidores de la organización.</t>
        </r>
        <r>
          <rPr>
            <b/>
            <sz val="9"/>
            <color indexed="81"/>
            <rFont val="Tahoma"/>
            <family val="2"/>
          </rPr>
          <t xml:space="preserve">
Talento humano
Tecnología: </t>
        </r>
        <r>
          <rPr>
            <sz val="9"/>
            <color indexed="81"/>
            <rFont val="Tahoma"/>
            <family val="2"/>
          </rPr>
          <t>Eventos relacionados con la infraestructura tecnológica de la entidad</t>
        </r>
        <r>
          <rPr>
            <b/>
            <sz val="9"/>
            <color indexed="81"/>
            <rFont val="Tahoma"/>
            <family val="2"/>
          </rPr>
          <t xml:space="preserve">
Infraestructura:</t>
        </r>
        <r>
          <rPr>
            <sz val="9"/>
            <color indexed="81"/>
            <rFont val="Tahoma"/>
            <family val="2"/>
          </rPr>
          <t xml:space="preserve"> Eventos relacionados con la infraestructura física de la entidad.
</t>
        </r>
        <r>
          <rPr>
            <b/>
            <sz val="9"/>
            <color indexed="81"/>
            <rFont val="Tahoma"/>
            <family val="2"/>
          </rPr>
          <t>Evento externo:</t>
        </r>
        <r>
          <rPr>
            <sz val="9"/>
            <color indexed="81"/>
            <rFont val="Tahoma"/>
            <family val="2"/>
          </rPr>
          <t xml:space="preserve"> Situaciones externas que afectan la entidad.
</t>
        </r>
      </text>
    </comment>
    <comment ref="N10" authorId="0" shapeId="0" xr:uid="{45C909C0-3673-4F6D-AF61-8224D046CCED}">
      <text>
        <r>
          <rPr>
            <b/>
            <sz val="9"/>
            <color indexed="81"/>
            <rFont val="Tahoma"/>
            <family val="2"/>
          </rPr>
          <t>Máximo 3</t>
        </r>
      </text>
    </comment>
    <comment ref="O10" authorId="0" shapeId="0" xr:uid="{9D5ED787-B4D2-4E63-89EA-780EDD8796FA}">
      <text>
        <r>
          <rPr>
            <b/>
            <sz val="9"/>
            <color indexed="81"/>
            <rFont val="Tahoma"/>
            <family val="2"/>
          </rPr>
          <t>Máximo 3</t>
        </r>
        <r>
          <rPr>
            <sz val="9"/>
            <color indexed="81"/>
            <rFont val="Tahoma"/>
            <family val="2"/>
          </rPr>
          <t xml:space="preserve">
</t>
        </r>
      </text>
    </comment>
    <comment ref="R10" authorId="1" shapeId="0" xr:uid="{1EE80840-381C-40EB-8219-CEE8C45C720F}">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T10" authorId="0" shapeId="0" xr:uid="{E849315F-3FF4-4E65-8A02-4D03391699DD}">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V10" authorId="1" shapeId="0" xr:uid="{2EC2A291-E15D-42D7-A0DF-F0E658A6D4CB}">
      <text>
        <r>
          <rPr>
            <b/>
            <sz val="14"/>
            <color indexed="81"/>
            <rFont val="Tahoma"/>
            <family val="2"/>
          </rPr>
          <t xml:space="preserve">Leve: </t>
        </r>
        <r>
          <rPr>
            <sz val="14"/>
            <color indexed="81"/>
            <rFont val="Tahoma"/>
            <family val="2"/>
          </rPr>
          <t xml:space="preserve">El riesgo afecta la imagen de alguna área de la organización.
</t>
        </r>
        <r>
          <rPr>
            <b/>
            <sz val="14"/>
            <color indexed="81"/>
            <rFont val="Tahoma"/>
            <family val="2"/>
          </rPr>
          <t xml:space="preserve">Menor: </t>
        </r>
        <r>
          <rPr>
            <sz val="14"/>
            <color indexed="81"/>
            <rFont val="Tahoma"/>
            <family val="2"/>
          </rPr>
          <t xml:space="preserve">El riesgo afecta la imagen de la entidad internamente, de conocimiento general, nivel interno, de junta directiva y accionistas y/o de proveedores.
</t>
        </r>
        <r>
          <rPr>
            <b/>
            <sz val="14"/>
            <color indexed="81"/>
            <rFont val="Tahoma"/>
            <family val="2"/>
          </rPr>
          <t xml:space="preserve">Moderado: </t>
        </r>
        <r>
          <rPr>
            <sz val="14"/>
            <color indexed="81"/>
            <rFont val="Tahoma"/>
            <family val="2"/>
          </rPr>
          <t xml:space="preserve">El riesgo afecta la imagen de la entidad con algunos usuarios de relevancia frente al logro de los objetivos.
</t>
        </r>
        <r>
          <rPr>
            <b/>
            <sz val="14"/>
            <color indexed="81"/>
            <rFont val="Tahoma"/>
            <family val="2"/>
          </rPr>
          <t xml:space="preserve">Mayor: </t>
        </r>
        <r>
          <rPr>
            <sz val="14"/>
            <color indexed="81"/>
            <rFont val="Tahoma"/>
            <family val="2"/>
          </rPr>
          <t xml:space="preserve">El riesgo afecta la imagen de la entidad con efecto publicitario sostenido a nivel de sector administrativo, nivel departamental o municipal
</t>
        </r>
        <r>
          <rPr>
            <b/>
            <sz val="14"/>
            <color indexed="81"/>
            <rFont val="Tahoma"/>
            <family val="2"/>
          </rPr>
          <t xml:space="preserve">Catastrófico: </t>
        </r>
        <r>
          <rPr>
            <sz val="14"/>
            <color indexed="81"/>
            <rFont val="Tahoma"/>
            <family val="2"/>
          </rPr>
          <t>El riesgo afecta la imagen de la entidad a nivel nacional, con efecto publicitarios sostenible a nivel país</t>
        </r>
      </text>
    </comment>
    <comment ref="AC10" authorId="0" shapeId="0" xr:uid="{EF3E22FB-49DF-4B6F-8C23-B5F30E8CB945}">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G10" authorId="0" shapeId="0" xr:uid="{A00B24DD-D765-4657-A2B4-C0B32B9A791A}">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I10" authorId="0" shapeId="0" xr:uid="{409E734C-7A0D-4C13-93AA-9993D4E350F2}">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N10" authorId="0" shapeId="0" xr:uid="{5C0D904E-7308-4880-88D0-E4D4A1934F1B}">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O10" authorId="0" shapeId="0" xr:uid="{D5D8C74A-D7E0-4773-B1A1-F3E8FD543A3F}">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P10" authorId="0" shapeId="0" xr:uid="{92E7EAF0-5C42-4647-9406-D1EE4CC55E79}">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Z10" authorId="0" shapeId="0" xr:uid="{C7658A3B-C8DD-418D-A770-052B3D5BDF49}">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BA10" authorId="0" shapeId="0" xr:uid="{0052B288-7EDB-48B9-8A72-0CAC2F7BCB5A}">
      <text>
        <r>
          <rPr>
            <sz val="9"/>
            <color indexed="81"/>
            <rFont val="Tahoma"/>
            <family val="2"/>
          </rPr>
          <t>Se generan para fortalecer los controles, implementar nuevos controles.</t>
        </r>
      </text>
    </comment>
    <comment ref="BD10" authorId="0" shapeId="0" xr:uid="{99FE3D61-4A5E-4470-9B65-804356057916}">
      <text>
        <r>
          <rPr>
            <b/>
            <sz val="9"/>
            <color indexed="81"/>
            <rFont val="Tahoma"/>
            <family val="2"/>
          </rPr>
          <t>Cargos</t>
        </r>
      </text>
    </comment>
    <comment ref="BE10" authorId="2" shapeId="0" xr:uid="{C6271006-7F47-456E-AB0F-72E53C864866}">
      <text>
        <r>
          <rPr>
            <b/>
            <sz val="9"/>
            <color indexed="81"/>
            <rFont val="Tahoma"/>
            <family val="2"/>
          </rPr>
          <t>Durante vigencia.</t>
        </r>
      </text>
    </comment>
    <comment ref="BF10" authorId="0" shapeId="0" xr:uid="{F39794B6-B252-4C1E-91B5-E32B1353ED4A}">
      <text>
        <r>
          <rPr>
            <b/>
            <sz val="9"/>
            <color indexed="81"/>
            <rFont val="Tahoma"/>
            <family val="2"/>
          </rPr>
          <t>Deben ir numeradas y representar el avance según cada actividad programada.</t>
        </r>
      </text>
    </comment>
    <comment ref="BG10" authorId="0" shapeId="0" xr:uid="{733B3DA0-034A-45F3-8C86-23C5CB3D735A}">
      <text>
        <r>
          <rPr>
            <b/>
            <sz val="9"/>
            <color indexed="81"/>
            <rFont val="Tahoma"/>
            <family val="2"/>
          </rPr>
          <t>Según la numeración de cada actividad.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Portatil</author>
  </authors>
  <commentList>
    <comment ref="Q7" authorId="0" shapeId="0" xr:uid="{DF503AEE-C45F-436A-9210-A3C2C900D1B9}">
      <text>
        <r>
          <rPr>
            <b/>
            <sz val="9"/>
            <color indexed="81"/>
            <rFont val="Tahoma"/>
            <family val="2"/>
          </rPr>
          <t>En los riesgos de corrupción no se acepta la opción de asumir.</t>
        </r>
      </text>
    </comment>
    <comment ref="R7" authorId="1" shapeId="0" xr:uid="{3A9D52B3-3CF4-40B9-834F-B7910FADAD07}">
      <text>
        <r>
          <rPr>
            <b/>
            <sz val="9"/>
            <color indexed="81"/>
            <rFont val="Tahoma"/>
            <family val="2"/>
          </rPr>
          <t>Deben ir numeradas.
Es importante definir actividades para fortalecer los controles; así como, actividades o controles para cada una de las causas.</t>
        </r>
      </text>
    </comment>
    <comment ref="V7" authorId="1" shapeId="0" xr:uid="{9886B5B9-67AF-4C09-97AF-55ECB3B1BAA3}">
      <text>
        <r>
          <rPr>
            <b/>
            <sz val="9"/>
            <color indexed="81"/>
            <rFont val="Tahoma"/>
            <family val="2"/>
          </rPr>
          <t>Durante vigencia.</t>
        </r>
      </text>
    </comment>
    <comment ref="W7" authorId="0" shapeId="0" xr:uid="{5FB33E42-9619-4D87-84D3-14319AC32E8C}">
      <text>
        <r>
          <rPr>
            <b/>
            <sz val="9"/>
            <color indexed="81"/>
            <rFont val="Tahoma"/>
            <family val="2"/>
          </rPr>
          <t>Deben ir numeradas y representar el avance según cada actividad programada.</t>
        </r>
      </text>
    </comment>
    <comment ref="X7" authorId="0" shapeId="0" xr:uid="{6F61B559-24B5-445A-96FB-1E212AEAD3FA}">
      <text>
        <r>
          <rPr>
            <b/>
            <sz val="9"/>
            <color indexed="81"/>
            <rFont val="Tahoma"/>
            <family val="2"/>
          </rPr>
          <t>Según la numeración de cada actividad.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LUZMA</author>
    <author>Portatil</author>
  </authors>
  <commentList>
    <comment ref="A5" authorId="0" shapeId="0" xr:uid="{AFBFE890-AFDE-4DCD-AC19-D6C246CA5D3D}">
      <text>
        <r>
          <rPr>
            <b/>
            <sz val="9"/>
            <color indexed="81"/>
            <rFont val="Tahoma"/>
            <family val="2"/>
          </rPr>
          <t>Escriba el nombre del proceso sobre el cual se realizará la gestión del riesgo.</t>
        </r>
      </text>
    </comment>
    <comment ref="B5" authorId="0" shapeId="0" xr:uid="{6BB37DC2-2279-4AD1-859B-7F59B493B4F6}">
      <text>
        <r>
          <rPr>
            <b/>
            <sz val="9"/>
            <color indexed="81"/>
            <rFont val="Tahoma"/>
            <family val="2"/>
          </rPr>
          <t>Indique el objetivo estratégico al cual se va a identificar el riesgo y/o al que se asocian los riesgos del proceso.</t>
        </r>
      </text>
    </comment>
    <comment ref="C5" authorId="0" shapeId="0" xr:uid="{6117F344-8490-476D-9787-C8D496FB8B65}">
      <text>
        <r>
          <rPr>
            <b/>
            <sz val="9"/>
            <color indexed="81"/>
            <rFont val="Tahoma"/>
            <family val="2"/>
          </rPr>
          <t>Escriba el objetivo del proceso</t>
        </r>
      </text>
    </comment>
    <comment ref="AQ5" authorId="0" shapeId="0" xr:uid="{695C7B0E-2685-44D1-9682-85FC473DE153}">
      <text>
        <r>
          <rPr>
            <sz val="9"/>
            <color indexed="81"/>
            <rFont val="Tahoma"/>
            <family val="2"/>
          </rPr>
          <t>Analizar e indicar qué actividades o controles correctivos operan en caso de una materialización, que sirva como referente de presentarse el evento de riesgo.</t>
        </r>
      </text>
    </comment>
    <comment ref="G7" authorId="0" shapeId="0" xr:uid="{C1E1D9E6-FF32-4167-9B73-0B02C4DD746F}">
      <text>
        <r>
          <rPr>
            <b/>
            <sz val="9"/>
            <color indexed="81"/>
            <rFont val="Tahoma"/>
            <family val="2"/>
          </rPr>
          <t>Para riesgos de gestión: Identifique los productos del proceso según la caracterización.
De estos productos identifique en cuáles de ellos existen temas críticos que requieren ser controlados o pueden generar riesgos.
- Punto de riesgo-</t>
        </r>
      </text>
    </comment>
    <comment ref="J7" authorId="0" shapeId="0" xr:uid="{B02B6B83-F099-48EE-BACE-A9BD09E5BD34}">
      <text>
        <r>
          <rPr>
            <b/>
            <sz val="9"/>
            <color indexed="81"/>
            <rFont val="Tahoma"/>
            <family val="2"/>
          </rPr>
          <t>Ir a hoja Árbol_G para generar la descripción de riesgos de gestión y fiscales</t>
        </r>
        <r>
          <rPr>
            <sz val="9"/>
            <color indexed="81"/>
            <rFont val="Tahoma"/>
            <family val="2"/>
          </rPr>
          <t xml:space="preserve">
</t>
        </r>
      </text>
    </comment>
    <comment ref="L7" authorId="0" shapeId="0" xr:uid="{F6039D91-2CA2-481E-995D-14CB4D365501}">
      <text>
        <r>
          <rPr>
            <b/>
            <sz val="9"/>
            <color indexed="81"/>
            <rFont val="Tahoma"/>
            <family val="2"/>
          </rPr>
          <t xml:space="preserve">FUENTES GENERADORAS DEL RIESGO
Identificar la fuente principal del riesgo si se encuentra en:
Procesos: </t>
        </r>
        <r>
          <rPr>
            <sz val="9"/>
            <color indexed="81"/>
            <rFont val="Tahoma"/>
            <family val="2"/>
          </rPr>
          <t>Eventos relacionados con errores en las actividades que deben realizar los servidores de la organización.</t>
        </r>
        <r>
          <rPr>
            <b/>
            <sz val="9"/>
            <color indexed="81"/>
            <rFont val="Tahoma"/>
            <family val="2"/>
          </rPr>
          <t xml:space="preserve">
Talento humano
Tecnología: </t>
        </r>
        <r>
          <rPr>
            <sz val="9"/>
            <color indexed="81"/>
            <rFont val="Tahoma"/>
            <family val="2"/>
          </rPr>
          <t>Eventos relacionados con la infraestructura tecnológica de la entidad</t>
        </r>
        <r>
          <rPr>
            <b/>
            <sz val="9"/>
            <color indexed="81"/>
            <rFont val="Tahoma"/>
            <family val="2"/>
          </rPr>
          <t xml:space="preserve">
Infraestructura:</t>
        </r>
        <r>
          <rPr>
            <sz val="9"/>
            <color indexed="81"/>
            <rFont val="Tahoma"/>
            <family val="2"/>
          </rPr>
          <t xml:space="preserve"> Eventos relacionados con la infraestructura física de la entidad.
</t>
        </r>
        <r>
          <rPr>
            <b/>
            <sz val="9"/>
            <color indexed="81"/>
            <rFont val="Tahoma"/>
            <family val="2"/>
          </rPr>
          <t>Evento externo:</t>
        </r>
        <r>
          <rPr>
            <sz val="9"/>
            <color indexed="81"/>
            <rFont val="Tahoma"/>
            <family val="2"/>
          </rPr>
          <t xml:space="preserve"> Situaciones externas que afectan la entidad.
</t>
        </r>
      </text>
    </comment>
    <comment ref="N7" authorId="0" shapeId="0" xr:uid="{06C8C30E-11E6-4BBF-8760-B59752C68102}">
      <text>
        <r>
          <rPr>
            <b/>
            <sz val="9"/>
            <color indexed="81"/>
            <rFont val="Tahoma"/>
            <family val="2"/>
          </rPr>
          <t>Máximo 3</t>
        </r>
      </text>
    </comment>
    <comment ref="O7" authorId="0" shapeId="0" xr:uid="{4BCE8F0D-9A3F-4387-BE13-6705504F5BF7}">
      <text>
        <r>
          <rPr>
            <b/>
            <sz val="9"/>
            <color indexed="81"/>
            <rFont val="Tahoma"/>
            <family val="2"/>
          </rPr>
          <t>Máximo 3</t>
        </r>
        <r>
          <rPr>
            <sz val="9"/>
            <color indexed="81"/>
            <rFont val="Tahoma"/>
            <family val="2"/>
          </rPr>
          <t xml:space="preserve">
</t>
        </r>
      </text>
    </comment>
    <comment ref="R7" authorId="1" shapeId="0" xr:uid="{0EC3F469-2160-4336-A730-A32730E3018D}">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T7" authorId="0" shapeId="0" xr:uid="{4AB8A1C5-9D10-42D3-A854-574ED9D0FF94}">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V7" authorId="1" shapeId="0" xr:uid="{7948B1B8-1414-40C8-80E6-5D62DC5333F2}">
      <text>
        <r>
          <rPr>
            <b/>
            <sz val="16"/>
            <color indexed="81"/>
            <rFont val="Tahoma"/>
            <family val="2"/>
          </rPr>
          <t xml:space="preserve">Leve: </t>
        </r>
        <r>
          <rPr>
            <sz val="16"/>
            <color indexed="81"/>
            <rFont val="Tahoma"/>
            <family val="2"/>
          </rPr>
          <t xml:space="preserve">El riesgo afecta la imagen de alguna área de la organización.
</t>
        </r>
        <r>
          <rPr>
            <b/>
            <sz val="16"/>
            <color indexed="81"/>
            <rFont val="Tahoma"/>
            <family val="2"/>
          </rPr>
          <t xml:space="preserve">Menor: </t>
        </r>
        <r>
          <rPr>
            <sz val="16"/>
            <color indexed="81"/>
            <rFont val="Tahoma"/>
            <family val="2"/>
          </rPr>
          <t xml:space="preserve">El riesgo afecta la imagen de la entidad internamente, de conocimiento general, nivel interno, de junta directiva y accionistas y/o de proveedores.
</t>
        </r>
        <r>
          <rPr>
            <b/>
            <sz val="16"/>
            <color indexed="81"/>
            <rFont val="Tahoma"/>
            <family val="2"/>
          </rPr>
          <t xml:space="preserve">Moderado: </t>
        </r>
        <r>
          <rPr>
            <sz val="16"/>
            <color indexed="81"/>
            <rFont val="Tahoma"/>
            <family val="2"/>
          </rPr>
          <t xml:space="preserve">El riesgo afecta la imagen de la entidad con algunos usuarios de relevancia frente al logro de los objetivos.
</t>
        </r>
        <r>
          <rPr>
            <b/>
            <sz val="16"/>
            <color indexed="81"/>
            <rFont val="Tahoma"/>
            <family val="2"/>
          </rPr>
          <t xml:space="preserve">Mayor: </t>
        </r>
        <r>
          <rPr>
            <sz val="16"/>
            <color indexed="81"/>
            <rFont val="Tahoma"/>
            <family val="2"/>
          </rPr>
          <t xml:space="preserve">El riesgo afecta la imagen de la entidad con efecto publicitario sostenido a nivel de sector administrativo, nivel departamental o municipal
</t>
        </r>
        <r>
          <rPr>
            <b/>
            <sz val="16"/>
            <color indexed="81"/>
            <rFont val="Tahoma"/>
            <family val="2"/>
          </rPr>
          <t xml:space="preserve">Catastrófico: </t>
        </r>
        <r>
          <rPr>
            <sz val="16"/>
            <color indexed="81"/>
            <rFont val="Tahoma"/>
            <family val="2"/>
          </rPr>
          <t>El riesgo afecta la imagen de la entidad a nivel nacional, con efecto publicitarios sostenible a nivel país</t>
        </r>
      </text>
    </comment>
    <comment ref="AC7" authorId="0" shapeId="0" xr:uid="{6B2AB0C1-9221-4632-9201-F7BAA649A180}">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G7" authorId="0" shapeId="0" xr:uid="{7950ED08-2474-48FB-AB15-B150D32FC4D4}">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I7" authorId="0" shapeId="0" xr:uid="{A674FF53-8874-4C06-B1FE-A0C81E8142EA}">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N7" authorId="0" shapeId="0" xr:uid="{25CAE590-3007-4241-BBB4-4BEC9F3CFA67}">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O7" authorId="0" shapeId="0" xr:uid="{290810C2-8A9D-424D-83DF-80284949B30E}">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P7" authorId="0" shapeId="0" xr:uid="{02B8EF18-4E8E-44A2-898F-CC676DAEDDE6}">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Z7" authorId="0" shapeId="0" xr:uid="{E7916EC1-5563-4FFB-BD6E-C90B163E7BFB}">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BA7" authorId="0" shapeId="0" xr:uid="{3B15689D-500D-4862-B5A6-24B0014504EB}">
      <text>
        <r>
          <rPr>
            <sz val="9"/>
            <color indexed="81"/>
            <rFont val="Tahoma"/>
            <family val="2"/>
          </rPr>
          <t>Se generan para fortalecer los controles, implementar nuevos controles.</t>
        </r>
      </text>
    </comment>
    <comment ref="BD7" authorId="0" shapeId="0" xr:uid="{7CEE0452-D122-4394-AB6E-D2B39F205EBE}">
      <text>
        <r>
          <rPr>
            <b/>
            <sz val="9"/>
            <color indexed="81"/>
            <rFont val="Tahoma"/>
            <family val="2"/>
          </rPr>
          <t>Cargos</t>
        </r>
      </text>
    </comment>
    <comment ref="BE7" authorId="2" shapeId="0" xr:uid="{6A388E32-302D-4F5F-AB24-4CC780DB1970}">
      <text>
        <r>
          <rPr>
            <b/>
            <sz val="9"/>
            <color indexed="81"/>
            <rFont val="Tahoma"/>
            <family val="2"/>
          </rPr>
          <t>Durante vigencia.</t>
        </r>
      </text>
    </comment>
    <comment ref="BF7" authorId="0" shapeId="0" xr:uid="{42C60E8A-3F90-45E8-A328-B6F29F1E0B67}">
      <text>
        <r>
          <rPr>
            <b/>
            <sz val="9"/>
            <color indexed="81"/>
            <rFont val="Tahoma"/>
            <family val="2"/>
          </rPr>
          <t>Deben ir numeradas y representar el avance según cada actividad programada.</t>
        </r>
      </text>
    </comment>
    <comment ref="BG7" authorId="0" shapeId="0" xr:uid="{B3A7C022-BBB2-487B-A629-229D3E4C360C}">
      <text>
        <r>
          <rPr>
            <b/>
            <sz val="9"/>
            <color indexed="81"/>
            <rFont val="Tahoma"/>
            <family val="2"/>
          </rPr>
          <t>Según la numeración de cada actividad.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LUZMA</author>
    <author>Lourdes Maria Acuña Acuña</author>
    <author>Portatil</author>
    <author>José Alejandro Suárez Cleves</author>
  </authors>
  <commentList>
    <comment ref="A5" authorId="0" shapeId="0" xr:uid="{63182CBB-DC07-4356-BF74-48409244C0A7}">
      <text>
        <r>
          <rPr>
            <b/>
            <sz val="9"/>
            <color indexed="81"/>
            <rFont val="Tahoma"/>
            <family val="2"/>
          </rPr>
          <t>Escriba el nombre del proceso sobre el cual se realizará la gestión del riesgo.</t>
        </r>
      </text>
    </comment>
    <comment ref="B5" authorId="0" shapeId="0" xr:uid="{CF9FCB8B-8BF7-4A90-AF75-57BD4ADBDE4F}">
      <text>
        <r>
          <rPr>
            <b/>
            <sz val="9"/>
            <color indexed="81"/>
            <rFont val="Tahoma"/>
            <family val="2"/>
          </rPr>
          <t>Indique el objetivo estratégico al cual se va a identificar el riesgo y/o al que se asocian los riesgos del proceso.</t>
        </r>
      </text>
    </comment>
    <comment ref="C5" authorId="0" shapeId="0" xr:uid="{D23DDF73-FB8B-4E8E-A147-F4BE21B3C446}">
      <text>
        <r>
          <rPr>
            <b/>
            <sz val="9"/>
            <color indexed="81"/>
            <rFont val="Tahoma"/>
            <family val="2"/>
          </rPr>
          <t>Escriba el objetivo del proceso</t>
        </r>
      </text>
    </comment>
    <comment ref="AQ5" authorId="0" shapeId="0" xr:uid="{D566C1FD-822A-4FB3-A1D7-67B3BC31E6B3}">
      <text>
        <r>
          <rPr>
            <sz val="9"/>
            <color indexed="81"/>
            <rFont val="Tahoma"/>
            <family val="2"/>
          </rPr>
          <t>Analizar e indicar qué actividades o controles correctivos operan en caso de una materialización, que sirva como referente de presentarse el evento de riesgo.</t>
        </r>
      </text>
    </comment>
    <comment ref="G7" authorId="0" shapeId="0" xr:uid="{487C69BE-0B7B-4D25-BD4D-920FCFA7CAAC}">
      <text>
        <r>
          <rPr>
            <b/>
            <sz val="9"/>
            <color indexed="81"/>
            <rFont val="Tahoma"/>
            <family val="2"/>
          </rPr>
          <t>Para riesgos de gestión: Identifique los productos del proceso según la caracterización.
De estos productos identifique en cuáles de ellos existen temas críticos que requieren ser controlados o pueden generar riesgos.
- Punto de riesgo-</t>
        </r>
      </text>
    </comment>
    <comment ref="J7" authorId="0" shapeId="0" xr:uid="{949B1E4D-6870-4810-A680-91A6BD8CECE1}">
      <text>
        <r>
          <rPr>
            <b/>
            <sz val="9"/>
            <color indexed="81"/>
            <rFont val="Tahoma"/>
            <family val="2"/>
          </rPr>
          <t>Ir a hoja Árbol_G para generar la descripción de riesgos de gestión y fiscales</t>
        </r>
        <r>
          <rPr>
            <sz val="9"/>
            <color indexed="81"/>
            <rFont val="Tahoma"/>
            <family val="2"/>
          </rPr>
          <t xml:space="preserve">
</t>
        </r>
      </text>
    </comment>
    <comment ref="L7" authorId="0" shapeId="0" xr:uid="{2815562C-9AA2-4AEA-8F5A-08814ED53C20}">
      <text>
        <r>
          <rPr>
            <b/>
            <sz val="9"/>
            <color indexed="81"/>
            <rFont val="Tahoma"/>
            <family val="2"/>
          </rPr>
          <t xml:space="preserve">FUENTES GENERADORAS DEL RIESGO
Identificar la fuente principal del riesgo si se encuentra en:
Procesos: </t>
        </r>
        <r>
          <rPr>
            <sz val="9"/>
            <color indexed="81"/>
            <rFont val="Tahoma"/>
            <family val="2"/>
          </rPr>
          <t>Eventos relacionados con errores en las actividades que deben realizar los servidores de la organización.</t>
        </r>
        <r>
          <rPr>
            <b/>
            <sz val="9"/>
            <color indexed="81"/>
            <rFont val="Tahoma"/>
            <family val="2"/>
          </rPr>
          <t xml:space="preserve">
Talento humano
Tecnología: </t>
        </r>
        <r>
          <rPr>
            <sz val="9"/>
            <color indexed="81"/>
            <rFont val="Tahoma"/>
            <family val="2"/>
          </rPr>
          <t>Eventos relacionados con la infraestructura tecnológica de la entidad</t>
        </r>
        <r>
          <rPr>
            <b/>
            <sz val="9"/>
            <color indexed="81"/>
            <rFont val="Tahoma"/>
            <family val="2"/>
          </rPr>
          <t xml:space="preserve">
Infraestructura:</t>
        </r>
        <r>
          <rPr>
            <sz val="9"/>
            <color indexed="81"/>
            <rFont val="Tahoma"/>
            <family val="2"/>
          </rPr>
          <t xml:space="preserve"> Eventos relacionados con la infraestructura física de la entidad.
</t>
        </r>
        <r>
          <rPr>
            <b/>
            <sz val="9"/>
            <color indexed="81"/>
            <rFont val="Tahoma"/>
            <family val="2"/>
          </rPr>
          <t>Evento externo:</t>
        </r>
        <r>
          <rPr>
            <sz val="9"/>
            <color indexed="81"/>
            <rFont val="Tahoma"/>
            <family val="2"/>
          </rPr>
          <t xml:space="preserve"> Situaciones externas que afectan la entidad.
</t>
        </r>
      </text>
    </comment>
    <comment ref="N7" authorId="0" shapeId="0" xr:uid="{D56CE734-3A58-4386-B994-6EA566675466}">
      <text>
        <r>
          <rPr>
            <b/>
            <sz val="9"/>
            <color indexed="81"/>
            <rFont val="Tahoma"/>
            <family val="2"/>
          </rPr>
          <t>Máximo 3</t>
        </r>
      </text>
    </comment>
    <comment ref="O7" authorId="0" shapeId="0" xr:uid="{FE59621C-76D5-4ECD-8C09-0D5802DC5A13}">
      <text>
        <r>
          <rPr>
            <b/>
            <sz val="9"/>
            <color indexed="81"/>
            <rFont val="Tahoma"/>
            <family val="2"/>
          </rPr>
          <t>Máximo 3</t>
        </r>
        <r>
          <rPr>
            <sz val="9"/>
            <color indexed="81"/>
            <rFont val="Tahoma"/>
            <family val="2"/>
          </rPr>
          <t xml:space="preserve">
</t>
        </r>
      </text>
    </comment>
    <comment ref="R7" authorId="1" shapeId="0" xr:uid="{FF78EDFE-A69C-4C30-A3F6-A5EE2F75E6FA}">
      <text>
        <r>
          <rPr>
            <b/>
            <sz val="14"/>
            <color indexed="81"/>
            <rFont val="Tahoma"/>
            <family val="2"/>
          </rPr>
          <t>Muy Baja:</t>
        </r>
        <r>
          <rPr>
            <sz val="14"/>
            <color indexed="81"/>
            <rFont val="Tahoma"/>
            <family val="2"/>
          </rPr>
          <t xml:space="preserve"> La actividad/producto/activo que conlleva el riesgo se ejecuta/genera como máximos 2 veces por año. 20%
</t>
        </r>
        <r>
          <rPr>
            <b/>
            <sz val="14"/>
            <color indexed="81"/>
            <rFont val="Tahoma"/>
            <family val="2"/>
          </rPr>
          <t xml:space="preserve">Baja: </t>
        </r>
        <r>
          <rPr>
            <sz val="14"/>
            <color indexed="81"/>
            <rFont val="Tahoma"/>
            <family val="2"/>
          </rPr>
          <t xml:space="preserve">La actividad/producto/activo que conlleva el riesgo se ejecuta/genera de 3 a 24 veces por año. 40%
</t>
        </r>
        <r>
          <rPr>
            <b/>
            <sz val="14"/>
            <color indexed="81"/>
            <rFont val="Tahoma"/>
            <family val="2"/>
          </rPr>
          <t>Media:</t>
        </r>
        <r>
          <rPr>
            <sz val="14"/>
            <color indexed="81"/>
            <rFont val="Tahoma"/>
            <family val="2"/>
          </rPr>
          <t xml:space="preserve"> La actividad/producto/activo que conlleva el riesgo se ejecuta/genera de 24 a 500 veces por año. 60%
</t>
        </r>
        <r>
          <rPr>
            <b/>
            <sz val="14"/>
            <color indexed="81"/>
            <rFont val="Tahoma"/>
            <family val="2"/>
          </rPr>
          <t xml:space="preserve">Alta: </t>
        </r>
        <r>
          <rPr>
            <sz val="14"/>
            <color indexed="81"/>
            <rFont val="Tahoma"/>
            <family val="2"/>
          </rPr>
          <t xml:space="preserve">La actividad/producto/activo que conlleva el riesgo se ejecuta/genera mínimo 500 veces al año y máximo 5000 veces por año. 80%
</t>
        </r>
        <r>
          <rPr>
            <b/>
            <sz val="14"/>
            <color indexed="81"/>
            <rFont val="Tahoma"/>
            <family val="2"/>
          </rPr>
          <t>Muy Alta:</t>
        </r>
        <r>
          <rPr>
            <sz val="14"/>
            <color indexed="81"/>
            <rFont val="Tahoma"/>
            <family val="2"/>
          </rPr>
          <t xml:space="preserve"> La actividad/producto/activo que conlleva el riesgo se ejecuta/genera más de 5000 veces por año. 100%
</t>
        </r>
      </text>
    </comment>
    <comment ref="T7" authorId="0" shapeId="0" xr:uid="{15824EBF-B4A4-427F-A876-E907A07E68E3}">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V7" authorId="1" shapeId="0" xr:uid="{8BB4CFA9-C626-47DB-A252-C5F7F809621F}">
      <text>
        <r>
          <rPr>
            <b/>
            <sz val="9"/>
            <color indexed="81"/>
            <rFont val="Tahoma"/>
            <family val="2"/>
          </rPr>
          <t xml:space="preserve">Leve: </t>
        </r>
        <r>
          <rPr>
            <sz val="9"/>
            <color indexed="81"/>
            <rFont val="Tahoma"/>
            <family val="2"/>
          </rPr>
          <t xml:space="preserve">El riesgo afecta la imagen de alguna área de la organización.
</t>
        </r>
        <r>
          <rPr>
            <b/>
            <sz val="9"/>
            <color indexed="81"/>
            <rFont val="Tahoma"/>
            <family val="2"/>
          </rPr>
          <t xml:space="preserve">Menor: </t>
        </r>
        <r>
          <rPr>
            <sz val="9"/>
            <color indexed="81"/>
            <rFont val="Tahoma"/>
            <family val="2"/>
          </rPr>
          <t xml:space="preserve">El riesgo afecta la imagen de la entidad internamente, de conocimiento general, nivel interno, de junta directiva y accionistas y/o de proveedores.
</t>
        </r>
        <r>
          <rPr>
            <b/>
            <sz val="9"/>
            <color indexed="81"/>
            <rFont val="Tahoma"/>
            <family val="2"/>
          </rPr>
          <t xml:space="preserve">Moderado: </t>
        </r>
        <r>
          <rPr>
            <sz val="9"/>
            <color indexed="81"/>
            <rFont val="Tahoma"/>
            <family val="2"/>
          </rPr>
          <t xml:space="preserve">El riesgo afecta la imagen de la entidad con algunos usuarios de relevancia frente al logro de los objetivos.
</t>
        </r>
        <r>
          <rPr>
            <b/>
            <sz val="9"/>
            <color indexed="81"/>
            <rFont val="Tahoma"/>
            <family val="2"/>
          </rPr>
          <t xml:space="preserve">Mayor: </t>
        </r>
        <r>
          <rPr>
            <sz val="9"/>
            <color indexed="81"/>
            <rFont val="Tahoma"/>
            <family val="2"/>
          </rPr>
          <t xml:space="preserve">El riesgo afecta la imagen de  la entidad con efecto publicitario sostenido a nivel de sector administrativo, nivel departamental o municipal
</t>
        </r>
        <r>
          <rPr>
            <b/>
            <sz val="9"/>
            <color indexed="81"/>
            <rFont val="Tahoma"/>
            <family val="2"/>
          </rPr>
          <t xml:space="preserve">Catastrófico: </t>
        </r>
        <r>
          <rPr>
            <sz val="9"/>
            <color indexed="81"/>
            <rFont val="Tahoma"/>
            <family val="2"/>
          </rPr>
          <t>El riesgo afecta la imagen de la entidad a nivel nacional, con efecto publicitarios sostenible a nivel país</t>
        </r>
      </text>
    </comment>
    <comment ref="AC7" authorId="0" shapeId="0" xr:uid="{5E43B4C4-BC64-4F2B-AF16-7438F501A744}">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D7" authorId="2" shapeId="0" xr:uid="{EF32E0A2-1210-4F57-9DB9-64026D507ACC}">
      <text>
        <r>
          <rPr>
            <sz val="11"/>
            <color theme="1"/>
            <rFont val="Calibri"/>
            <family val="2"/>
            <scheme val="minor"/>
          </rPr>
          <t>Colocar numero de la vulnerabilidad especifica</t>
        </r>
      </text>
    </comment>
    <comment ref="AG7" authorId="0" shapeId="0" xr:uid="{374D6AB0-D2B2-4D5B-A90F-0136E74294DF}">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I7" authorId="0" shapeId="0" xr:uid="{53140FAA-482F-44D2-B142-2DB1252736C8}">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N7" authorId="0" shapeId="0" xr:uid="{D61D8901-5F46-4BA9-BF13-815A0D7F32E5}">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O7" authorId="0" shapeId="0" xr:uid="{ED0A789E-8C0C-47F5-8FC9-A5E1D4E367EB}">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P7" authorId="0" shapeId="0" xr:uid="{436CA586-DC02-4A8D-BA01-50EE407202DF}">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Z7" authorId="0" shapeId="0" xr:uid="{0432C32C-B913-4B24-AF2A-61365CDA0379}">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BA7" authorId="0" shapeId="0" xr:uid="{59696104-6725-44A2-9D06-FCB87156A5FA}">
      <text>
        <r>
          <rPr>
            <sz val="9"/>
            <color indexed="81"/>
            <rFont val="Tahoma"/>
            <family val="2"/>
          </rPr>
          <t>Se generan para fortalecer los controles, implementar nuevos controles.</t>
        </r>
      </text>
    </comment>
    <comment ref="BD7" authorId="0" shapeId="0" xr:uid="{14EB6902-F748-4764-90C1-165DC674E100}">
      <text>
        <r>
          <rPr>
            <b/>
            <sz val="9"/>
            <color indexed="81"/>
            <rFont val="Tahoma"/>
            <family val="2"/>
          </rPr>
          <t>Cargos</t>
        </r>
      </text>
    </comment>
    <comment ref="BE7" authorId="3" shapeId="0" xr:uid="{E5F065C7-DF65-458F-B6D4-EFC0A01CFD1C}">
      <text>
        <r>
          <rPr>
            <b/>
            <sz val="9"/>
            <color indexed="81"/>
            <rFont val="Tahoma"/>
            <family val="2"/>
          </rPr>
          <t>Durante vigencia.</t>
        </r>
      </text>
    </comment>
    <comment ref="BF7" authorId="0" shapeId="0" xr:uid="{009CBFC8-C15C-4542-9F91-EB9D1C490E56}">
      <text>
        <r>
          <rPr>
            <b/>
            <sz val="9"/>
            <color indexed="81"/>
            <rFont val="Tahoma"/>
            <family val="2"/>
          </rPr>
          <t>Deben ir numeradas y representar el avance según cada actividad programada.</t>
        </r>
      </text>
    </comment>
    <comment ref="BG7" authorId="0" shapeId="0" xr:uid="{55729292-A99B-4A17-8FEF-1DA5F3325D2D}">
      <text>
        <r>
          <rPr>
            <b/>
            <sz val="9"/>
            <color indexed="81"/>
            <rFont val="Tahoma"/>
            <family val="2"/>
          </rPr>
          <t>Según la numeración de cada actividad.</t>
        </r>
      </text>
    </comment>
    <comment ref="J278" authorId="4" shapeId="0" xr:uid="{CD5D08BD-7B6A-495C-90E3-6833ACD6B34F}">
      <text>
        <r>
          <rPr>
            <sz val="11"/>
            <color theme="1"/>
            <rFont val="Calibri"/>
            <family val="2"/>
            <scheme val="minor"/>
          </rPr>
          <t>José Alejandro Suárez Cleves:
Para este riesgo solo aplica la disponibilidad en el acceso al servicio, se puede modificar??</t>
        </r>
      </text>
    </comment>
    <comment ref="N278" authorId="4" shapeId="0" xr:uid="{35A0687B-4F86-4FCA-9474-475B6B4B038A}">
      <text>
        <r>
          <rPr>
            <sz val="11"/>
            <color theme="1"/>
            <rFont val="Calibri"/>
            <family val="2"/>
            <scheme val="minor"/>
          </rPr>
          <t>José Alejandro Suárez Cleves:
No aplica esta vulnerabilidad, es posible cambiarla por:
Falla en la ejecución en los planeas de continuidad de negocio del proveedor</t>
        </r>
      </text>
    </comment>
  </commentList>
</comments>
</file>

<file path=xl/sharedStrings.xml><?xml version="1.0" encoding="utf-8"?>
<sst xmlns="http://schemas.openxmlformats.org/spreadsheetml/2006/main" count="15647" uniqueCount="2940">
  <si>
    <t>MATRIZ DE RIESGOS INSTITUCIONAL</t>
  </si>
  <si>
    <t>Vigencia</t>
  </si>
  <si>
    <t>de</t>
  </si>
  <si>
    <t>Versión</t>
  </si>
  <si>
    <t>por</t>
  </si>
  <si>
    <t>Descripción del cambio</t>
  </si>
  <si>
    <t>DIE: Se realiza ajuste al riesgo RG-DIE-1 para ajustar la meta al 95%
GCA: Inclusión del riesgo RG-GCA-5
GSC: Se ajusta una acción correspondiente al RG-GSC-01, y la fecha esperada de la acción del riesgo RG-GSC-3
PCE: Se ajustan riesgos RG-PCE-04 (Ajuste en identificación del riesgo, indicador asociado, actualización de controles) y RG-PCE-05 (Actualización de los controles asociados a la gestión de las PQRS)</t>
  </si>
  <si>
    <t>MATRIZ DE RIESGOS DE GESTIÓN</t>
  </si>
  <si>
    <t>REPORTE</t>
  </si>
  <si>
    <t>I TRIM</t>
  </si>
  <si>
    <t>PROCESO</t>
  </si>
  <si>
    <t>OBJETIVO ESTRATÉGICO</t>
  </si>
  <si>
    <t>OBJETIVO DEL PROCESO</t>
  </si>
  <si>
    <t>IDENTIFICACIÓN DEL RIESGO</t>
  </si>
  <si>
    <t>VALORACIÓN DEL RIESGO - ANÁLISIS DE RIESGO INHERENTE</t>
  </si>
  <si>
    <t>EVALUACIÓN DEL RIESGO - VALORACIÓN DE LOS CONTROLES</t>
  </si>
  <si>
    <r>
      <t xml:space="preserve">Actividades en caso de materialización
</t>
    </r>
    <r>
      <rPr>
        <sz val="11"/>
        <color theme="0"/>
        <rFont val="Calibri"/>
        <family val="2"/>
        <scheme val="minor"/>
      </rPr>
      <t>(indicativas)</t>
    </r>
  </si>
  <si>
    <t>EVALUACIÓN  DEL RIESGO  - NIVEL DE RIESGO RESIDUAL</t>
  </si>
  <si>
    <t>PLAN DE TRATAMIENTO O MANEJO DE RIESGOS -PMR</t>
  </si>
  <si>
    <t>SEGUIMIENTO PMR</t>
  </si>
  <si>
    <t>Indicador clave asociado al riesgo</t>
  </si>
  <si>
    <t>PROBABILIDAD</t>
  </si>
  <si>
    <t>IMPACTO</t>
  </si>
  <si>
    <t>Controles preventivos y detectivos afectan la PROBABILIDAD</t>
  </si>
  <si>
    <t>Controles correctivos afectan el IMPACTO</t>
  </si>
  <si>
    <t>AVANCE</t>
  </si>
  <si>
    <t>% DE AVANCE 
(Según cada indicador)
AVANCE ACUMULADO</t>
  </si>
  <si>
    <t>MONITOREO INDICADOR CLAVE DE RIESGO</t>
  </si>
  <si>
    <t>MATERIALIZACIÓN DEL RIESGO</t>
  </si>
  <si>
    <r>
      <t xml:space="preserve">CÓDIGO
</t>
    </r>
    <r>
      <rPr>
        <sz val="10"/>
        <color theme="0"/>
        <rFont val="Calibri"/>
        <family val="2"/>
        <scheme val="minor"/>
      </rPr>
      <t>RG -Gestión 
RS - Seguridad
RF - Fiscal
+ Nomenclatura del proceso + consecutivo 
Ej. RG-DIE-1</t>
    </r>
    <r>
      <rPr>
        <b/>
        <sz val="10"/>
        <color theme="0"/>
        <rFont val="Calibri"/>
        <family val="2"/>
        <scheme val="minor"/>
      </rPr>
      <t xml:space="preserve">
</t>
    </r>
    <r>
      <rPr>
        <sz val="10"/>
        <color theme="0"/>
        <rFont val="Calibri"/>
        <family val="2"/>
        <scheme val="minor"/>
      </rPr>
      <t>RS-DIE-2</t>
    </r>
    <r>
      <rPr>
        <b/>
        <sz val="11"/>
        <color theme="0"/>
        <rFont val="Calibri"/>
        <family val="2"/>
        <scheme val="minor"/>
      </rPr>
      <t xml:space="preserve">
</t>
    </r>
    <r>
      <rPr>
        <sz val="11"/>
        <color theme="0"/>
        <rFont val="Calibri"/>
        <family val="2"/>
        <scheme val="minor"/>
      </rPr>
      <t>RF-DIE-3</t>
    </r>
  </si>
  <si>
    <t>Producto asociado  / Activo de información</t>
  </si>
  <si>
    <r>
      <t xml:space="preserve">Tipo de activo 
</t>
    </r>
    <r>
      <rPr>
        <sz val="11"/>
        <color theme="0"/>
        <rFont val="Calibri"/>
        <family val="2"/>
        <scheme val="minor"/>
      </rPr>
      <t>(Solo para activos de información)</t>
    </r>
  </si>
  <si>
    <r>
      <t xml:space="preserve">Tipo de riesgo
</t>
    </r>
    <r>
      <rPr>
        <sz val="11"/>
        <color theme="0"/>
        <rFont val="Calibri"/>
        <family val="2"/>
        <scheme val="minor"/>
      </rPr>
      <t>(Solo para activos de información)</t>
    </r>
  </si>
  <si>
    <r>
      <t xml:space="preserve">DESCRIPCIÓN DEL RIESGO -IR A LA HOJA ÁRBOL -
Riesgos de Gestión:
</t>
    </r>
    <r>
      <rPr>
        <sz val="11"/>
        <color theme="0"/>
        <rFont val="Calibri"/>
        <family val="2"/>
        <scheme val="minor"/>
      </rPr>
      <t xml:space="preserve">Posibilidad de afectación (qué)…por… (cómo)...debido a (por qué)"
</t>
    </r>
    <r>
      <rPr>
        <b/>
        <sz val="11"/>
        <color theme="0"/>
        <rFont val="Calibri"/>
        <family val="2"/>
        <scheme val="minor"/>
      </rPr>
      <t xml:space="preserve">
Riesgos de Seguridad de la información:
</t>
    </r>
    <r>
      <rPr>
        <sz val="11"/>
        <color theme="0"/>
        <rFont val="Calibri"/>
        <family val="2"/>
        <scheme val="minor"/>
      </rPr>
      <t xml:space="preserve">Pérdida de disponibilidad/confidencialidad/integridad por (Amenaza) debido a la (Vulnerabilidad)
</t>
    </r>
    <r>
      <rPr>
        <b/>
        <sz val="11"/>
        <color theme="0"/>
        <rFont val="Calibri"/>
        <family val="2"/>
        <scheme val="minor"/>
      </rPr>
      <t>Riesgos fiscales:</t>
    </r>
    <r>
      <rPr>
        <sz val="11"/>
        <color theme="0"/>
        <rFont val="Calibri"/>
        <family val="2"/>
        <scheme val="minor"/>
      </rPr>
      <t xml:space="preserve">
Posibilidad de efecto dañoso sobre (bienes/recursos/patrimonio) debido a...</t>
    </r>
  </si>
  <si>
    <t>Asociado directamente al Objetivo Estratégico</t>
  </si>
  <si>
    <t>Factores de riesgo</t>
  </si>
  <si>
    <t>Causas
(Solo para riesgos de gestión)</t>
  </si>
  <si>
    <t>Vulnerabilidades
(Solo para activos de información)</t>
  </si>
  <si>
    <t>Amenazas
(Solo para activos de información)</t>
  </si>
  <si>
    <r>
      <t xml:space="preserve">Indicador clave
</t>
    </r>
    <r>
      <rPr>
        <sz val="11"/>
        <color theme="0"/>
        <rFont val="Calibri"/>
        <family val="2"/>
        <scheme val="minor"/>
      </rPr>
      <t>(No aplica para RS, ni RF)</t>
    </r>
  </si>
  <si>
    <t>Meta</t>
  </si>
  <si>
    <t>PROBABILIDAD INHERENTE</t>
  </si>
  <si>
    <r>
      <t xml:space="preserve">Económico
</t>
    </r>
    <r>
      <rPr>
        <sz val="11"/>
        <color theme="0"/>
        <rFont val="Calibri"/>
        <family val="2"/>
        <scheme val="minor"/>
      </rPr>
      <t>(Si es un riesgo fiscal siempre se selecciona este tipo de impacto)</t>
    </r>
  </si>
  <si>
    <t>Reputacional</t>
  </si>
  <si>
    <r>
      <t xml:space="preserve">IMPACTO INHERENTE
</t>
    </r>
    <r>
      <rPr>
        <sz val="11"/>
        <color theme="0"/>
        <rFont val="Calibri"/>
        <family val="2"/>
        <scheme val="minor"/>
      </rPr>
      <t>El mayor dato entre Económico y Reputacional</t>
    </r>
  </si>
  <si>
    <t>ZONA DE RIESGO INHERENTE</t>
  </si>
  <si>
    <t>No</t>
  </si>
  <si>
    <t>DESCRIPCIÓN DEL CONTROL
Responsable + Acción + Complemento</t>
  </si>
  <si>
    <t>Causa o Vulnerabilidad asociada</t>
  </si>
  <si>
    <r>
      <t>Documento asociado - actividad
/ Numeral ISO ANEXO A 27001 -</t>
    </r>
    <r>
      <rPr>
        <sz val="11"/>
        <color theme="0"/>
        <rFont val="Calibri"/>
        <family val="2"/>
        <scheme val="minor"/>
      </rPr>
      <t>(Seguridad de la información)</t>
    </r>
  </si>
  <si>
    <t>Afectación</t>
  </si>
  <si>
    <t>Seleccione si el control
Preventivo, Detectivo o Correctivo</t>
  </si>
  <si>
    <t>Implementación</t>
  </si>
  <si>
    <t>CALIFICACIÓN</t>
  </si>
  <si>
    <t>Probabilidad Residual</t>
  </si>
  <si>
    <t>Impacto Residual</t>
  </si>
  <si>
    <t>Documentación</t>
  </si>
  <si>
    <t>Frecuencia</t>
  </si>
  <si>
    <t>Evidencia</t>
  </si>
  <si>
    <t>Probabilidad Inherente</t>
  </si>
  <si>
    <t>Probabilidad Residual Final</t>
  </si>
  <si>
    <t>Impacto Inherente</t>
  </si>
  <si>
    <t>Impacto Residual Final</t>
  </si>
  <si>
    <t>Zona de Riesgo Inherente</t>
  </si>
  <si>
    <t>ZONA DE 
RIESGO FINAL</t>
  </si>
  <si>
    <t>TRATAMIENTO</t>
  </si>
  <si>
    <t>ACTIVIDADES</t>
  </si>
  <si>
    <t xml:space="preserve"> META E INDICADOR</t>
  </si>
  <si>
    <t>RECURSOS</t>
  </si>
  <si>
    <t>RESPONSABLES</t>
  </si>
  <si>
    <t>FECHA LÍMITE DE IMPLEMENTACIÓN</t>
  </si>
  <si>
    <t>DESCRIPCIÓN ACTIVIDADES DESARROLLADAS 
(Descripción del avance cuantitativo y cualitativo POR ACTIVIDAD)
Indicar el resultado de las variables por indicador.</t>
  </si>
  <si>
    <t>SOPORTE
(Por actividad)</t>
  </si>
  <si>
    <t>II TRIM</t>
  </si>
  <si>
    <t>III TRIM</t>
  </si>
  <si>
    <t>IV TRIM</t>
  </si>
  <si>
    <r>
      <t xml:space="preserve">Resultados del monitoreo del indicador clave
</t>
    </r>
    <r>
      <rPr>
        <sz val="11"/>
        <color theme="0"/>
        <rFont val="Calibri"/>
        <family val="2"/>
        <scheme val="minor"/>
      </rPr>
      <t xml:space="preserve">
Indique el resultado del indicador (numerador/denominador)</t>
    </r>
    <r>
      <rPr>
        <b/>
        <sz val="11"/>
        <color theme="0"/>
        <rFont val="Calibri"/>
        <family val="2"/>
        <scheme val="minor"/>
      </rPr>
      <t xml:space="preserve">
</t>
    </r>
    <r>
      <rPr>
        <sz val="11"/>
        <color theme="0"/>
        <rFont val="Calibri"/>
        <family val="2"/>
        <scheme val="minor"/>
      </rPr>
      <t>(No aplica para RS, ni RF)</t>
    </r>
  </si>
  <si>
    <t>Eventos o situaciones que evidencian la  materialización del riesgo</t>
  </si>
  <si>
    <t>Fecha de ocurrencia</t>
  </si>
  <si>
    <t xml:space="preserve">Acciones de tratamiento implementadas </t>
  </si>
  <si>
    <t>Gestión de Comunicaciones</t>
  </si>
  <si>
    <t>1.  Empoderar nuestro talento humano con competencias desde el ser, el saber y el hacer y fortalecer la participación activa de la ciudadanía en la gestión catastral con enfoque multipropósito.</t>
  </si>
  <si>
    <t xml:space="preserve">Formular y desarrollar estrategias comunicacionales dirigidas a los grupos de valor de la UAECD, para fortalecer la comunicación interna, externa, y lograr el posicionamiento de la Unidad a nivel Distrital y Territorial. memoria institucional, apoyen la toma de decisiones y contribuya en la mejora continua de los productos y servicios. </t>
  </si>
  <si>
    <t>RG</t>
  </si>
  <si>
    <t>COM</t>
  </si>
  <si>
    <t>Campañas y productos comunicativos</t>
  </si>
  <si>
    <t xml:space="preserve">Posibilidad de afectación reputacional  por Afectación a la imagen institucional - Inconformidad de los ciudadanos sobre la información entregada o no entregada debido a Divulgación de información inoportuna, incorrecta, incompleta o inadecuada </t>
  </si>
  <si>
    <t>SI</t>
  </si>
  <si>
    <t>Procesos</t>
  </si>
  <si>
    <t xml:space="preserve"> *Desarticulación con las áreas que publican información (C1). *Insuficiencia de insumos requeridos para la divulgación de la información (C2). *Incumplimiento de la Política de Protección de Datos Personales por parte de las áreas solicitantes o de la oficina de Comunicaciones. (C3).</t>
  </si>
  <si>
    <t>Reportes de  información publicada de forma inoportuna, incorrecta, incompleta o inadecuada en el periodo / Número de meses con información publicada del período * 100
Nota: Estos reportes se pueden identificar  tanto a nivel externo de la entidad (cuando esos mensajes lograron una afectación con alguno de nuestros grupos de valor externos), pero también se puede identificar a nivel interno como Entidad en los comités de comunicaciones que se realizan o comités Directivos o de GYD, los cuales quedarán en las actas respectivas.</t>
  </si>
  <si>
    <t>Media</t>
  </si>
  <si>
    <t>Mayor</t>
  </si>
  <si>
    <t>El Comité Institucional de Gestión y Desempeño. Valida y aprueba el Plan de Comunicaciones: Se presenta el Plan Estratégico de Comunicaciones al Comité Institucional de Gestión y Desempeño de la UAECD para su validación y aprobación. Para su aprobación se deberá tener en cuenta los siguientes criterios:
1.Es pertinente y coherente frente al Plan Estratégico de la Unidad y el Plan de Acción Anual.
2.Se cuenta con los recursos disponibles para su ejecución
3.El plan es presentado en debida forma, cuenta con actividades, productos, responsables y fechas que permitan su seguimiento y evaluación. Si el Plan es aprobado continúa con la actividad de socialización, en caso de no ser aprobado se devuelve a la actividad de definición del Plan Estratégico de Comunicaciones.</t>
  </si>
  <si>
    <t>C1</t>
  </si>
  <si>
    <t>Procedimiento de Planificación, atención y evaluación de las comunicaciones - Validar y aprobar el Plan de Comunicaciones</t>
  </si>
  <si>
    <t>Probabilidad</t>
  </si>
  <si>
    <t>Preventivo</t>
  </si>
  <si>
    <t>Manual</t>
  </si>
  <si>
    <t>Documentado</t>
  </si>
  <si>
    <t>Continua</t>
  </si>
  <si>
    <t>Con Registro</t>
  </si>
  <si>
    <t>1.Tan pronto se detecta una publicación errada se retira de redes o página web y posteriormente se publica un comunicado informando que dicha publicación contiene información inoportuna, incorrecta o inadecuada y se debe hacer una verificación y rectificación de la información o aclaración del contenido, disculpándose por los inconvenientes que se hubieran podido presentar. 2.Capacitación y/o sensibilización acerca de la importancia de proteger los derechos de autor, tener transparencia en las publicaciones que se solicitan y la importancia de reportar conflictos de interés de manera oportuna sobre cualquier situación, especialmente en lo relacionado a las comunicaciones que genera la entidad.</t>
  </si>
  <si>
    <t>Muy Baja</t>
  </si>
  <si>
    <t>Alto</t>
  </si>
  <si>
    <t>Reducir (mitigar)</t>
  </si>
  <si>
    <t>1. Campañas de comunicaciones explicando a los servidores la importancia de proteger los derechos de autor, tener transparencia en las publicaciones que se solicitan y la importancia de reportar conflictos de interés de manera oportuna sobre cualquier situación, especialmente en lo relacionado a las comunicaciones que genera la entidad.
2. Realizar capacitaciones y/o sensibilizaciones y/o talleres a los procesos de la entidad en todos lo que tiene que ver con la imagen institucional y los lineamientos de una buena comunicación con un lenguaje claro.</t>
  </si>
  <si>
    <t xml:space="preserve">
1. Meta: 100% (1 campaña trimestral)
Indicador: número de campañas  realizadas  / número de campañas programadas
2. Meta: 100% (1 capacitación y/o sensibilización en el semestre)
Indicador: Número de Capacitaciones ejecutadas / Capacitaciones planeadas.</t>
  </si>
  <si>
    <t xml:space="preserve">1.  Recursos comunicacionales
3. Asesoría y apoyo talento Humano
</t>
  </si>
  <si>
    <t xml:space="preserve">1. Asesor de Comunicaciones
2. Asesor de Comunicaciones
</t>
  </si>
  <si>
    <t>1. 30/12/2024
2. 30/12/2024</t>
  </si>
  <si>
    <t>https://catastrobogotacol-my.sharepoint.com/:f:/g/personal/oficina_asesora_planeacion_catastrobogota_gov_co/EjNy-XfleH1IgeKNbN9XR90Bhd-xdpzFCmyTV8HSppSshQ?e=8znnAV</t>
  </si>
  <si>
    <t>1. 25%
2. 0%</t>
  </si>
  <si>
    <t>No se materializó el riesgo</t>
  </si>
  <si>
    <t>NA</t>
  </si>
  <si>
    <t>El Profesional Especializado 22-10 Revisa y valida las solicitudes de comunicaciones: Se reciben las diferentes solicitudes de comunicación de cada proceso a través de la Mesa de Servicios de Comunicaciones o las solicitudes externas que lleguen por medio de correo electrónico, físico o de cualquier otro medio valido para su recepción, teniendo en cuenta lo siguiente:  Revisa el formato de solicitud a comunicaciones y verifica que esté completo todos los campos, que sean claro, pertinentes y tenga la revisión del cumplimiento de la Política de Protección de Datos Personales en los casos que aplique, si este no cumple con lo anterior, es remitido al responsable de proceso con las respectivas observaciones para ser ajustado a través de un correo electrónico o un comentario en la mesa de servicios como soporte de la revisión. (Solo aplica para comunicaciones internas).  Revisa los documentos anexos que se requieran para atender la solicitud o sirvan de apoyo. Es necesario que todos los documentos que se requieran cargar o publicar estén debidamente nombrados conforme a la solicitud. Es responsabilidad de cada área o dependencia que solicité la publicación de información pública, realicé la verificación de que el contenido que está suministrando para ser publicado en los canales cumpla con lo que establece la política de protección de datos personales y derechos de autor si suministran imágenes o textos preestablecidos. Si esta conforme la solicitud continua con el proceso de divulgación, en caso de que no este conforme la solicitud se regresa al área para que realice los ajustes correspondientes.</t>
  </si>
  <si>
    <t>C1,C2,C3</t>
  </si>
  <si>
    <t xml:space="preserve">Procedimiento de Planificación, atención y evaluación de las comunicaciones - Revisar y validar las solicitudes de Comunicación </t>
  </si>
  <si>
    <t xml:space="preserve">Contratista Diseñador Gráfico o Medios Audiovisuales. Realiza propuesta gráfica o audiovisual y selecciona imagen
El diseñador gráfico o audiovisual realiza propuesta gráfica o audiovisual de acuerdo con el requerimiento de la Mesa de Servicios para lo cual debe verificar los derechos de autor de las imágenes.
El contratista Diseñador Gráfico o Medios Audiovisuales verifica imágenes a utilizar garantizando que se cumple con el uso de los derechos del autor del producto (imagen, video, texto, referencias, entre otros), cada vez que le es asignado un requerimiento interno por correo electrónico o mesa de servicios. Sí el producto comunicativo no cumple con los derechos de autor el Diseñador analiza nuevamente la solicitud asignada con el fin de cumplir con dicho parámetro. El diseñador debe subir las evidencias de sus productos realizados en la carpeta del proceso de comunicaciones en el fileserver. Si la propuesta grafica o audiovisual cumple con permisos y derechos de autor continua con la elaboración de la propuesta, de lo contrario se devuelve a la actividad de analizar la solicitud asignada. </t>
  </si>
  <si>
    <t>Procedimiento de Planificación, atención y evaluación de las comunicaciones -  Realizar propuesta gráfica o audiovisual y seleccionar imagen</t>
  </si>
  <si>
    <t xml:space="preserve"> El Área solicitante y/o responsable del Proceso Revisar y aprobar propuesta. El área solicitante y/o responsable del proceso que realiza el requerimiento a través de solicitud a comunicaciones por mesa de servicios, verifica y aprueba la propuesta presentada por el profesional encargado de dar trámite a su solicitud. En caso de no ser aprobada la propuesta, el área solicitante y/o responsable del proceso debe informar al profesional de comunicaciones cuáles son los ajustes a realizar a través de un correo electrónico o por un comentario en la mesa de servicios. El profesional de comunicaciones aplica los ajustes y vuelve a remitir la propuesta al responsable del proceso para la aprobación final.  </t>
  </si>
  <si>
    <t>Procedimiento de Planificación, atención y evaluación de las comunicaciones - Revisar y aprobar propuesta</t>
  </si>
  <si>
    <t>Posibilidad de afectación reputacional  por Incumplimiento indicadores
Afectación a la imagen institucional  debido a Incumplimiento al plan estratégico de comunicaciones al final de la vigencia</t>
  </si>
  <si>
    <t xml:space="preserve"> *No contar con los recursos presupuestales y de TH necesarios para ejecutar las actividades *Insuficiencia de insumos requeridos para la divulgación de la información *Lineamientos del ente territorial  no permita la ejecución de algunas actividades por aspectos político – social - económico</t>
  </si>
  <si>
    <t>Cumplimiento de las actividades del plan estratégico de comunicaciones
(No actividades ejecutadas / No actividades planeadas) * 100
Nota: El riegos  La meta del 90% es del año.</t>
  </si>
  <si>
    <t>Leve</t>
  </si>
  <si>
    <t xml:space="preserve">Profesional Especializado 22-10 Realiza seguimiento al cumplimiento del Plan Estratégico de Comunicaciones y de las solicitudes de mesa de servicios 
Se realiza el seguimiento a la ejecución del Plan Estratégico de Comunicaciones, tanto los ejecutados directamente por la Oficina de Comunicaciones como los solicitados por mesa de servicios comunicaciones. Este reporte de seguimiento se reporta a la OAPAP tanto por medio de un indicador, a través del seguimiento a la ejecución del plan de sostenibilidad MIPG y por medio de los comités de calidad, se realiza de manera mensual.  El instrumento de evaluación para las comunicaciones es el reporte de la mesa de servicios respecto a los estados de los requerimientos. Se filtran las solicitudes de comunicación del periodo correspondiente y se consolidan los resultados de total solicitudes y del estado de cada una de ellas. </t>
  </si>
  <si>
    <t>Procedimiento de Planificación, atención y evaluación de las comunicaciones - Realizar seguimiento al cumplimiento del Plan Estratégico de Comunicaciones y de las solicitudes de mesa de servicios.</t>
  </si>
  <si>
    <t xml:space="preserve">1. Generar estrategias de planificación y seguimiento para el cumplimiento de los indicadores y las actividades establecidas en Plan Estratégico de Comunicaciones </t>
  </si>
  <si>
    <t>Baja</t>
  </si>
  <si>
    <t>Moderado</t>
  </si>
  <si>
    <t>Bajo</t>
  </si>
  <si>
    <t>Aceptar</t>
  </si>
  <si>
    <t>N/A</t>
  </si>
  <si>
    <t>El Profesional Especializado 22-10 Revisa y validar las solicitudes de comunicaciones: Se reciben las diferentes solicitudes de comunicación de cada proceso a través de la Mesa de Servicios de Comunicaciones o las solicitudes externas que lleguen por medio de correo electrónico, físico o de cualquier otro medio valido para su recepción, teniendo en cuenta lo siguiente:  Revisa el formato de solicitud a comunicaciones y verifica que esté completo todos los campos, que sean claro, pertinentes y tenga la revisión del cumplimiento de la Política de Protección de Datos Personales en los casos que aplique, si este no cumple con lo anterior, es remitido al responsable de proceso con las respectivas observaciones para ser ajustado a través de un correo electrónico o un comentario en la mesa de servicios como soporte de la revisión. (Solo aplica para comunicaciones internas).  Revisa los documentos anexos que se requieran para atender la solicitud o sirvan de apoyo. Es necesario que todos los documentos que se requieran cargar o publicar estén debidamente nombrados conforme a la solicitud. Es responsabilidad de cada área o dependencia que solicité la publicación de información pública, realicé la verificación de que el contenido que está suministrando para ser publicado en los canales cumpla con lo que establece la política de protección de datos personales y derechos de autor si suministran imágenes o textos preestablecidos. Si esta conforme la solicitud continua con el proceso de divulgación, en caso de que no este conforme la solicitud se regresa al área para que realice los ajustes correspondientes. (C2)</t>
  </si>
  <si>
    <t>Direccionamiento Estratégico</t>
  </si>
  <si>
    <t>1.       Empoderar nuestro talento humano con competencias desde el ser, el saber y el hacer y fortalecer la participación activa de la ciudadanía en la gestión catastral con enfoque multipropósito.</t>
  </si>
  <si>
    <t>Establecer los lineamientos estratégicos y operativos en la formulación, seguimiento, evaluación y mejora continua de los procesos, la plataforma y planeación estratégica de la UAECD, en el marco del Modelo Integrado de Planeación y Gestión, para dar cumplimiento al Plan de Desarrollo Distrital y a la misionalidad de la Entidad.</t>
  </si>
  <si>
    <t>DIE</t>
  </si>
  <si>
    <t>Proyectos de inversión</t>
  </si>
  <si>
    <t>Posibilidad de afectación reputacional  por incumplimiento de compromisos Plan Distrital de Desarrollo y hallazgos administrativos debido a Incumplimiento de metas físicas de los proyectos de inversión al finalizar la vigencia</t>
  </si>
  <si>
    <t xml:space="preserve"> *1 Metas/objetivos mal formulad@s *2. Baja gestión por parte del gerente del proyecto y/o responsables de meta *3. Disminución o baja asignación de recursos para la ejecución de los proyectos de la entidad</t>
  </si>
  <si>
    <r>
      <t xml:space="preserve">Sumatoria de los Porcentajes de avance de las metas físicas de los proyectos de inversión  </t>
    </r>
    <r>
      <rPr>
        <sz val="14"/>
        <rFont val="Calibri"/>
        <family val="2"/>
        <scheme val="minor"/>
      </rPr>
      <t xml:space="preserve">/ 
</t>
    </r>
    <r>
      <rPr>
        <sz val="11"/>
        <rFont val="Calibri"/>
        <family val="2"/>
        <scheme val="minor"/>
      </rPr>
      <t>Total de metas físicas de los proyectos de inversión</t>
    </r>
  </si>
  <si>
    <t/>
  </si>
  <si>
    <t>MediaModerado</t>
  </si>
  <si>
    <t>El jefe y profesional OAPAP revisa que el proyecto tenga coherencia con el PDD, que los objetivos y metas sean verificables, medibles y alcanzables, que el presupuesto sea coherente con el MFMP, que esté acorde con la proyección de recursos para el periodo de gobierno y que la información de los diferentes formatos diligenciados sea consistente entre sí. Verifica además que el proyecto cumpla con la normatividad asociada a la planeación, y con los criterios requeridos para su posterior inscripción en el Banco Distrital de Programas y Proyectos (BDPP). Si el proyecto no cumple devuelve para ajuste de la formulación por parte del Gerente del proyecto.
Nota: Este control aplica para la formulación inicial de los proyectos</t>
  </si>
  <si>
    <t>Procedimiento Formulación, Ejecución, Seguimiento y Evaluación de Proyectos de Inversión 
Actividad: Revisar la coherencia técnica del proyecto de inversión</t>
  </si>
  <si>
    <t>Revisión de los proyectos en conjunto con Gerentes y responsables de proyectos.</t>
  </si>
  <si>
    <t>1. Realizar reuniones de planeación con los equipos de los proyectos.
2. Realizar seguimiento a la ejecución mensual de los proyectos, generando las alertas a que haya lugar.</t>
  </si>
  <si>
    <t>1. Meta: 100%
(Proyectos con revisión de planeación / Total de proyectos) *100
2. Meta: 100% - 12 Seguimientos
(Seguimientos realizados / Seguimientos programados) * 100</t>
  </si>
  <si>
    <t>1.2. Talento humano y recursos físicos</t>
  </si>
  <si>
    <t xml:space="preserve">1. 2. Jefe y profesional OAPAP
</t>
  </si>
  <si>
    <t>1. 31/03/2024
2. 31/12/2024</t>
  </si>
  <si>
    <t xml:space="preserve">1. Actas, listados de asistencia, correos y video reunión.
2. Alertas y seguimientos (dic.2023, ene. y feb. 2024)  </t>
  </si>
  <si>
    <t>1. 50%
2. 25%</t>
  </si>
  <si>
    <t>Sumatoria de los Porcentajes de avance de las metas físicas de los
proyectos de inversión / Total de metas físicas de los
proyectos de inversión.
La meta para el I-Trim 2024 es de 40%
308,76 / 7  = 44,11%</t>
  </si>
  <si>
    <t>El Gerente de cada proyecto de inversión presenta ante el Comité Institucional de Gestión y Desempeño la formulación definitiva del proyecto para aprobación. Si no se aprueba por parte del Comité se devuelve para ajuste del Gerente de proyecto y OAPAP.
Nota: Este control aplica para la formulación inicial de los proyectos</t>
  </si>
  <si>
    <t>Procedimiento Formulación, Ejecución, Seguimiento y Evaluación de Proyectos de Inversión 
Actividad: Revisar y aprobar los proyectos formulados</t>
  </si>
  <si>
    <t>El jefe y profesional de la OAPAP notifica por correo a la SDP el registro del proyecto en SEGPLAN a espera de observaciones. Copia a Gerente del proyecto para que valide la ficha EBI-D. Si SDP tiene observaciones devuelve para ajustes MGA, SUIFP o PIIP y SEGPLAN.
Nota: Este control aplica para la formulación inicial de los proyectos</t>
  </si>
  <si>
    <t>Procedimiento Formulación, Ejecución, Seguimiento y Evaluación de Proyectos de Inversión 
Actividad: Registrar y viabilizar el proyecto de inversión en SEGPLAN</t>
  </si>
  <si>
    <t>El profesional de OAPAP revisa las reprogramaciones y/o actualizaciones, si la solicitud no es viable   Gerente del proyecto realiza las verificaciones necesarias y presenta nuevamente la solicitud.</t>
  </si>
  <si>
    <t>Procedimiento Formulación, Ejecución, Seguimiento y Evaluación de Proyectos de Inversión 
Actividad: Revisar las actualizaciones de los proyectos</t>
  </si>
  <si>
    <t>El profesional de OAPAP revisa la información entregada por parte del Gerente del proyecto teniendo en cuenta los criterios establecidos en el procedimiento, si no es consistente envía correo electrónico con observaciones y devuelve el seguimiento.</t>
  </si>
  <si>
    <t>Procedimiento Formulación, Ejecución, Seguimiento y Evaluación de Proyectos de Inversión 
Actividad: Revisar y consolidar el seguimiento</t>
  </si>
  <si>
    <t>El Comité de Coordinación de Control Interno revisa los avances en los seguimientos trimestrales, si se requieren acciones de mejora estas deben ser generadas o atendidas por los Gerentes de proyecto.</t>
  </si>
  <si>
    <t>Procedimiento Formulación, Ejecución, Seguimiento y Evaluación de Proyectos de Inversión 
Actividad: Revisar los avances en los seguimientos trimestrales</t>
  </si>
  <si>
    <t>Plan Estratégico y Plan de acción</t>
  </si>
  <si>
    <t>Posibilidad de afectación reputacional  por bajo cumplimiento de iniciativas estratégicas debido a Incumplimiento de metas y objetivos del Plan Estratégico al finalizar su ejecución anual</t>
  </si>
  <si>
    <t xml:space="preserve"> *1 Metas/indicadores mal formulad@s *2 Desarticulación o no coordinación de los involucrados *3 Falta o insuficiencia de personal y/o Falta de conocimiento de los temas</t>
  </si>
  <si>
    <t>Sumatoria % de avance del cumplimiento de objetivos estratégicos</t>
  </si>
  <si>
    <t>El jefe y profesionales de OAPAP revisan la información de formulación o modificación recibida de las dependencias, con relación a los siguientes criterios: Claridad en la redacción, coherencia entre todos los elementos del plan, articulación entre las dependencias para la realización de las actividades y la planeación estratégica y diligenciamiento adecuado de todos los campos del plan, nombres de los indicadores, fórmulas, metas y programación. Si no se cumple con los criterios se solicitan por correo los ajustes.</t>
  </si>
  <si>
    <t>Procedimiento Formulación, Seguimiento y Evaluación de la Estrategia. 
Actividad: Revisar y retroalimentar el Plan Estratégico, el Plan de Acción Institucional y los planes del Decreto 612</t>
  </si>
  <si>
    <t>Realizar revisión para reformulación o definición de acciones frente a metas e indicadores de la siguiente vigencia</t>
  </si>
  <si>
    <t>1. Realizar seguimientos y presentaciones al CIGD y emitir las alertas y recomendaciones a que haya lugar.
2. Realizar jornadas de socialización sobre la planeación estratégica y operativa (semestral)</t>
  </si>
  <si>
    <t>1. Meta: 100% - 4 Seguimientos
(Seguimientos realizados / Seguimientos programados para la vigencia) * 100
2. Meta: 100% 2 actividades
(Actividades realizadas / Actividades programadas)*100</t>
  </si>
  <si>
    <t>1 y 2. Talento humano y recursos físicos</t>
  </si>
  <si>
    <t>1 y 2. Jefe y profesionales OAPAP</t>
  </si>
  <si>
    <t>1. 31/12/2024
2. 31/12/2024</t>
  </si>
  <si>
    <t>1. Se realizaron  presentaciones de seguimiento del plan estratégico, presentación y aprobación de planes.
2. Se ejecutaron reuniones de socialización iniciales, es importante tener en cuenta que con la actualización de la planeación estratégica se realizará su respectiva socialización.</t>
  </si>
  <si>
    <t>1. Ppt-ene-2024,Seguimiento_ene-2024, Ppt-feb-2024, Seguimiento_feb-2024
2. En nuestros archivos se evidencia la socialización del PEI-PAI_2024</t>
  </si>
  <si>
    <t>1. 25%
2. 50%</t>
  </si>
  <si>
    <t xml:space="preserve">Sumatoria % de avance del cumplimiento de objetivos estratégicos (23,52%) de un programado de 16,18% para un cumplimiento del 145%
</t>
  </si>
  <si>
    <t>El Comité Institucional de Gestión y Desempeño revisa y aprueba los indicadores, metas y planes para la vigencia o las modificaciones que fueren solicitadas. Si no se aprueban se devuelven para ajuste dejando registro en el acta de reunión.</t>
  </si>
  <si>
    <t>Procedimiento Formulación, Seguimiento y Evaluación de la Estrategia. 
Actividad: Revisar y aprobar el Plan Estratégico, el Plan de Acción Institucional y los planes del Decreto 612</t>
  </si>
  <si>
    <r>
      <t>Los Gerentes, Subgerentes y Jefes de Oficina y el funcionario enlace para el seguimiento realizan la revisión de la ejecución de los diferentes planes para controlar su cumplimiento y analizan si requiere modificaciones, tomando en consideración el cumplimiento de los indicadores, los avances en la ejecución de las actividades claves, la articulación con otras dependencias, los recursos asignados, entre otros</t>
    </r>
    <r>
      <rPr>
        <sz val="11"/>
        <rFont val="Calibri"/>
        <family val="2"/>
        <scheme val="minor"/>
      </rPr>
      <t>. Si se requiere aprobación de modificaciones presentan solicitud al jefe de OAP.</t>
    </r>
  </si>
  <si>
    <t>Procedimiento Formulación, Seguimiento y Evaluación de la Estrategia. 
Actividad: Revisar los avances en la ejecución de los planes</t>
  </si>
  <si>
    <t>Los profesionales OAPAP revisan mensualmente, y con base en el reporte de seguimiento que las dependencias estén cumpliendo con lo planeado respecto al tiempo transcurrido, y que el seguimiento sea coherente con los resultados reportados. Si el seguimiento no es correcto, se devuelve por correo para correcciones.</t>
  </si>
  <si>
    <t xml:space="preserve">Procedimiento Formulación, Seguimiento y Evaluación de la Estrategia. 
Actividad Revisar el seguimiento mensual </t>
  </si>
  <si>
    <t>El Comité Institucional de Gestión y Desempeño recibe la información de avance de las metas del Plan de Acción y emite las observaciones y comentarios al incumplimiento de los indicadores que no estén ejecutados de acuerdo con lo planeado, la cuales se dejan consignadas en el acta de comité.</t>
  </si>
  <si>
    <t>Procedimiento Formulación, Seguimiento y Evaluación de la Estrategia. 
Actividad Realizar seguimiento de la ejecución del plan estratégico y el plan de acción</t>
  </si>
  <si>
    <t>Modelo Integrado de Planeación y Gestión - SGI</t>
  </si>
  <si>
    <t>Posibilidad de afectación reputacional  por percepción interna negativa de la implementación de la gestión de calidad debido a Presentar no conformidades mayores en auditoría externa de certificación y/o seguimiento</t>
  </si>
  <si>
    <t>NO</t>
  </si>
  <si>
    <t xml:space="preserve"> *1 Falta de conocimiento de los temas (Desconocimiento de la norma técnica) *2 Fallas en el seguimiento (En cuanto a la norma técnica) *3 Falta de compromiso o desinterés (en la implementación)</t>
  </si>
  <si>
    <r>
      <t xml:space="preserve">(No conformidades - No conformidades mayores </t>
    </r>
    <r>
      <rPr>
        <sz val="14"/>
        <rFont val="Calibri"/>
        <family val="2"/>
        <scheme val="minor"/>
      </rPr>
      <t>/</t>
    </r>
    <r>
      <rPr>
        <sz val="11"/>
        <rFont val="Calibri"/>
        <family val="2"/>
        <scheme val="minor"/>
      </rPr>
      <t xml:space="preserve"> No conformidades de auditoría)* 100</t>
    </r>
  </si>
  <si>
    <t>Menor</t>
  </si>
  <si>
    <t>BajaMenor</t>
  </si>
  <si>
    <t>El asesor de la OAPAP, el responsable del proceso y el líder MIPG  adelantan comité interno de calidad, en el que exponen los resultados del seguimiento, se generan alertas de posibles vencimientos o incumplimientos. Si se requiere desarrollar acciones de mejora se deja consignado en el acta de la reunión del comité.</t>
  </si>
  <si>
    <t>Procedimiento Fortalecimiento del Modelo Integrado de Planeación y Gestión
Actividad Realizar revisión del Sistema en el Comité Interno de Calidad</t>
  </si>
  <si>
    <t>Realizar un plan de trabajo y/o definir las acciones para subsanar las no conformidades mayores</t>
  </si>
  <si>
    <t>(No conformidades - No conformidades mayores / No conformidades de auditoría)* 100
(0-0/0)*100
La auditoria externa de calidad se realizará en el 2o. Semestre 2024.</t>
  </si>
  <si>
    <t xml:space="preserve">No se materializó el riesgo </t>
  </si>
  <si>
    <t>El jefe y profesional de OAP reciben y consolidan las presentaciones remitidas por los responsables de la información de entrada de la revisión por la dirección, si se requieren ajustes se devuelve.</t>
  </si>
  <si>
    <t>Procedimiento Fortalecimiento del Modelo Integrado de Planeación y Gestión
Actividad Recibir, revisar y consolidar la información de entrada para el Comité</t>
  </si>
  <si>
    <t>De acuerdo a la agenda establecida, cada responsable presenta los resultados de la gestión en los temas establecidos con el propósito de tomar las decisiones y acciones frente a dichos resultados, si se determinan acciones correctivas u oportunidades de mejora estas deben ser implementadas por los responsables. Se deja registro de lo tratado en el acta de reunión.</t>
  </si>
  <si>
    <t>Procedimiento Fortalecimiento del Modelo Integrado de Planeación y Gestión
Actividad Revisar los resultados de la gestión</t>
  </si>
  <si>
    <t>Gestión Catastral</t>
  </si>
  <si>
    <t>2.       Garantizar la integralidad, interoperabilidad y difusión de la información catastral y geográfica con enfoque multipropósito en el marco de una ciudad-región inteligente como gestor y operador catastral en el territorio nacional.</t>
  </si>
  <si>
    <t>Realizar la gestión catastral con enfoque multipropósito en la ciudad capital y en las entidades territoriales en donde se ejerza el rol como gestor y/o operador catastral a través de la formación, actualización, conservación y difusión catastral.</t>
  </si>
  <si>
    <t>GCA</t>
  </si>
  <si>
    <t>Base de datos de información catastral</t>
  </si>
  <si>
    <t>Posibilidad de afectación reputacional  por Desactualización de los predios programados y aumento en el número de reclamaciones por parte de los usuarios, debido a Base de datos de información catastral desactualizada y/o inconsistente con la realidad física</t>
  </si>
  <si>
    <t xml:space="preserve"> *1. Planeación y seguimiento inadecuado a las actividades programadas *2. Incumplimiento en los tiempos de contratación de recursos o en los resultados esperados por los contratistas
3. Inconvenientes con los aplicativos tecnológicos *4. Retiro de funcionarios con experticia y conocimiento técnico
5. No contar con insumos cartográficos actualizados que faciliten la gestión catastral para mantener actualizada la información acorde con la dinámica inmobiliaria</t>
  </si>
  <si>
    <t>(N. de predios actualizados / Total de predios programados)*100
Nota: El cumplimiento de la meta de este indicador se mide al finalizar la vigencia.</t>
  </si>
  <si>
    <t>Muy BajaMenor</t>
  </si>
  <si>
    <t>El Director UAECD y el Gerente de Información Catastral realizan seguimiento a las actividades de la actualización catastral, con el propósito de garantizan el cumplimiento de la programación, analiza las dificultades y propone acciones o estrategias en caso de que se presenten inconvenientes.
El Director UAECD y el Gerente de Información Catastral realizan seguimiento al cumplimiento de cada una de las actividades planeadas, si existe algún incumplimiento se implementan las acciones que se determinan en el marco del instructivo de planificación y seguimiento.</t>
  </si>
  <si>
    <t>1,2,3,4,5</t>
  </si>
  <si>
    <t>Instructivo Planificación y seguimiento de la actualización catastral
- Realizar seguimiento a la Actualización Catastral.
Procedimiento Actualización catastral
- Verificar el cumplimiento de los planes de trabajo o cronograma de la actualización catastral</t>
  </si>
  <si>
    <t>Realizar análisis y revisión para determinar un plan de trabajo y/o acciones a tomar para garantizar que en la vigencia siguiente se pudiera dar cumplimiento a lo programado</t>
  </si>
  <si>
    <t>No aplica</t>
  </si>
  <si>
    <t>El indicador se puede medir hasta finalizar la vigencia.</t>
  </si>
  <si>
    <t>No se materializó</t>
  </si>
  <si>
    <t>El Profesional control de calidad SIFJ verifica que no existan inconsistencias en más del 10% de la información revisada y relacionada con número de pisos, demoliciones, polígonos sin identificar y destinos; así como, que no existan inconsistencia en más del 15% de la información revisada y relacionada con usos, áreas por uso, detalle de la calificación u observaciones del pre_reconocedor, si existen inconsistencias devuelve por correo al prereconocedor.</t>
  </si>
  <si>
    <t>Instructivo de actualización catastral de Información física
Realizar control de calidad en campo</t>
  </si>
  <si>
    <t>El Profesional universitario de Control de Calidad GIC verifica la consistencia de la información cartográfica de acuerdo con los parámetros establecidos, si no cumple, se devuelve al editor para corregir.</t>
  </si>
  <si>
    <t>Instructivo de actualización catastral de Información física
Realizar control de calidad</t>
  </si>
  <si>
    <t>El Profesional Control Calidad verifica la consistencia de la información recolectada en campo a través del reconocimiento, si existen inconsistencias, se analizan y corrigen por parte del servidor encargado.</t>
  </si>
  <si>
    <t>Instructivo de actualización catastral de Información física
 Realizar control de calidad sobre los predios muestra.</t>
  </si>
  <si>
    <t>Los profesionales líderes de reconocimiento de la SIFJ validan la información mediante el aplicativo definido por la Unidad, la cual consiste en pasar la información de los predios reconocidos por una serie de controles de calidad preprogramados. De existir inconsistencias de carácter técnico estas son reportadas a través de esta validación.</t>
  </si>
  <si>
    <t>Respuesta a trámites catastrales</t>
  </si>
  <si>
    <t>Posibilidad de afectación reputacional  por pérdida de confianza de la ciudadanía debido a Incumplimiento en la atención de los trámites no inmediatos</t>
  </si>
  <si>
    <t xml:space="preserve"> *1. Cambios normativos *2. Alta rotación de personal  *3. Fallas en los aplicativos y /o soluciones tecnológicas
4. Debilidades en la articulación con otras dependencias que participan en la gestión del trámite</t>
  </si>
  <si>
    <t>(Radicaciones atendidas/Radicaciones programadas)*100</t>
  </si>
  <si>
    <t>Alta</t>
  </si>
  <si>
    <t>AltaModerado</t>
  </si>
  <si>
    <t>Los Profesionales líderes de los equipos de trabajo revisan el estado de las radicaciones, envían correos a quienes tienen asignaciones que presenten retrasos, solicitando información correspondiente y estableciendo compromisos, acciones de mejora para cumplir con la meta establecida.</t>
  </si>
  <si>
    <t>1,2,3,4</t>
  </si>
  <si>
    <t>Instructivo Planificación, seguimiento y control de trámites 
 Revisar el estado (actividad vigente) de las radicaciones</t>
  </si>
  <si>
    <t xml:space="preserve">Realizar análisis y revisión para determinar un plan de trabajo y/o acciones a tomar </t>
  </si>
  <si>
    <r>
      <t>1. Gestionar mesas de trabajo con otras entidades y/o dependencias para la atención de las solicitudes radicadas en el periodo (Actividad por demanda según la necesidad del proceso).</t>
    </r>
    <r>
      <rPr>
        <b/>
        <sz val="11"/>
        <rFont val="Calibri"/>
        <family val="2"/>
      </rPr>
      <t xml:space="preserve"> 
</t>
    </r>
    <r>
      <rPr>
        <sz val="11"/>
        <rFont val="Calibri"/>
        <family val="2"/>
      </rPr>
      <t xml:space="preserve">
2. Realizar los procesos de inducción y entrenamiento al puesto de trabajo al personal que ingrese producto de concursos y encargos. (Actividad sujeta al ingreso de personal).
3. Realizar reunión de seguimiento de la gestión de trámites.
4. Realizar reuniones de seguimiento a la gestión de trámites en territorios.</t>
    </r>
  </si>
  <si>
    <t>1. Meta: 100% . Indicador: (No. Mesas realizadas en el periodo/ No. Mesas requeridas en el periodo)* 100.
2. Meta: 100% - Indicador: (No. Personas entrenadas / No. Personas vinculadas que requieren entrenamiento) *100
3. Meta 100%
(N. de reuniones  realizadas/ Total de reuniones programadas)*100
3. Meta 100%
(N. de reuniones  realizadas/ Total de reuniones programadas)*100</t>
  </si>
  <si>
    <t>Tecnológicos
Humanos
Logísticos 
Financieros</t>
  </si>
  <si>
    <t>1. Subgerencia de Información Económica, Subgerencia de Información Física y Jurídica, Gerencia de Información Catastral 
2. Subgerencia de Información Económica, Subgerencia de Información Física y Jurídica, Gerencia de Información Catastral 
3. Subgerencia de Información Económica, Subgerencia de Información Física y Jurídica, Gerencia de Información Catastral 
4. Líderes de territorios</t>
  </si>
  <si>
    <t xml:space="preserve">1. 31/12/2024
2. 31/12/2024
3. 31/12/2024 
4. 31/12/2024 </t>
  </si>
  <si>
    <t xml:space="preserve">1. La SIE realizó durante el I  trimestre (enero-marzo) 4 mesas de trabajo para  revisión de avalúos por teams y presencial, cumpliendo el indicador en el 100% de las mesas requeridas.
4 mesas de trabajo realizadas/4 mesas requeridas
SIFJ: Durante el periodo enero - marzo 2024, la SIFJ adelantó un total de 35 mesas de trabajo, por demanda, con diferentes entidades y usuarios, a fin de mejorar la gestión del suelo y la atención de trámites complejos de Cabida y Linderos y Englobes, entre otros. En enero - 5 mesas, febrero - 21, marzo - 9.
35 mesas de trabajo realizadas/35 mesas requeridas
2. SIE-GIC: Durante el I Trimestre 2024, no realizó entrenamiento en puesto de trabajo a servidores públicos en modalidad de encargo o provisionalidad, por lo tanto no se diligenció  formato pertinente de ingreso alguno. 
No se mide indicador por cuanto no  ingreso de personal.
SIFJ: Durante el periodo enero - marzo 2024, la SIFJ finalizó el entrenamiento en puesto de trabajo de ocho (8) servidores vinculados a la SIFJ, cinco (5) en periodo de prueba y tres (3) por encargo.
8 personas entrenadas/8 personas vinculadas
3. SIFJ-SIE-GIC: Durante el I trimestre 2024, 19  correos reflejaron el seguimiento de radicaciones  de la GIC y sus Subgerencias identificando el estado de los trámites por dependencia, insumo para dar las debidas recomendaciones y alertas para agilizar la respuesta a las solicitudes.
4. En los territorios se realizaron 17 reuniones de seguimiento a la gestión de trámites en territorios. </t>
  </si>
  <si>
    <t xml:space="preserve">
1. RG_GCA_2_Act_1Correo_soc_inst_avalpuntmuest_pandora4marz
RG_GCA_2_Act_1Correo_soc_inst_determ ZHF_pandora4marz24
RG_GCA_2_Act_1Correo_soc_inst_liquid avaluos_pandora4marz24
RG_GCA_2_Act_1Correo_soc_modif_form_inf_tec_avalcatastralSGI20feb24
RG_GCA_2_Act_1Correo_soc-inst_analis_sensibildad_pandora4marz2024.
SIFJ  - RG_GCA_3_ACT1_MESAS_TRAB_GEST_SUELO_ENE_MAR2024.
2. RG_GCA_2_Act_2. No se anexa soporte, de acuerdo al análisis indicado.
SIFJ: RG_GCA_3_ACT2_FTO_ENTR_PTOW_CARLOS_VARGAS_PP
RG_GCA_3_ACT2_FTO_ENTR_PTOW_DIANA_RINCON_ENC
RG_GCA_3_ACT2_FTO_ENTR_PTOW_JAVIER_BÁEZ_PP
RG_GCA_3_ACT2_FTO_ENTR_PTOW_JHEANSEL_BELTRÁN_PP
RG_GCA_3_ACT2_FTO_ENTR_PTOW_LUIS_ALEJANDRO_POVEDA_PP
RG_GCA_3_ACT2_FTO_ENTR_PTOW_MARÍAFDA_VANEGAS_PP
RG_GCA_3_ACT2_FTO_ENTR_PTOW_OLGAL_GARZON_ENCA
RG_GCA_3_ACT2_FTO_ENTR_PTOW_RICARDO_PALOMA_ENCA
3. Correo evidencia del los seguimientos
RG_GCA_2_Act3_19Correos_Bitac_seg_rad_vigent ITRIM2024_ok
4. 20240115_Reunion_Seguimiento_CM_SRC-Go_Catastral
20240130_Reunion_Seguimiento_CM_SRC-Go_Catastral
20240205_Reunion_Seguimiento_CM_SRC-Go_Catastral
20240211_Reunion_Seguimiento_CM_SRC-Go_Catastral
20240212_Reunion_Seguimiento_CM_SRC-Go_Catastral
20240304_Reunion_Seguimiento_CM_SRC-Go_Catastral
20240307_Reunion_Seguimiento_CM_SRC-Go_Catastral
20240319_Reunion_Seguimiento_CM_SRC-Go_Catastral
RG GCA3_Act 4  Seguimiento  Cartagena 3
RG GCA3_Act 4  Seguimiento  Cartagena 4
RG GCA3_Act 4  Seguimiento  Cartagena 5
RG GCA3_Act 4  Seguimiento  Cartagena 6
RG GCA3_Act 4  Seguimiento  Cartagena CM ENE
RG GCA3_Act 4  Seguimiento  Cartagena CM FEB
RG GCA3_Act 4  Seguimiento Cartagena 2
RG GCA3_Act 4  Seguimiento IGAC Cartagena 1
RG GCA3_Act 4 Seguimiento Palmira</t>
  </si>
  <si>
    <t>1. 25% 
2. 25%
3. 25%
4. 25%</t>
  </si>
  <si>
    <t xml:space="preserve">Durante el primer trimestre el promedio del porcentaje de cumplimiento es del 162% = (Bogotá(3331/3331)+Cartagena (1670/1511)+Santa Rosa (237/237)+Palmira(1638/483))/4) 
Específicamente, en Bogotá el porcentaje de cumplimiento fue de 100%, en Cartagena el 110%, en Santa Rosa el 100%, en Palmira 339%. 
</t>
  </si>
  <si>
    <t>Los profesionales líderes de los equipos de trabajo y Subgerentes SIE SIFJ, revisan la información por cada grupo de trabajo de trámites, resultado del seguimiento para detectar las radicaciones que superan los plazos establecidos, se evalúan las acciones a implementar y se determina si requiere algún otro tipo de estrategia.</t>
  </si>
  <si>
    <t>Instructivo Planificación, seguimiento y control de trámites 
Realizar el seguimiento interno a los trámites</t>
  </si>
  <si>
    <t>Detectivo</t>
  </si>
  <si>
    <r>
      <t xml:space="preserve">El Gerente de Información Catastral, Subgerentes SIE SIFJ y profesionales líderes de los equipos de trabajo en GIC/SIE/SIFJ, verifican la información consolidada del resultado del seguimiento de trámites, quincenalmente </t>
    </r>
    <r>
      <rPr>
        <sz val="11"/>
        <rFont val="Calibri"/>
        <family val="2"/>
      </rPr>
      <t>con el propósito de revisar el resultado del seguimiento de los trámites y definir estrategias para mejorar en los tiempos de respuesta requeridos.</t>
    </r>
  </si>
  <si>
    <t xml:space="preserve">Instructivo Planificación, seguimiento y control de trámites 
Realizar seguimiento general del estado de los trámites </t>
  </si>
  <si>
    <t>Propuesta técnica y financiera de la gestión integral catastral a entidades territoriales</t>
  </si>
  <si>
    <t>Posibilidad de afectación reputacional  por Incumplimiento de las metas institucionales debido a Incumplimiento en la presentación del portafolio de servicios de Go catastral y propuestas para las entidades territoriales</t>
  </si>
  <si>
    <t xml:space="preserve"> *1. Falta de una estrategia o cronograma *2. Falta de seguimiento a la presentación de propuestas *3. Falta de interés por parte de las entidades territoriales para la celebración de contratos</t>
  </si>
  <si>
    <t>(Propuestas de gestión catastral presentadas / Propuestas programadas y/o solicitadas) *100</t>
  </si>
  <si>
    <t>BajaModerado</t>
  </si>
  <si>
    <t xml:space="preserve">El asesor de Catastro multipropósito realiza la presentación ante la Dirección y/o Gerencia del proyecto para aprobación del cronograma de visitas, si no se aprueba la propuesta esta se debe ajustar según las observaciones. </t>
  </si>
  <si>
    <t>Procedimiento elaboración de propuestas de gestión catastral para las entidades territoriales
Revisar el cronograma de visitas</t>
  </si>
  <si>
    <t>Realizar análisis y revisión para determinar un plan de trabajo y/o acciones a tomar</t>
  </si>
  <si>
    <t>Visitar y/o reunirse con entidades territoriales para ofrecer los servicios de gestión catastral.</t>
  </si>
  <si>
    <t>Meta 100%
(Visitas y/o reuniones realizadas / visitas y/o reuniones programadas) * 100</t>
  </si>
  <si>
    <t>Humanos, físicos, tecnológicos, financieros</t>
  </si>
  <si>
    <t>Dirección general - Catastro multipropósito</t>
  </si>
  <si>
    <t>1. 31/12/2024</t>
  </si>
  <si>
    <t xml:space="preserve">RG GCA3_Act 4. San Carlos de Guaroa
RG GCA3_Act 4.Ubate 
RG GCA3_Act 4.Ricaurte 
RG GCA3_Act 4.Granada  Meta 
RG GCA3_Act 4.Gutiérrez
RG GCA3_Act 4.Gobernación de Caldas 
RG GCA3_Act 4. Acta de reunión Monterrey Casanare
RG GCA3_Act 4. Acta de reunión La Calera
</t>
  </si>
  <si>
    <t>1. 100%</t>
  </si>
  <si>
    <t>Cero (0) Propuestas de gestión catastral presentadas / cero (0)Propuestas programadas y/o solicitadas *100
Actualmente, se está llevando a cabo una evaluación de los servicios prestados como gestor y operador catastral. Esta medida permitirá analizar y ajustar los procesos para garantizar una gestión más eficiente y efectiva en el futuro.</t>
  </si>
  <si>
    <t>El asesor de catastro multipropósito y/o el profesional designado presenta el seguimiento periódico al cronograma de visitas, si no se ha cumplido de acuerdo con lo planeado se deberá presentar un cronograma actualizado.</t>
  </si>
  <si>
    <t>Procedimiento elaboración de propuestas de gestión catastral para las entidades territoriales
Verificar avance del cronograma de visitas</t>
  </si>
  <si>
    <t>El asesor de Catastro multipropósito realiza la presentación al Director y/o al Comité de Catastro Multipropósito de la propuesta financiera estimada de la gestión catastral,  ya sea en calidad de gestor u operador catastral. Si no se aprueba se deberán realizar los ajustes requeridos.</t>
  </si>
  <si>
    <t>Procedimiento elaboración de propuestas de gestión catastral para las entidades territoriales
Revisar propuesta financiera</t>
  </si>
  <si>
    <t>Avalúos comerciales</t>
  </si>
  <si>
    <t>Posibilidad de afectación reputacional  por Pérdida de imagen o credibilidad por parte de los clientes y Reprocesos y desgaste administrativo debido a Incumplimientos en la calidad de la entrega de los avalúos comerciales</t>
  </si>
  <si>
    <t xml:space="preserve"> *1. Falta de seguimiento en el desarrollo de las actividades *2. Falta de consistencia en la información reportada por los avaluadores *</t>
  </si>
  <si>
    <t>(Avalúos entregados con la calidad establecida / Total de avalúos comerciales entregados)*100</t>
  </si>
  <si>
    <t xml:space="preserve">El profesional avaluador verifica y realiza visita técnica al predio, siguiendo los lineamientos del Documento técnico Protocolo de visita técnica para avalúos comerciales; si la visita no fue efectiva se realiza automáticamente la asignación de nueva fecha de visita la cual no superará los 10 días. </t>
  </si>
  <si>
    <t>Procedimiento Gestión de avalúos comerciales
Realizar visita técnica al predio</t>
  </si>
  <si>
    <t>1.Realizar reuniones mensuales de seguimiento para generar alertas y/o recomendaciones sobre la gestión de los avalúos comerciales.
2.  Realizar seguimiento trimestral a la contratación del personal avaluador.</t>
  </si>
  <si>
    <t>1. Meta: 100%
(Reuniones realizadas / Reuniones programadas)*100
2. Meta: 100%
(Seguimientos realizados / Seguimientos programados)*100</t>
  </si>
  <si>
    <t>Humanos, técnicos, tecnológicos</t>
  </si>
  <si>
    <t>1. Líder avalúos comerciales, Subgerente SIE
2. Líder avalúos</t>
  </si>
  <si>
    <t>RG_GCA_5_Act1Present_seg_Avaluos comerc_19_ENER_24
RG_GCA_5_Act1Present_seg_Avaluos comerc_30_ENER_24
RG_GCA_5_Act1Present_seg_Avaluos comerc_16_FEB_24
RG_GCA_5_Act1Present_seg_Avaluos comerc_27_FEB_24_IDU
RG_GCA_5_Act1Present_seg_Avalúos Comerc 15_MAR_24
RG_GCA_5_Act2 Excel_seg_Ctos Avalcom I TRIM_24</t>
  </si>
  <si>
    <t>1. 25% 
2. 25%</t>
  </si>
  <si>
    <t xml:space="preserve">El profesional de control de calidad de la Subgerencia de Información Económica -SIE, verifica en el aplicativo de avalúos comerciales el Informe técnico con los anexos y los documentos aportados, validando contra una lista de chequeo para determinar su conformidad. De requerirse ajustes, devuelve al profesional avaluador para ajustes. </t>
  </si>
  <si>
    <t>Procedimiento Gestión de avalúos comerciales
Verificar y realizar control de calidad al avalúo comercial</t>
  </si>
  <si>
    <t xml:space="preserve">El Comité de avalúos realiza revisión y validación del avalúo teniendo en cuenta las variables definidas en el procedimiento asociado; de no ser aprobado, se devuelve a la realización del estudio técnico, dejando como registro el Acta de Comité. </t>
  </si>
  <si>
    <t xml:space="preserve">Procedimiento Gestión de avalúos comerciales
Revisar y Validar propuesta de avalúo en comité </t>
  </si>
  <si>
    <t xml:space="preserve">El profesional de control de calidad de la SIE revisa y valida la inclusión de la totalidad de los ítems de reconocimiento según la documentación aportada; si no se aprueba se devuelve al profesional avaluador por el módulo de avalúos. </t>
  </si>
  <si>
    <t>Procedimiento Gestión de avalúos comerciales
Revisar y realizar control de calidad avalúo de indemnización</t>
  </si>
  <si>
    <t xml:space="preserve">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 </t>
  </si>
  <si>
    <t>Procedimiento Gestión de avalúos comerciales
Revisar y realizar control de calidad a la respuesta de revisión y/o complementación</t>
  </si>
  <si>
    <t>Impacto</t>
  </si>
  <si>
    <t>Correctivo</t>
  </si>
  <si>
    <t xml:space="preserve">La Gerencia y/o Subgerencia de Información Económica realizan seguimiento periódico de los avalúos con el propósito de fortalecer la gestión de los mismos; de encontrar alguna desviación, determinan las acciones a seguir; se deja como registro una presentación. </t>
  </si>
  <si>
    <t>Procedimiento Gestión de avalúos comerciales
Seguimiento periódico - Condición de operación</t>
  </si>
  <si>
    <t>Otros trámites (plusvalía)</t>
  </si>
  <si>
    <t xml:space="preserve">Posibilidad de afectación reputacional  por Reclamaciones de los usuarios debido a Inconsistencia en la determinación del efecto plusvalía </t>
  </si>
  <si>
    <t xml:space="preserve"> * Error y/o diferencias en la aplicación de las normas por parte del avaluador y/o el control de calidad. *Solicitudes de cálculo del efecto incompletas o con normatividad insuficiente o confusa. *</t>
  </si>
  <si>
    <t>N° liquidaciones de efecto plusvalía modificadas, causadas por errores en la aplicación de la norma urbanística / Actos administrativos de liquidación generados</t>
  </si>
  <si>
    <t>El Profesional avaluador y el (los) profesional(es) control de calidad de la SIE, revisan que la solicitud del cálculo del efecto plusvalía presentada por la SDP, adjunta la información  técnica y de norma urbanística necesaria, que permita realizar el ejercicio valuatorio en los dos escenarios.</t>
  </si>
  <si>
    <t>Instructivo Cálculo y determinación del efecto plusvalía
Revisar preliminarmente los insumos necesarios para realizar el cálculo del efecto plusvalía.</t>
  </si>
  <si>
    <t>Revisar y si es necesario, modificar el cálculo y el acto administrativo de liquidación del efecto plusvalía</t>
  </si>
  <si>
    <t>Cero (0)  liquidaciones de efecto plusvalía modificadas, causadas por errores en la aplicación de la norma urbanística / cero (0) Actos administrativos de liquidación generados.</t>
  </si>
  <si>
    <t>El (los) Profesional(es) control de calidad  SIE, realiza la verificación del informe técnico de plusvalía y registra los resultados en el formato de control de calidad establecido,  con el propósito de asegurar que esté conforme con los requisitos dados por la unidad.</t>
  </si>
  <si>
    <t>Instructivo Cálculo y determinación del efecto plusvalía
Realizar el control de calidad urbanístico y valuatorio al cálculo del efecto plusvalía.</t>
  </si>
  <si>
    <t>El Avaluador presentan el estudio efectuado para el cálculo del efecto plusvalía al comité de avalúos del grupo, para su verificación y aprobación en sesión de comité, cuyas decisiones quedan en el acta del mismo.</t>
  </si>
  <si>
    <t>Instructivo Cálculo y determinación del efecto plusvalía
Realizar y aprobar el cálculo en Comité de cálculo de efecto plusvalía.</t>
  </si>
  <si>
    <t>El(los) Profesional(es) control de calidad revisa el cálculo y el listado de predios junto con los valores consolidados, dejando trazabilidad en el registro de control de calidad en cada ocasión que lo realice, teniendo en cuenta la nueva información obrante en el expediente.</t>
  </si>
  <si>
    <t>Instructivo Cálculo y determinación del efecto plusvalía
Realizar el control de calidad final al informe técnico.</t>
  </si>
  <si>
    <t>Gestión del Conocimiento, Innovación e investigación.</t>
  </si>
  <si>
    <t>2. Garantizar la integralidad, interoperabilidad y difusión de la información catastral y geográfica con enfoque multipropósito en el marco de una ciudad-región inteligente como gestor y operador catastral en el territorio nacional.</t>
  </si>
  <si>
    <t xml:space="preserve">Gestionar el capital intelectual de la UAECD a través de herramientas, instrumentos y metodologías que permitan la identificación, generación, producción, documentación, uso, disposición, transferencia y difusión del conocimiento estratégico con el propósito de fomentar procesos de aprendizaje organizacional que preserven la memoria institucional, apoyen la toma de decisiones y contribuya en la mejora continua de los productos y servicios. </t>
  </si>
  <si>
    <t>GCI</t>
  </si>
  <si>
    <t xml:space="preserve">  Estudios e investigaciones realizadas.</t>
  </si>
  <si>
    <t xml:space="preserve">Posibilidad de afectación reputacional  por Pérdida de credibilidad de la Entidad debido a Generación de estudios e investigaciones no oportunos </t>
  </si>
  <si>
    <t xml:space="preserve"> *1.Inadecuada planeación de los estudios y/o investigaciones propuestas *2.Falencias en el seguimiento a la planeación realizada que no permita identificar demoras en entrega de insumos o cambios en las prioridades o modificaciones en la metodología propuesta. *</t>
  </si>
  <si>
    <t>Número de estudios o investigaciones
realizados oportunamente / Número de estudios o investigaciones
programados
La programación se da en el trimestre</t>
  </si>
  <si>
    <t>BajaLeve</t>
  </si>
  <si>
    <t xml:space="preserve"> El jefe de la OTC recibe y/o plantea la solicitud del estudio y/o investigación a realizar y asignar el equipo de trabajo. En reunión con todo el equipo de trabajo,  plantea los temas de estudio y/o investigación a realizar durante la vigencia, de acuerdo con los lineamientos establecidos y considerando aspectos de pertinencia y factibilidad, que tengan como referente la información de la base predial catastral. Se asigna al equipo de profesionales la temática para su desarrollo y deja consignada en acta la programación de los estudios concertados.</t>
  </si>
  <si>
    <t>Procedimiento desarrollo de estudios e investigaciones</t>
  </si>
  <si>
    <t>Convocar reunión al equipo y requerir al encargado la realización del estudio correspondiente de manera inmediata.</t>
  </si>
  <si>
    <t xml:space="preserve">Para este trimestre no se tiene programado avance en el indicador </t>
  </si>
  <si>
    <t>El jefe de OTC realiza seguimiento a la planeación realizada, trimestralmente, realiza una reunión de seguimiento para garantizar el cumplimiento de la priorización de estudios realizada y validar la programación planteada para la vigencia,  mediante un acta de reunión donde se evidencia el seguimiento realizado</t>
  </si>
  <si>
    <t xml:space="preserve">Procedimiento desarrollo de estudios e investigaciones - </t>
  </si>
  <si>
    <t xml:space="preserve">Gestión de proyectos de Innovación, Desarrollo e Investigación (I+D+I) a partir de la información geográfica de la IDE de Bogotá
</t>
  </si>
  <si>
    <t>Posibilidad de afectación reputacional  por pérdida de credibilidad y confianza debido a las debilidades en las actividades de acompañamiento en la gestión de los proyectos de innovación, desarrollo e investigación (I+D+I) desarrollados a partir de la información geográfica de la IDE de Bogotá.</t>
  </si>
  <si>
    <t>Evento externo</t>
  </si>
  <si>
    <t xml:space="preserve"> *Debilidades  en la identificación de proyectos de I+D+I, por cuanto la priorización no atiende adecuadamente las necesidades y expectativas de los grupos de valor IDECA
 *Debilidades en la formulación del proyecto de I+D+I *Debilidades en el seguimiento del desarrollo del proyecto de Innovación, Desarrollo e Investigación ( I+D+I) y sus resultados</t>
  </si>
  <si>
    <t xml:space="preserve">(Avance acumulado de ejecución de las actividades de gestión de los proyectos de I+D+I / Programación de las actividades de gestión de los proyectos de I+D+I ) *100
</t>
  </si>
  <si>
    <t>El Gerente Ideca o los Subgerentes de Operaciones y de Analítica de Datos, revisan y aprueban la priorización de necesidades y retos de Innovación, Desarrollo e Investigación (I+D+I)</t>
  </si>
  <si>
    <t>Procedimiento de proyectos de innovación, desarrollo e investigación (I+D+I)</t>
  </si>
  <si>
    <t>Mesa de trabajo con el aliado estratégico para la revisión y definición de la estrategia a implementar para subsanar las debilidades y garantizar el adecuado acompañamiento en la gestión del proyecto de I+D+I</t>
  </si>
  <si>
    <t>(Avance acumulado de ejecución de las actividades de gestión de los proyectos de I+D+I (28,75) / Programación de las actividades de gestión de los proyectos de I+D+I  (28,75)) *100 = 100%</t>
  </si>
  <si>
    <t>El Gerente Ideca o los Subgerentes de Operaciones y de Analítica de Datos y el Aliado Estratégico, revisan y aprueban la formulación del proyecto de Innovación, Desarrollo e Investigación (I+D+I)</t>
  </si>
  <si>
    <t>El Gerente Ideca o los Subgerentes de Operaciones y de Analítica de Datos y el Aliado Estratégico, realizan el seguimiento de los resultados del proyecto de Innovación, Desarrollo e Investigación (I+D+I)</t>
  </si>
  <si>
    <t>Gestión de proyectos de Innovación, Desarrollo e Investigación (I+D+I) a partir de la información geográfica de la IDE de Bogotá
Documento de Investigación
y/o estudios técnicos
Herramientas
implementadas para la
GCEI:</t>
  </si>
  <si>
    <t>Posibilidad de afectación reputacional  por pérdida de credibilidad y confianza debido a manejo inadecuado de la propiedad intelectual en los activos intangibles  generados que son susceptibles de algún tipo de aprovechamiento (Proyectos de I+D+I, Investigaciones o estudios, Innovaciones identificada en las herramienta de GCEI)</t>
  </si>
  <si>
    <t xml:space="preserve"> *Debilidades en la formulación del proyecto de I+D+I *Debilidades en la validación de si el resultado del proyecto de I+D+I efectivamente puede tener potencial de protección por derechos de propiedad intelectual para la UAECD *Fallas en la evaluación de los activos intangibles,  si  son efectivamente objeto de aprovechamiento económico o social para la UAECD y que cumpla los requisitos de protección</t>
  </si>
  <si>
    <t>Número de activos intangibles  protegidos o en proceso de protección  bajo la figura de PI en el periodo / Número activos intangibles susceptibles a protección en el periodo.</t>
  </si>
  <si>
    <t xml:space="preserve">
Mesa de trabajo en la que en coordinación con la Gerencia Jurídica de la UAECD se efectué el seguimiento de las actividades que garanticen la adecuada gestión de los resultados susceptibles de protección de derechos de propiedad intelectual</t>
  </si>
  <si>
    <t>El Gerente o Subgerentes validan si el resultado efectivamente puede tener potencial de protección por derechos de Propiedad Intelectual</t>
  </si>
  <si>
    <t xml:space="preserve">Procedimiento de gestión, protección y uso de la propiedad intelectual </t>
  </si>
  <si>
    <t>El equipo técnico realiza la evaluación de si el activo intangible es objeto de aprovechamiento económico o social para determinar la viabilidad de continuar con el proceso teniendo en cuanta que se cumplan los requisitos de protección</t>
  </si>
  <si>
    <t>El Director verifica y aprueba la continuación del proceso de protección</t>
  </si>
  <si>
    <t>El Gerente Jurídico y el profesional asignado revisan el cumplimiento de los requisitos de la propiedad intelectual a proteger</t>
  </si>
  <si>
    <t>Herramientas
implementadas para la
GCEI: (buenas prácticas,
lecciones aprendidas,
comunidades de práctica,
alianzas estratégicas, bases
de conocimiento TI, entre
otras).</t>
  </si>
  <si>
    <t>Posibilidad de afectación reputacional  por Pérdida del conocimiento crítico y/o estratégico de la entidad debido a  no implementar  acciones y/o herramientas para retener el conocimiento que se encuentra de forma tácita</t>
  </si>
  <si>
    <t>Talento humano</t>
  </si>
  <si>
    <t xml:space="preserve"> *Ausencia de una política, modelo y plan de acción para la GCEI  *Inapropiada identificación del conocimiento critico o estratégico *Falta de un plan de acción  institucional que propenda por la gestión del conocimiento conforme las necesidades identificadas</t>
  </si>
  <si>
    <t>% de actividades ejecutadas del modelo de
gestión del conocimiento e innovación / % de actividades programadas</t>
  </si>
  <si>
    <t xml:space="preserve">La Jefe OAPAP, el Profesional OAPAP y los Gestores del proceso de GCI Analizan la política y el modelo. Se realiza mesa de trabajo donde el líder y los gestores del proceso GCI revisan la pertinencia de la política y el modelo con el fin de validar si requiere de una actualización, si está alineado a la planeación estratégica, a las necesidades de la entidad y si es factible con los recursos y capacidades de la entidad. ¿La política y el modelo requieren actualización? </t>
  </si>
  <si>
    <t>PR - (GCI-PR-05)
PROCEDIMIENTO DE
GESTIÓN DEL
CONOCIMIENTO E
INNOVACIÓN</t>
  </si>
  <si>
    <t>Revisión y actualización de los mapas de conocimiento, identificación de las fuentes de conocimiento alternos</t>
  </si>
  <si>
    <t xml:space="preserve">El comité Institucional de Gestión y Desempeño aprueba las modificaciones a la Política y al Modelo de GCEI. Se presentan los ajustes propuestos con su respectiva justificación, para aprobación por parte del Comité Institucional de Gestión y Desempeño
</t>
  </si>
  <si>
    <t xml:space="preserve">El comité Institucional de Gestión y Desempeño valida y aprueba el plan de acción GCEI. Revisa la pertinencia, adecuación y factibilidad del plan de acción en cuanto a las necesidades de la entidad, la alineación con la planeación estratégica, las brechas identificadas en el FURAG y los autodiagnósticos, los recursos físicos, económicos y técnicos que cuenta la unidad para llevar a cabo el plan de acción.
</t>
  </si>
  <si>
    <t>C3</t>
  </si>
  <si>
    <t>El jefe del área priorizada aprueba el mapa e inventario de conocimiento del área. Se revisa y aprueba el mapa de conocimiento en el cual validará se hayan identificado los conocimientos claves o estratégicos para el cumplimiento de la misionalidad de la entidad, los expertos, y las necesidades de conocimiento ausente.</t>
  </si>
  <si>
    <t>C2</t>
  </si>
  <si>
    <t>Gestión Contractual</t>
  </si>
  <si>
    <t>Garantizar la sostenibilidad financiera y administrativa de la entidad para prestar el servicio público catastral, incorporando la gestión comercial territorial.</t>
  </si>
  <si>
    <t>Gestionar la adquisición de bienes, obras y/o servicios en sus diferentes etapas con el propósito de suplir las necesidades para el desarrollo de las funciones propias de la UAECD, conforme con el marco normativo vigente y a los lineamientos de la Entidad.</t>
  </si>
  <si>
    <t>GCO</t>
  </si>
  <si>
    <t>Documentos y registros de los procesos de selección</t>
  </si>
  <si>
    <t>Posibilidad de afectación económica y reputacional  por No ejecución de las metas, planes y proyectos de la UAECD debido a Incumplimiento en la gestión y publicación de los procesos contractuales requeridos por la UAECD</t>
  </si>
  <si>
    <t xml:space="preserve"> *Radicación a la Subgerencia de Contratación los documentos incompletos o insuficientes para adelantar el proceso de contratación *Falta o insuficiencia de personal *Incumplimiento del Plan Anual de Adquisiciones por parte de las Dependencias</t>
  </si>
  <si>
    <t>(Total de procesos de selección publicados en el periodo / Número de solicitudes de procesos de selección radicados con el lleno de los requisitos en el periodo)*100</t>
  </si>
  <si>
    <t>MediaMenor</t>
  </si>
  <si>
    <t>La Subgerencia de Contratación realiza una revisión integral del proyecto de Plan Anual de Adquisiciones, verificando que cada uno de los ítems se encuentren diligenciados correctamente, con el propósito de realizar una revisión integral de las necesidades de contratación de la Entidad, garantizando el cumplimiento del principio de planeación por parte de la Unidad.</t>
  </si>
  <si>
    <t>Procedimiento Elaboración, formulación, articulación y modificación del Plan Anual de Adquisiciones / Revisión del proyecto de Plan Anual de Adquisiciones</t>
  </si>
  <si>
    <t>Gestionar la publicación inmediata de los procesos con el lleno de los requisitos</t>
  </si>
  <si>
    <t>(235 procesos tramitados con oportunidad
en el periodo/235 solicitudes radicadas con cumplimiento de
requisitos que se deben atender en el periodo)*100                      Resultado Trim. 100%</t>
  </si>
  <si>
    <t>El abogado de la Subgerencia de Contratación revisa y gestiona en la plataforma SECOP II las solicitudes de los procesos contractuales radicadas en la dependencia oportunamente con el lleno de los requisitos.</t>
  </si>
  <si>
    <t>Procedimiento de Licitación Pública- Concurso de méritos-Selección abreviada subasta inversa-Selección abreviada menor cuantía- Concurso de méritos - Adquisiciones a través de TVEC - Mínima Cuantía - Contratación directa/ Revisión de los documentos de la solicitud. Revisión de documentos del proceso contractual.</t>
  </si>
  <si>
    <t>La Subgerencia de Contratación emite lineamientos frente a la aplicabilidad de las normas en materia de contratación, y unifica criterios para su aplicación por parte de la Entidad</t>
  </si>
  <si>
    <t>1,2,3</t>
  </si>
  <si>
    <t>Documento Técnico Manual de Contratación</t>
  </si>
  <si>
    <t>La Subgerente de Contratación verifica los documentos del proceso con el fin de realizar los aportes que considere sugerir las correcciones correspondientes o emitir su aprobación.</t>
  </si>
  <si>
    <t>Procedimiento de Licitación Pública- Concurso de méritos-Selección abreviada subasta inversa-Selección abreviada menor cuantía- Concurso de méritos - Adquisiciones a través de TVEC - Mínima Cuantía - Contratación directa/ 
Revisar documentos de pliego de condiciones y anexos del proceso -Revisión de documentos del proceso contractual.</t>
  </si>
  <si>
    <t>Gestión Documental</t>
  </si>
  <si>
    <t>4.       Garantizar la sostenibilidad financiera y administrativa de la entidad para prestar el servicio público catastral, incorporando la gestión comercial territorial.</t>
  </si>
  <si>
    <t>Administrar la gestión documental de la Unidad mediante la creación y actualización de políticas, planes, programas e instrumentos archivísticos que permitan la custodia y conservación de la documentación facilitando su acceso y uso a los grupos de interés, contribuyendo a la toma de decisiones para el desarrollo de la gestión, asegurando la información como un activo institucional.</t>
  </si>
  <si>
    <t>GDO</t>
  </si>
  <si>
    <t>Gestión de Correspondencia</t>
  </si>
  <si>
    <t xml:space="preserve">Posibilidad de afectación económica y reputacional  por  Respuesta inoportuna de trámites y afectación de la confidencialidad debido a Alto porcentaje de devolución de documentos que deben ser distribuidos a través del servicio de correspondencia </t>
  </si>
  <si>
    <t xml:space="preserve"> *Reproceso en trámites *Afectación de presupuesto por devoluciones de comunicaciones oficiales  los cuales deben pagarse *Afectación a la gestión</t>
  </si>
  <si>
    <t>(No de documentos entregados sin devolución / Total de documentos de correspondencia
entregados)*100</t>
  </si>
  <si>
    <t>Muy Alta</t>
  </si>
  <si>
    <t>Muy AltaLeve</t>
  </si>
  <si>
    <t>El Director, Gerentes, Subgerentes, Jefes de Oficina validan el oficio de respuesta y se realiza la radicación del oficio mediante el aplicativo CORDIS ingresando los datos del destinatario.</t>
  </si>
  <si>
    <t>Procedimiento administración de correspondencia
Revisar, validar, aprobar y firmar comunicación externa</t>
  </si>
  <si>
    <t>1- Análisis y revisión del reporte de devoluciones.      
    2- Se identifica que los datos del reporte de devolución  sean correctos  
 3-Se reenvía la comunicación al destinatarios</t>
  </si>
  <si>
    <t>1. Generar reporte trimestral de devoluciones por dependencias.</t>
  </si>
  <si>
    <t>1. Meta: 100% 
(Reportes generados / Reportes programados)*100</t>
  </si>
  <si>
    <t>1. Humanos, técnicos, tecnológicos</t>
  </si>
  <si>
    <t>1. Operador de correspondencia</t>
  </si>
  <si>
    <t>1. Se realizó  matriz de control mediante el cual, se establece análisis de causas de las devoluciones por dependencias</t>
  </si>
  <si>
    <t>Reporte Devoluciones</t>
  </si>
  <si>
    <t>1. 25%</t>
  </si>
  <si>
    <t>(No de documentos entregados sin devolución / Total de documentos de correspondencia
entregados)*100
(12367/13513)*100= 91,5%</t>
  </si>
  <si>
    <t>No se materializó riesgo</t>
  </si>
  <si>
    <t>El auxiliar administrativo, funcionario encargado, secretaria, auxiliar de correspondencia revisa y valida la recepción de la comunicación mediante certificado de entrega al correo enunciado y este solo se confirma y se expide por solicitud del funcionario que requiera dicho certificado.
Semanalmente el funcionario responsable revisa la bandeja de entrada de los correos enviados, la cual se encuentra configurada para recibir las comunicaciones no exitosas donde la persona encargada consulta las causales de rechazo y direcciona a quien corresponda para que subsane el error y se realice nuevamente el envío de la comunicación. Si la causal es ajena al desarrollo del envío electrónico se procederá a pasarlo para publicación por medio de correo electrónico adjuntando el documento a publicar.</t>
  </si>
  <si>
    <t>Procedimiento administración de correspondencia
Entregar comunicación oficial mediante comunicación electrónica</t>
  </si>
  <si>
    <t>El operador nacional contratado, motorizado, hará entrega de la correspondencia a los ciudadanos haciendo entrega de las tirillas de prueba, si la entrega no es efectiva se genera reporte de comunicaciones externas enviadas.
Si tiene una prueba de entrega en medio físico, ésta debe ser digitalizada y adjuntada como anexo de la comunicación externa enviada.
Cuando una comunicación externa enviada sea devuelta por motivos como "cerrado" o "dirección no existe" el área de correspondencia deberá continuar con su gestión y enviar hasta dos veces más, al motorizado para conseguir la entrega. Una vez se cumpla este requisito el flujo será finalizado.
Se debe realizar un reporte con las comunicaciones externas enviadas que definitivamente no pudieron ser entregadas satisfactoriamente.</t>
  </si>
  <si>
    <t>Procedimiento administración de correspondencia
Entregar correspondencia a destinatario</t>
  </si>
  <si>
    <t>Registro y Archivo</t>
  </si>
  <si>
    <t>Posibilidad de afectación económica y reputacional  por Afectación de la gestión debido a Pérdida definitiva de información física y electrónica custodiada por Centro Documental</t>
  </si>
  <si>
    <t>Tecnología</t>
  </si>
  <si>
    <t xml:space="preserve"> *Error humano -Eliminación accidental de archivos *Robo,  ciber ataques o daño de documentos *No realizar copias de seguridad o migración</t>
  </si>
  <si>
    <t>(Declaraciones pérdida definitiva de información física y electrónica de  archivos de las dependencias custodiada por Centro Documental/ Número total de dependencias)*100</t>
  </si>
  <si>
    <t>Muy AltaMenor</t>
  </si>
  <si>
    <t>El Subgerente Administrativo y Financiero revisa los tiempos y actividades propuestas para la vigencia, si se encuentran errores se devuelve para ajuste.</t>
  </si>
  <si>
    <t>Procedimiento conservación preventiva
Revisar y aprobar plan de trabajo de conservación preventiva</t>
  </si>
  <si>
    <t>1- Se realiza la búsqueda del expediente   
 2- Poner la denuncia por perdida   
  3-Se abre un proceso disciplinario 
  4- Reconstrucción de expediente</t>
  </si>
  <si>
    <t>(Declaraciones pérdida definitiva de información física y electrónica de  archivos de las dependencias custodiada por Centro Documental/ Número total de dependencias)*100
(0/23)=  0%
No se han presentado declaraciones de pérdida definitiva de información física y electrónica</t>
  </si>
  <si>
    <t>El funcionario especializado SAF gestión documental, contratista restaurador realiza capacitaciones y sensibilizaciones sobre temáticas en conservación documental, verifica la realización de las jornadas de conformidad con el cronograma establecido.</t>
  </si>
  <si>
    <t xml:space="preserve">Procedimiento conservación preventiva
Realizar jornadas de capacitación y sensibilizaciones en conservación documental </t>
  </si>
  <si>
    <t>El funcionario especializado SAF gestión documental, contratista restaurador realiza inspecciones en los espacios cada 6 meses de archivo de gestión centro documental y planoteca y archivo central para verificar las condiciones y estado de la infraestructura y el mobiliario de archivo con el propósito de identificar tareas de mantenimiento correctivo y/o preventivo.
Realiza semestralmente el informe en el que se compile lo observado y los requerimientos de mantenimientos, a fin de dejar un registro escrito de las mejoras o persistencia de lo observado.</t>
  </si>
  <si>
    <t>Procedimiento conservación preventiva
Realizar inspecciones de la infraestructura y mobiliario en espacios de archivo</t>
  </si>
  <si>
    <t>El funcionario especializado SAF gestión documental, contratista restaurador realiza el seguimiento a las acciones que corresponden al saneamiento ambiental, todos los registros y soportes se adjuntan al informe anual de la actividad de seguimiento.</t>
  </si>
  <si>
    <t>Procedimiento conservación preventiva
Realizar seguimiento actividades de saneamiento ambiental</t>
  </si>
  <si>
    <t>El funcionario especializado SAF gestión documental, contratista restaurador realiza el monitoreo de factores medioambientales en los espacios de archivos de gestión, centro documental, planoteca ubicados en el edificio, debe analizar de los registros los resultados y se elaboran de manera trimestral los informes de resultados.</t>
  </si>
  <si>
    <t>Procedimiento conservación preventiva
Realizar monitoreo de condiciones ambientales de espacios de archivo</t>
  </si>
  <si>
    <t>El profesional especializado SAF gestión documental restaurador realiza y/o actualiza la matriz de evaluación de riesgos en los espacios de archivo de gestión, centro documental y planoteca ubicados en el edificio del SuperCade y del archivo central (proveedor de servicio), realiza visitas de inspección semestrales, conforma anualmente el informe en que se adjunten los formatos de inspección así como la matriz de riesgos.</t>
  </si>
  <si>
    <t>Procedimiento conservación preventiva
Realizar evaluación de riesgos</t>
  </si>
  <si>
    <t xml:space="preserve">Posibilidad de afectación económica y reputacional  por Afectación sobre la operación de los procesos y debido a Imposibilidad de acceso a datos y/ o expedientes electrónicos , digitales y físicos </t>
  </si>
  <si>
    <t xml:space="preserve"> *Falta de verificación de las copias de seguridad con el área de tecnología *Falta de seguimiento a las copias de respaldo de la información contenida en los diferentes repositorios. *Falta de control y seguimiento de los documentos que los usuarios alojan en los repositorios asignados en tierra y en nube</t>
  </si>
  <si>
    <t>(Datos-producción documental electrónica y digital de las dependencias que no puede ser accesada de forma permanente  / Número total de dependencias)*100</t>
  </si>
  <si>
    <t>Los funcionarios asignados del grupo de gestión documental verifican la aplicación de los procesos técnicos establecidos para la reconstrucción e incorporación al archivo según CCD y TRD de la unidad, solicitan apoyo en la búsqueda de información o soportes en repositorios y/o archivos físicos que forman parte del archivo central de la unidad, da continuidad de reconstrucción.</t>
  </si>
  <si>
    <t>Instructivo Reconstrucción de expedientes
Reconstruir expedientes</t>
  </si>
  <si>
    <t xml:space="preserve">1- Se realiza un diagnóstico de la información sin disponibilidad. 
2- Se realiza mesas de trabajo con GT con el objetivo de confirmar la perdida y/o recuperación de la información. </t>
  </si>
  <si>
    <t xml:space="preserve">1. Desarrollar mesa de trabajo/revisión trimestral con la Gerencia de Tecnología para articular la gestión para mitigar el riesgo </t>
  </si>
  <si>
    <t>1. Meta:  (Sesión de trabajo/
Sesión programada)*100</t>
  </si>
  <si>
    <t>1. Profesional Gestión documental</t>
  </si>
  <si>
    <t>Listados de asistencia</t>
  </si>
  <si>
    <t>1, 25%</t>
  </si>
  <si>
    <t>(Datos-producción documental electrónica y digital de las dependencias que no puede ser accesada de forma permanente  / Número total de dependencias)*100
1. (0/23)*100= 0</t>
  </si>
  <si>
    <t>Gestión y Desarrollo de las TIC.</t>
  </si>
  <si>
    <t>3.       Liderar la Infraestructura de Datos Espaciales y robustecer los modelos, metodologías y tecnologías con innovación y calidad en la gestión y operación catastral.</t>
  </si>
  <si>
    <t>Generar, desarrollar e implementar proyectos estratégicos de Tecnologías de la Información y las Comunicaciones, así como gestionar
eficientemente el catálogo de servicios de TI y los recursos tecnológicos, fomentando su uso y apropiación, dinamizando la transformación
digital de la UAECD, bajo los estándares de seguridad y privacidad de la información y continuidad del negocio.</t>
  </si>
  <si>
    <t>GDT</t>
  </si>
  <si>
    <t>Plan Estratégico de Tecnologías de la Información– PETI</t>
  </si>
  <si>
    <t>Posibilidad de afectación reputacional  por Afectación en la mejora de los procesos de gestión y gobierno de TI y en el uso y apropiación de las tecnologías de la información debido a Incumplimiento del alcance y los objetivos definidos en el PETI</t>
  </si>
  <si>
    <t xml:space="preserve"> *Recortes presupuestales, falta de presupuesto o insuficiente presupuesto, fluctuación del dólar *Insuficiente personal  *Debilidades y/o inoportunidad por parte de los procesos/dependencias en la generación de insumos para la ejecución de los proyectos</t>
  </si>
  <si>
    <t>PLAN ESTRATÉGICO DE TECNOLOGÍAS DE LA INFORMACIÓN - PETI IMPLEMENTADO (Avance acumulado de la ejecución del plan de trabajo/ Avance programado del plan para la vigencia) *100%</t>
  </si>
  <si>
    <t xml:space="preserve">Equipo Gerencia de Tecnología realiza el seguimiento mensual a los avances de los proyectos y cierre de brechas del PETI, a través del cronograma y tablero de control publicado en el sitio de la Gerencia de Tecnología, usando Sharepoint. </t>
  </si>
  <si>
    <t>Procedimiento planeación estratégica de TI. Actividad: Revisar el seguimiento a la estrategia de TI</t>
  </si>
  <si>
    <t>Revisión de los riesgos asociados a cada uno de los proyectos del Peti. Y generar plan de trabajo para remediar la desviación.</t>
  </si>
  <si>
    <t>El indicador durante el primer trimestre del año presenta un porcentaje de cumplimiento del 100%. Su avance es del 19% vs 19% planeado.</t>
  </si>
  <si>
    <t>No hubo materialización del riesgo</t>
  </si>
  <si>
    <t xml:space="preserve">Comité Institucional de   Gestión y Desempeño revisa y aprueba anualmente, el plan estratégico de TI. </t>
  </si>
  <si>
    <t>Procedimiento planeación estratégica de TI. Actividad: Revisar y aprobar el plan estratégico de TI</t>
  </si>
  <si>
    <t>Administración de la
infraestructura tecnológica
de la Entidad</t>
  </si>
  <si>
    <t>Posibilidad de afectación reputacional  por Afectación en la prestación de los servicios tecnológicos  debido a Indisponibilidad de la infraestructura tecnológica</t>
  </si>
  <si>
    <t xml:space="preserve"> *Ausencia o fallas de mantenimiento preventivos, falta de monitoreo en tiempo real integrado *Falta de presupuesto  o insuficiente presupuesto, fluctuación del dólar, no disponibilidad de equipos de infraestructura por parte de los proveedores *Ausencia o no aplicación de ejercicios de continuidad TI, o ataques cibernéticos</t>
  </si>
  <si>
    <t>NIVEL DE DISPONIBILIDAD DE LA INFRAESTRUCTURA TECNOLÓGICA DE LA UNIDAD ((Número de horas con disponibilidad de la infraestructura tecnológica / Número de horas de disponibilidad ofrecidas de la infraestructura tecnológica) * 100)</t>
  </si>
  <si>
    <r>
      <rPr>
        <sz val="11"/>
        <rFont val="Calibri"/>
        <family val="2"/>
        <scheme val="minor"/>
      </rPr>
      <t>El ingeniero asignado</t>
    </r>
    <r>
      <rPr>
        <sz val="11"/>
        <color theme="1"/>
        <rFont val="Calibri"/>
        <family val="2"/>
        <scheme val="minor"/>
      </rPr>
      <t xml:space="preserve"> valida diariamente que los servicios se encuentren disponibles y en correcto funcionamiento. Solicita recursos tecnológicos para garantizar la continuidad del servicio tecnológico.</t>
    </r>
  </si>
  <si>
    <t>Procedimiento Gestión de la Infraestructura Tecnológica. Actividad: Validar disponibilidad de la plataforma tecnológica.</t>
  </si>
  <si>
    <t>Ejecución de controles correctivos</t>
  </si>
  <si>
    <t>El indicador durante el primer trimestre del año presenta un porcentaje de cumplimiento del 100% frente a una meta del 98%
Enero: 28.272 horas disponibles/28.272 horas ofrecidas 
Febrero: 26.448  horas disponibles/26.448 horas ofrecidas
Marzo: 28.272 horas disponibles/28.272 horas ofrecidas</t>
  </si>
  <si>
    <r>
      <rPr>
        <sz val="11"/>
        <rFont val="Calibri"/>
        <family val="2"/>
        <scheme val="minor"/>
      </rPr>
      <t>El ingeniero asignado</t>
    </r>
    <r>
      <rPr>
        <sz val="11"/>
        <color theme="1"/>
        <rFont val="Calibri"/>
        <family val="2"/>
        <scheme val="minor"/>
      </rPr>
      <t xml:space="preserve"> realiza la ejecución del despliegue o ventana de mantenimiento, y verifica la ejecución del cambio, documenta las acciones realizadas en la orden de cambio y en la herramienta tecnológica de mesa de servicios de TI. </t>
    </r>
  </si>
  <si>
    <t>Procedimiento Gestión de la Infraestructura Tecnológica. Actividad: Realizar despliegues o ventanas de mantenimiento.</t>
  </si>
  <si>
    <t>El ingeniero asignado gestiona la solicitud basada en su experiencia técnica o de acuerdo con un documento de la Base de Conocimiento que se encuentra en la mesa de servicio, realiza las pruebas correspondientes, dando solución a lo solicitado, recategoriza la solicitud si se requiere y documenta las actividades realizadas dando solución a la solicitud en la herramienta Tecnológica de mesa de servicio de TI</t>
  </si>
  <si>
    <t>Procedimiento Gestión de la Infraestructura Tecnológica. Actividad: Gestionar, documentar y solucionar la mesa de servicio</t>
  </si>
  <si>
    <t>El ingeniero asignado restaura el servicio acorde a la falla, realiza prueba en la plataforma, confirma la solución de la falla verificando aleatoriamente con los usuarios afectados si la solución fue efectiva.</t>
  </si>
  <si>
    <t>Procedimiento Gestión de la Infraestructura Tecnológica. Actividad: Restaurar el servicio, realizar pruebas, verificar la solución.</t>
  </si>
  <si>
    <t>Plan de seguridad y privacidad de la información</t>
  </si>
  <si>
    <t>Posibilidad de afectación reputacional  por Afectación en la prestación de los servicios tecnológicos  debido a Pérdida, fuga o alteración de información de la UAECD</t>
  </si>
  <si>
    <t xml:space="preserve"> *Obsolescencia tecnológica y vulnerabilidades no solucionadas, accesos no autorizados *Falta de adopción de las políticas de Seguridad y Privacidad de la Información en sensibilización en temas de seguridad y privacidad de la información a los usuarios * Inadecuada gestión de copias de seguridad y deficiencias en almacenamiento de información </t>
  </si>
  <si>
    <t xml:space="preserve">INCIDENTES DE SEGURIDAD DE LA INFORMACIÓN QUE IMPIDEN LA PRESTACIÓN DE SERVICIOS DE TI ((No TOTAL DE EVENTOS E INCIDENTES DE SEGURIDAD DE LA INFORMACIÓN QUE IMPIDIERON LA PRESTACIÓN DE SERVICIOS DE TI (DE ACUERDO CON INSTRUCTIVO DE GESTIÓN DE INCIDENTES DE SEGURIDAD DE LA INFORMACIÓN EN EL PERÍODO/No TOTAL DE EVENTOS O INCIDENTES DE SEGURIDAD EN EL PERÍODO, EVIDENCIADOS Y/O REPORTADOS, CLASIFICADOS COMO SEGURIDAD DE LA INFORMACIÓN DE ACUERDO CON EL INSTRUCTIVO DE GESTIÓN DE INCIDENTES DE SEGURIDAD DE LA INFORMACIÓN.)*100)
</t>
  </si>
  <si>
    <t>Oficial y/o equipo de Seguridad de la Información, anualmente define y presenta el plan de seguridad y privacidad de la información y la aprobación se encuentra a cargo del Comité Institucional de Gestión y Desempeño</t>
  </si>
  <si>
    <t xml:space="preserve">Procedimiento Gestión de Seguridad y Privacidad de la Información. Actividad: Presentar Plan de seguridad y privacidad de la información  </t>
  </si>
  <si>
    <t>Controles provenientes del Procedimiento de Gestión de Seguridad y Privacidad de la información, y actividades del instructivo de Gestión de Incidentes de Seguridad de la Información</t>
  </si>
  <si>
    <t xml:space="preserve">Fortalecer la Estrategia de comunicaciones para dar a conocer tips y las políticas de seguridad y privacidad de la información </t>
  </si>
  <si>
    <t>Indicador: Seguimiento a la estrategia de comunicaciones 
a. Meta: 100% 
b. Fórmula:(No.  de actividades de la estrategia de comunicaciones ejecutadas en el periodo /No.  de actividades e la estrategia de comunicaciones programadas en el periodo )*100</t>
  </si>
  <si>
    <t>a. Medios de comunicación
b. Recurso humano</t>
  </si>
  <si>
    <t xml:space="preserve">a. Oficial de Seguridad
</t>
  </si>
  <si>
    <r>
      <rPr>
        <b/>
        <sz val="11"/>
        <color theme="1"/>
        <rFont val="Calibri"/>
        <family val="2"/>
        <scheme val="minor"/>
      </rPr>
      <t>I Trim</t>
    </r>
    <r>
      <rPr>
        <sz val="11"/>
        <color theme="1"/>
        <rFont val="Calibri"/>
        <family val="2"/>
        <scheme val="minor"/>
      </rPr>
      <t xml:space="preserve">
Se ejecutan la totalidad de las actividades programadas en la estrategia de comunicaciones de Seguridad y privacidad de la información 2024</t>
    </r>
  </si>
  <si>
    <t xml:space="preserve">
Comité Institucional de Gestión y Desempeño elabora el Plan de Tratamiento de riesgos de seguridad de la información, basado en un análisis de riesgos para identificar las amenazas, vulnerabilidades y riesgos asociados a cada activo critico de acuerdo con el apetito de riesgo de la Unidad, y definiendo controles para minimizar los niveles de riesgo. </t>
  </si>
  <si>
    <t>Procedimiento Gestión de Seguridad y Privacidad de la Información. Actividad:  Realizar la gestión de riesgos de seguridad de la información</t>
  </si>
  <si>
    <t>Jefe de Dependencia y/o el designado mediante memorando, solicitan la inactivación de las cuentas de usuario expiradas</t>
  </si>
  <si>
    <t>Instructivo gestión de accesos. Actividad: Revisar y solicitar depuración mensuales cuentas de usuario de red</t>
  </si>
  <si>
    <t>Sensibilización a los funcionarios en temas de Seguridad y Privacidad de la Información</t>
  </si>
  <si>
    <r>
      <t xml:space="preserve">DT  Políticas de Seguridad y Privacidad de la Información
Estrategia de Uso y Apropiación de Tecnología
</t>
    </r>
    <r>
      <rPr>
        <sz val="11"/>
        <color rgb="FFFF0000"/>
        <rFont val="Calibri"/>
        <family val="2"/>
        <scheme val="minor"/>
      </rPr>
      <t xml:space="preserve">  </t>
    </r>
  </si>
  <si>
    <t>Solicitud gestionada, resuelta y documentada en la herramienta tecnológica de mesa de servicios de TI</t>
  </si>
  <si>
    <t>Posibilidad de afectación reputacional  por Insatisfacción de los usuarios debido a Incumplimiento de los Acuerdos de Servicio y la calidad de la atención</t>
  </si>
  <si>
    <t xml:space="preserve"> *Insuficiente personal para atender las solicitudes e incidentes *Desconocimiento por parte de los funcionarios acerca del funcionamiento de la mesa de servicio de TI *Fallas en la capacitación para el personal que brinda el servicio (primer y segundo nivel)</t>
  </si>
  <si>
    <t>NIVEL DE OPORTUNIDAD EN LA SOLUCIÓN DE SOLICITUDES DE LOS SERVICIOS DE TI 
(Número de solicitudes resueltas en los tiempos parametrizados en la mesa de servicios de TI / Número de solicitudes resueltas) * 100</t>
  </si>
  <si>
    <t>El Analista de primer nivel recibe y revisa la solicitud a través de la herramienta de mesa de servicio, determinando si la información es clara o se requiere ampliar dicha información por parte del usuario.</t>
  </si>
  <si>
    <t>C1 y C2</t>
  </si>
  <si>
    <t>Procedimiento Gestión Mesa de Servicios. Actividad: Recibir y revisar la solicitud</t>
  </si>
  <si>
    <t>Ejecución de actividades  correctivas</t>
  </si>
  <si>
    <t>Durante el primer trimestre del
2024 se presenta un
cumplimiento de 97,06% frente a una meta del 94%</t>
  </si>
  <si>
    <t>Equipo de seguimiento gestión de solicitudes realiza seguimiento, análisis y generación de reportes, a la gestión de solicitudes (Incidentes y Requerimientos) de mesa de servicio de TI.
Además de Identificar las posibles causas que están afectando la prestación del servicio de TI, a través de la generación de los reportes configurados en la herramienta tecnológica de mesa de servicios de TI o del seguimiento puntual de las solicitudes en dicha herramienta.</t>
  </si>
  <si>
    <t>C1 y C3</t>
  </si>
  <si>
    <t>Procedimiento Gestión Mesa de Servicios. Actividad: Realizar estadísticas y analizar la gestión de solicitudes</t>
  </si>
  <si>
    <t>Gestión Financiera</t>
  </si>
  <si>
    <t>Administrar los recursos financieros y proveer información presupuestal, contable y de tesorería para apoyar el cumplimiento de la misión de la UAECD.</t>
  </si>
  <si>
    <t>GFI</t>
  </si>
  <si>
    <t xml:space="preserve"> Órdenes de pago</t>
  </si>
  <si>
    <t>Posibilidad de afectación económica y reputacional  por la generación de sanciones administrativas, disciplinarias, y reprocesos debido a Trámites de pago sin el lleno de los requisitos legales</t>
  </si>
  <si>
    <t xml:space="preserve"> *Soportes y/o documentos desactualizados, *Personal sin experiencia, *Solicitudes de pago con errores o sin la documentación adecuada</t>
  </si>
  <si>
    <t>(Solicitudes tramitadas con cumplimiento de requisitos legales / Total de solicitudes de pago a tramitar) * 100</t>
  </si>
  <si>
    <t>AltaMenor</t>
  </si>
  <si>
    <t>El profesional SAF Central de cuentas recibe las solicitudes de pago provenientes de los supervisores de los contratos a través de Pandora y verifica la documentación asociada, si la información no se encuentra diligenciada y completa devuelve a través del aplicativo al contratista para su ajuste.</t>
  </si>
  <si>
    <t>Instructivo Solicitud, elaboración y pago de cuentas
Recibir y revisar solicitudes de pago</t>
  </si>
  <si>
    <t>Dejar evidencia del caso o los casos materializados, se debe re liquidar la OP presupuestalmente de acuerdo con la normatividad aplicable.</t>
  </si>
  <si>
    <t>(Solicitudes tramitadas con cumplimiento de requisitos legales / Total de solicitudes de pago a tramitar) * 100
(0/664)*100 = 0%</t>
  </si>
  <si>
    <t>No se presentó materialización</t>
  </si>
  <si>
    <t>El profesional o técnico de presupuesto verifica la documentación remitida según el caso con el fin de garantizar que la información del pago es coherente, verificando su pertinencia y la información aplicable al periodo de revisión, si la documentación no es consistente devuelve por correo a la central y esta a través de Pandora a los contratistas para su complementación y/o ajustes.</t>
  </si>
  <si>
    <t>Instructivo Solicitud, elaboración y pago de cuentas
Validar documentos de pago</t>
  </si>
  <si>
    <t>El profesional especializado de presupuesto revisa la orden de pago frente a los soportes, garantizando que el pago y los descuentos respectivos se realizaron correctamente, si no lo están devuelve para ajuste.</t>
  </si>
  <si>
    <t>Instructivo Solicitud, elaboración y pago de cuentas
Revisar orden de pago</t>
  </si>
  <si>
    <t xml:space="preserve"> Certificados de Registros presupuestales</t>
  </si>
  <si>
    <t>Posibilidad de afectación reputacional  por reprocesos, desgaste administrativo e incumplimiento en la ejecución y pagos debido a Anulación errónea de saldos de registros presupuestales de compromisos vigentes</t>
  </si>
  <si>
    <t xml:space="preserve"> *Personal con conocimientos desactualizados, *Errores humanos, *</t>
  </si>
  <si>
    <t>(Número totales de RP anulados correctamente/ Número totales de anulaciones de RP solicitadas)*100</t>
  </si>
  <si>
    <t>AltaLeve</t>
  </si>
  <si>
    <t>El profesional de presupuesto verifica la solicitud frente al acta de liquidación del contrato o informe final de supervisión, garantizando que los saldos a anular correspondan a contratos ya finalizados o liquidados. Si la documentación no está completa devuelve al área solicitante para su corrección.</t>
  </si>
  <si>
    <t>Procedimiento Administración Presupuestal
Verificar soportes de la solicitud de anulación de saldos</t>
  </si>
  <si>
    <t xml:space="preserve">1. Dejar evidencia del caso o los casos materializados, 
2. Anular los saldos del RP, en caso de estar pendiente,
3. Reconstituir el RP anulado por error, en caso de anulación de RP por error.  </t>
  </si>
  <si>
    <t>(Número de RP anulados correctamente/ Número de anulaciones de RP solicitadas)*100
(69/69)*100 = 100%
Se copila la suma entre anulaciones entre RP vigencia y reserva.</t>
  </si>
  <si>
    <t>El profesional especializado de presupuesto revisa el acta de anulación de saldos frente a los soportes respectivos, verificando que la información esté completa y correcta, si no lo está devuelve a elaborar acta de anulación.</t>
  </si>
  <si>
    <t>Procedimiento Administración Presupuestal
Revisar acta de anulación de saldos</t>
  </si>
  <si>
    <t>El profesional de presupuesto genera reporte en los aplicativos correspondientes para verificar que se anularon todos los saldos, garantizando que se registraron correctamente, si los saldos incluidos en el acta no están anulados devuelve a registrar las anulaciones en los aplicativos correspondientes.</t>
  </si>
  <si>
    <t>Procedimiento Administración Presupuestal
Validar anulaciones en reporte de los aplicativos correspondientes</t>
  </si>
  <si>
    <t>El profesional de presupuesto verifica la solicitud frente al acta de liquidación del contrato o informe final de supervisión, validando la consistencia de la solicitud remitida por las áreas frente a los soportes. Si la información no es correcta devuelve al área solicitante.</t>
  </si>
  <si>
    <t>Procedimiento Administración Presupuestal
Verificar soportes de la solicitud de anulación de saldos de reserva presupuestal y cotejarla con los aplicativos</t>
  </si>
  <si>
    <t>El profesional de presupuesto genera reporte de reservas presupuestales en los aplicativos dispuestos para verificar que las anulaciones quedaron registradas correctamente, si los saldos incluidos en el acta no están anulados devuelve a registrar las anulaciones en los aplicativos dispuestos.</t>
  </si>
  <si>
    <t>Procedimiento Administración Presupuestal
Validar anulaciones en reporte de los aplicativos dispuestos</t>
  </si>
  <si>
    <t>Certificados de disponibilidad  Registros presupuestales</t>
  </si>
  <si>
    <t>Posibilidad de afectación reputacional  por reprocesos, desgaste administrativo y retraso en el trámite contractual debido a Expedición errónea de certificados de disponibilidad presupuestal y registro presupuestal</t>
  </si>
  <si>
    <t xml:space="preserve"> *Personal con conocimientos desactualizados o sin experiencia *Solicitudes con información inexacta *Error humano</t>
  </si>
  <si>
    <t>(Número de RP y CDP expedidos  correctamente/ Número de solicitudes de CDP Y RP)*100</t>
  </si>
  <si>
    <t>El profesional de presupuesto recibe la solicitud de CDP remitida por las diferentes áreas ejecutoras del presupuesto y valida que la información sea consistente, si no lo es devuelve la solicitud al área solicitando indicando las inconsistencias presentadas para su corrección.</t>
  </si>
  <si>
    <t>Procedimiento Administración Presupuestal
Validar las solicitudes de CDP</t>
  </si>
  <si>
    <t>1. Dejar evidencia del caso o los casos materializados, 
2. Generar los RP o CDP pendientes.</t>
  </si>
  <si>
    <t>(Número de RP Y CDP expedidos  correctamente/ Número de solicitudes de CDP Y RP)*100
RP: 405
CDP: 706
TOTAL: 1.111
(1.111/1.111)*100 = 100%</t>
  </si>
  <si>
    <t>El profesional especializado de presupuesto revisa el CDP frente a la solicitud con el fin de validar la correcta elaboración, si no es consistente devuelve para ajuste o reelaboración.</t>
  </si>
  <si>
    <t>Procedimiento Administración Presupuestal
Revisar CDP</t>
  </si>
  <si>
    <t>El profesional de presupuesto recibe la solicitud remitida por la Subgerencia de contratación y la valida frente a los documentos aportados para el registro, verificando el cumplimiento de los requisitos legales, si no es consistente devuelve la solicitud al técnico o auxiliar administrativo de presupuesto indicando las inconsistencias presentadas para corrección con copia al profesional especializado, el técnico o auxiliar remite por correo a la Subgerencia de contratación para la respectiva gestión.</t>
  </si>
  <si>
    <t>Procedimiento Administración Presupuestal
Validar las solicitudes de CRP</t>
  </si>
  <si>
    <t>El profesional especializado de presupuesto revisa el CRP frente a los soportes respectivos para garantizar su correcta elaboración, si no lo es, devuelve para ajuste.</t>
  </si>
  <si>
    <t>Procedimiento Administración Presupuestal
Revisar CRP</t>
  </si>
  <si>
    <t>Estados financieros e informes contables</t>
  </si>
  <si>
    <t>Posibilidad de afectación económica y reputacional  por sanciones administrativas Y  disciplinarias  debido a Registro y generación de información financiera no precisa ni acorde al marco normativo contable</t>
  </si>
  <si>
    <t xml:space="preserve"> *Cambios en las normas tributarias, financieras y contables, impactando el proceso financiero, *Personal sin experiencia *Personal con conocimientos desactualizados</t>
  </si>
  <si>
    <t>(Número de sanciones asociadas a hallazgos de auditoría relacionados con Estados financieros o informes contables no precisos ni acorde con el marco normativo contable*1)</t>
  </si>
  <si>
    <t>El profesional especializado, universitario, técnico operativo, auxiliar administrativo, contratistas validan los datos y las transacciones a reconocer para efectos de dar cumplimiento a la normatividad contable evitando el riesgo de incumplimiento del principio contable de la importancia relativa, si la transacción no cumple las condiciones para ser reconocida informan al contador.</t>
  </si>
  <si>
    <t>Procedimiento Administración contable
Analizar transacciones soportadas</t>
  </si>
  <si>
    <t>1. Dejar evidencia del caso o los casos materializados dejando evidencia de la subsanación a los Estados financieros o informes contables, 
2. En caso de no haber realizado el registro generar los reportes contables.</t>
  </si>
  <si>
    <t>(Número de sanciones asociadas a hallazgos de auditoría relacionados con Estados financieros o informes contables no precisos ni acorde con el marco normativo contable*1)
(0*1) = 0
Sin sanciones asociadas a los hallazgos de auditorias.  De acuerdo con los informes de la Oficina de Control disciplinario y/o la contraloría de Bogotá para el 1er trimestre 2024</t>
  </si>
  <si>
    <t>El contador de la entidad verifica la justificación y/o soportes que anteceden al registro contable, si la transacción no cumple las condiciones para ser reconocida o revelada informa al área de gestión la no procedencia de la contabilización de la transacción. El contador valida los datos y las transacciones para efectos de dar cumplimiento a la normatividad contable, evitando el riesgo de incumplimiento del principio contable de la importancia relativa.</t>
  </si>
  <si>
    <t>Procedimiento Administración contable
Validar la procedencia de la contabilización de la transacción</t>
  </si>
  <si>
    <t>El contador, profesional especializado, universitario, técnico operativo, auxiliar administrativo, contratistas efectúa conciliación de saldos contables mediante verificación de lo establecido en el procedimiento, lo cual permite validar que las transacciones hayan sido contabilizadas de forma completa, neutral y libre de error, mitigando el riesgo de aplicación incorrecta de los principios de contabilidad pública. Si las transacciones no están completas y debidamente registradas de acuerdo con la naturaleza de la cuenta se genera reportes e identifica las partidas contables propias de conciliación.</t>
  </si>
  <si>
    <t>Procedimiento Administración contable
Validar y revisar movimientos contables</t>
  </si>
  <si>
    <t>El contador, profesional especializado, universitario, técnico operativo, auxiliar administrativo, contratistas determina según el área de gestión los saldos a conciliar según lo establecido en el procedimiento, diligencia con el saldo contable el formato o registro de conciliación por áreas y períodos posteriormente envía para su diligenciamiento y conciliación a cada área de gestión, recibe el formato o registro de conciliación de saldos contables de cada una de las áreas reportando las diferencias y observaciones correspondientes. Si existen diferencias en la conciliación y son partidas objeto de ajuste registran las transacciones correspondientes a ajustes, actualizaciones de saldos contables y cierres de periodo.</t>
  </si>
  <si>
    <t>Procedimiento Administración contable
Determinar y registrar los saldos de las cuentas contables propias de conciliación</t>
  </si>
  <si>
    <t>El contador, profesional especializado, universitario, técnico operativo, auxiliar administrativo, contratistas revisa que los registros de ajuste hechos cumplan con las políticas internas y de los requerimientos de la CGN y la DDC. Si se presentan errores, inconsistencias o diferencias en el reporte devuelve para corrección.</t>
  </si>
  <si>
    <t>Procedimiento Administración contable
Generar revisar y validar reportes</t>
  </si>
  <si>
    <t>El Subgerente Administrativo y Financiero y Director revisan y aprueban los estados financieros e informes contables, si las cifras contenidas en los estados financieros son razonables, se aplica correctamente la normatividad vigente en materia contable y reflejan los principales hechos económicos de la entidad si no devuelven al contador para verificación y ajuste.</t>
  </si>
  <si>
    <t>Procedimiento Administración contable
Revisar estados financieros</t>
  </si>
  <si>
    <t>Asignación de costos y gastos a los productos finales y determinación del costo de venta mensual</t>
  </si>
  <si>
    <t xml:space="preserve">Posibilidad de afectación reputacional  por Toma de decisiones inadecuadas y reportes financieros inconsistentes debido a Sobrevaloración o subvaloración de los costos asociados a los productos comercializados (diferentes a Catastro Multipropósito) por la UAECD </t>
  </si>
  <si>
    <t xml:space="preserve"> *Personal sin experiencia o con conocimientos desactualizados *Carencia de herramienta tecnológica que permita el cálculo de los costos *</t>
  </si>
  <si>
    <t>(Valor costos/vr. Ventas netas)*100  
Se debe obtener un porcentaje menor (&lt;) al 40% de los costos reportados, sin tener en cuenta los costos emitidos por el Catastro multipropósito.</t>
  </si>
  <si>
    <t>El profesional especializado de contabilidad revisa que el soporte físico sea igual al magnético, con el fin de verificar la uniformidad de la información, si la información no corresponde solicita aclaración y/o corrección de las diferencias encontradas.</t>
  </si>
  <si>
    <t>Procedimiento costos de los productos comercializados
Revisar la información</t>
  </si>
  <si>
    <t>1. Dejar evidencia de la materialización, 
2. Realizar reuniones con las áreas encargadas para estipular planes de tratamiento, asociado a fallas en la constitución de gatos.</t>
  </si>
  <si>
    <t>(Valor costos/vr. Ventas netas)*100  
Se debe obtener un porcentaje del &lt; 40%
(232.094.628 /1.116.333.017)*100=  21%</t>
  </si>
  <si>
    <t>El profesional especializado revisa la causación de las órdenes de pago con el fin de establecer que se cumpla con el principio contable de uniformidad y se cumplan los criterios contables, si la información presenta inconsistencias se ajustan las cuentas mediante la actualización de la planilla de órdenes de pago o la elaboración de un comprobante contable de ajuste de acuerdo con el caso y envía correo informativo a los responsables de la elaboración de la orden de pago.</t>
  </si>
  <si>
    <t>Procedimiento costos de los productos comercializados
Revisar planilla de órdenes de pago</t>
  </si>
  <si>
    <t>El profesional especializado revisa el balance de prueba si la información no corresponde devuelve para revisión de la planilla de órdenes de pago.</t>
  </si>
  <si>
    <t>Procedimiento costos de los productos comercializados
Revisar la información contabilizada</t>
  </si>
  <si>
    <t xml:space="preserve">El profesional, auxiliar, técnico de contabilidad revisa el reporte de facturación detallada generado desde el aplicativo verificando la información junto con el libro de bancos, los extractos y las conciliaciones </t>
  </si>
  <si>
    <t>El contador analiza el costo de cada producto frente a las ventas de este verificando que guarden relación entre ambos, si no guarda relación devuelve a la actividad de trasladar costo de producción de bienes o servicios al costo de ventas.</t>
  </si>
  <si>
    <t>Procedimiento costos de los productos comercializados
Analizar el resultado de los costos de ventas frente a las ventas mensuales</t>
  </si>
  <si>
    <t>Órdenes de pago</t>
  </si>
  <si>
    <t>Posibilidad de afectación económica y reputacional  por sanciones administrativas, disciplinarias e Intereses de mora debido a Giro de pagos asociados a la nómina, servicios públicos, órdenes judiciales e impuestos de forma extemporánea</t>
  </si>
  <si>
    <t xml:space="preserve"> *Inconsistencia en la entrega de información *Demoras en la presentación y entrega a Tesorería de la información para el pago *</t>
  </si>
  <si>
    <t>(Pagos administrativos presentados a tiempo/Pagos programados) *100</t>
  </si>
  <si>
    <t>El técnico y/o auxiliar de tesorería recibe del área de presupuesto la relación de documentos conforme a lo establecido en la circular interna de pagos, si las órdenes no pueden continuar el proceso de pago devuelve a presupuesto mediante correo electrónico detallando el motivo.</t>
  </si>
  <si>
    <t>c2</t>
  </si>
  <si>
    <t>Instructivo Solicitud, elaboración y pago de cuentas
Recibir y radicar los envíos de pagos</t>
  </si>
  <si>
    <t>1. Dejar evidencia de la materialización.
2. Coordinar entre las áreas un cronograma por medio de mesa conjunta para el pago en los tiempos establecidos, tratar las posibles sanciones y darle solución al retraso.</t>
  </si>
  <si>
    <t>(Pagos administrativos presentados a tiempo/Pagos programados) *100
(1134 / 1134) * 100 = 100%</t>
  </si>
  <si>
    <t>El técnico y/o auxiliar de tesorería lee el código de barras del envío y de las OP en OPGET tesorería y genera el registro Listado de envío para revisión en pantalla. Si las OP no son recibidas por el sistema devuelve a presupuesto.</t>
  </si>
  <si>
    <t>Instructivo Solicitud, elaboración y pago de cuentas
Radicar OP en OPGET - Tesorería</t>
  </si>
  <si>
    <t>El tesorero y/o profesional de tesorería diariamente verifica en el portal bancario si hay rechazos de pagos, si los hay registra el rechazo en el libro de bancos de tesorería, luego elabora acta de rechazo y solicita reproceso del pago.</t>
  </si>
  <si>
    <t>c1</t>
  </si>
  <si>
    <t>Instructivo Solicitud, elaboración y pago de cuentas
Consultar rechazos en portal bancario</t>
  </si>
  <si>
    <t>El profesional de tesorería la última semana de cada mes realiza el control del efectivo pago de las cuentas radicadas, si el pago no fue realizado solicita informe del estado de las cuentas a las áreas de presupuesto y tesorería, es posible que la SHD no realice el trámite de pagos por inconvenientes internos en el sistema o inconsistencias con los reportes radicados.</t>
  </si>
  <si>
    <t>Instructivo Solicitud, elaboración y pago de cuentas
Realizar el control del pago efectivo de las cuentas</t>
  </si>
  <si>
    <t>Informe de ingresos y conciliaciones bancarias</t>
  </si>
  <si>
    <t>Posibilidad de afectación reputacional  por acciones disciplinarias y administrativas debido a Desactualización ante entidades externas como bancos y SDH, de funcionarios con permisos, privilegios, claves y roles como administradores de portales bancarios o aplicativos como OPGET SDH y SAP</t>
  </si>
  <si>
    <t xml:space="preserve"> *Demoras en el reporte de funcionarios autorizados, *Cambios tecnológicos, *Personal sin experiencia o capacitación necesaria.</t>
  </si>
  <si>
    <t>(Permisos, privilegios, claves y roles como administradores actualizadas / Permisos, privilegios, claves y roles por actualizar)*100
Nota: Depende de los cambios de funcionarios y sus roles</t>
  </si>
  <si>
    <t>Muy BajaLeve</t>
  </si>
  <si>
    <t>El tesorero y/o profesional de tesorería verifica que las firmas autorizadas se encuentren actualizadas con el fin de efectuar oportunamente las actividades del proceso, si se modifican los funcionarios encargados y se presenten solicitudes de actualización o adiciones de firmas se procede a realizar la actualización.</t>
  </si>
  <si>
    <t>Procedimiento Administración de tesorería
Controlar vigencia de firmas</t>
  </si>
  <si>
    <t>1. Hacer un revisión de los funcionarios activos y generar las novedades pendientes, dejar evidencia.
*En caso de la materialización asociada a un hecho humano antiético, ilegal o mal intencionado, remitir informe a las áreas pertinentes.</t>
  </si>
  <si>
    <t>(Permisos, privilegios, claves y roles como administradores actualizadas / Permisos, privilegios, claves y roles por actualizar)*100
Nota: Depende de los cambios de funcionarios y sus roles
SICAPITAL: 0
BOGDATA: 0
(0 / 0) * 100 = 0%</t>
  </si>
  <si>
    <t>Gestión de Información Geográfica</t>
  </si>
  <si>
    <t>Gestionar la estandarización, consolidación, integración y disposición de los recursos de información geográfica  de la IDE de Bogotá, para permitir y facilitar el descubrimiento, acceso, aprovechamiento, uso y apropiación de los datos geográficos del Distrito Capital.</t>
  </si>
  <si>
    <t>GIG</t>
  </si>
  <si>
    <t>Plan Anual de trabajo
formulado e implementado</t>
  </si>
  <si>
    <t xml:space="preserve">Posibilidad de afectación reputacional  por Incumplimiento de los objetivos estratégicos y de las líneas de acción del Plan Estratégico de la IDE de Bogotá para la vigencia, así como posibles retrasos en la hoja de ruta y cronograma establecido para el decenio. debido a Incumplimiento del plan anual de trabajo </t>
  </si>
  <si>
    <t xml:space="preserve"> *Debilidades en la planeación pues no responde a las necesidades de la infraestructura *Desarticulación o no coordinación de los involucrados, bajo compromiso y participación de las entidades *Incumplimiento de tiempos u oportunidad en el seguimiento y control a la ejecución del plan anual de trabajo de IDECA</t>
  </si>
  <si>
    <t>(% acumulado de ejecución de las actividades del plan anual de trabajo de la IDE de Bogotá en el período / % de programación de las actividades del plan anual de trabajo de la IDE de Bogotá en la vigencia ) * 100</t>
  </si>
  <si>
    <t>El  Gerente Ideca y los Subgerentes de Operaciones y de Analítica de Datos,  revisan el documento propuesta del PAT en el sentido de verificar que este de acuerdo con los lineamientos impartidos, para garantizar que se tiene en cuenta todos los componentes de la IDE, que se está de acuerdo con los elementos estratégicos propuestos y alineado al plan de desarrollo, necesidades interinstitucionales y con los objetivos estratégicos de la UAECD. (C1)</t>
  </si>
  <si>
    <t>Procedimiento Fortalecimiento de la Gobernanza de IDECA. Revisar y aprobar propuesta de plan estratégico o plan anual de trabajo</t>
  </si>
  <si>
    <t>Diseñar e implementar un plan de contingencia orientado a garantizar el cumplimiento del plan de trabajo en coordinación con las entidades miembros de la IDE de Bogotá.</t>
  </si>
  <si>
    <t>No Aplica</t>
  </si>
  <si>
    <t>N.A</t>
  </si>
  <si>
    <t>(% acumulado de ejecución de las actividades del plan anual de trabajo de la IDE de Bogotá en el período (10,95) / % de programación de las actividades del plan anual de trabajo de la IDE de Bogotá en la vigencia (9,00) ) * 100 =121,67%</t>
  </si>
  <si>
    <t>No se materializo el riesgo</t>
  </si>
  <si>
    <t>N.A.</t>
  </si>
  <si>
    <t>El  Gerente Ideca y los Subgerentes de Operaciones y de Analítica de Datos, junto con el profesional especializado líder del procedimiento de fortalecimiento de la gobernanza Ideca, realizan seguimiento, monitoreo y control al Plan Anual de Trabajo. Registran el avance del PAT en la matriz de seguimiento y en caso de evidenciar atraso La Gerencia Ideca y las Subgerencias de Operaciones y Analítica evalúan causas y definen las acciones pertinentes. realizaran seguimiento de los compromisos para cada caso. (C3)</t>
  </si>
  <si>
    <t>Procedimiento Fortalecimiento de la Gobernanza de IDECA. Realizar seguimiento, monitoreo y control al  plan anual de trabajo</t>
  </si>
  <si>
    <t>El  Gerente Ideca y los Subgerentes de Operaciones y de Analítica de Datos, desarrollan sesión para aprobación del plan estratégico ante la Comisión Ideca. (C2)</t>
  </si>
  <si>
    <t>Procedimiento Fortalecimiento de la Gobernanza de IDECA. Desarrollar sesión para aprobación del plan estratégico ante la Comisión Ideca</t>
  </si>
  <si>
    <t>Propuestas de instrumentos técnicos o jurídicos actualizadas o elaboradas</t>
  </si>
  <si>
    <t>Posibilidad de afectación reputacional  por La desactualización, ausencia o baja calidad de instrumentos para la eficiente gestión de la información geográfica debido a La gestión inoportuna de las actividades o incumplimiento de los requisitos  para la elaboración de propuestas de instrumentos técnicos y/o jurídicos</t>
  </si>
  <si>
    <t xml:space="preserve"> *Inadecuada planeación de los instrumentos priorizados en relación al alcance y requerimientos *Cambios o transformación en modelos, métodos, tecnología con relación a la Gestión de Información Geográfica. *</t>
  </si>
  <si>
    <t>(% de ejecución de  actividades para la elaboración de propuestas de instrumentos técnicos o jurídicos desarrolladas en el período / % de programación de  actividades para la elaboración de propuestas de instrumentos técnicos o jurídicos programadas a desarrollar en la vigencia) * 100</t>
  </si>
  <si>
    <t>El Gerente IDECA revisa y aprueba la priorización  de instrumentos para la eficiente gestión de la información de la información geográfica. (C1)</t>
  </si>
  <si>
    <t>Procedimiento elaboración y mantenimiento de instrumentos técnicos y jurídicos para la gestión de información geográfica. Revisar y aprobar el instrumento</t>
  </si>
  <si>
    <t>Diseñar e implementar un plan de contingencia orientado a garantizar la gestión oportuna de las actividades, así como el cumplimiento de los requisitos  para la elaboración de propuestas de instrumentos técnicos y/o jurídicos</t>
  </si>
  <si>
    <t>1. Realizar semestralmente sesiones de seguimiento de las normas que impactan la elaboración o actualización de instrumentos de GIG</t>
  </si>
  <si>
    <t xml:space="preserve">1. Meta: 100%
Indicador: Número de sesiones de seguimiento de las normas ejecutadas   / Total de sesiones de seguimiento de normas programadas </t>
  </si>
  <si>
    <t>Humanos
Normativos
Tecnológicos</t>
  </si>
  <si>
    <t>1. Líder del procedimiento - Profesional Especializado</t>
  </si>
  <si>
    <t>(% de ejecución de  actividades para la elaboración de propuestas de instrumentos (14,7) / % de programación de  actividades para la elaboración de propuestas de instrumentos(15)) * 100= 98 %</t>
  </si>
  <si>
    <t>El profesional especializado líder del procedimiento  revisa el documento en cuanto a consistencia, coherencia, propósito y la forma del documento, con el fin de aprobar el documento. (C2)</t>
  </si>
  <si>
    <t>Procedimiento elaboración y mantenimiento de instrumentos técnicos y jurídicos para la gestión de información geográfica -  Revisar y aprobar documento preliminar</t>
  </si>
  <si>
    <t>El profesional especializado asignado por el Subgerente de Operaciones, aplica pruebas funcionales y realiza el análisis de conformidad del instrumento técnico (C2)</t>
  </si>
  <si>
    <t>Procedimiento elaboración y mantenimiento de instrumentos técnicos y jurídicos para la gestión de información geográfica. Aplicar pruebas y análisis de conformidad del instrumento técnico.</t>
  </si>
  <si>
    <t>El Gerente IDECA revisa y aprueba  las propuestas o proyectos de instrumentos para la eficiente gestión de la información de la información geográfica. (C1)</t>
  </si>
  <si>
    <t xml:space="preserve">Catálogo de Recursos Geográficos </t>
  </si>
  <si>
    <t>Posibilidad de afectación reputacional  por Dificultades en el seguimiento de la oferta y demanda de recursos geográficos de la IDE de Bogotá debido a la desactualización, imprecisión o inadecuada estructuración del catalogo de recursos geográficos</t>
  </si>
  <si>
    <t xml:space="preserve"> *Incumplimiento de lineamientos por parte  de los responsables de  garantizar la actualización del catálogo *Carencia de herramientas tecnológicas automatizadas o funcionales para la actualización del catálogo de recursos geográficos. *</t>
  </si>
  <si>
    <t>(Número de recursos geográficos actualizados en el período / Recursos geográficos  solicitados para actualizar en el catálogo en el periodo) * 100</t>
  </si>
  <si>
    <t>MediaLeve</t>
  </si>
  <si>
    <t>El profesional especializado del procedimiento de Gobierno de Recursos Geográficos verifica la actualización del catálogo de recursos geográficos por parte de los responsables de los otros procedimientos, de tenerse observaciones sobre el cargue de la información se requiere al responsable mediante correo electrónico con copia a la Gerencia y Subgerencias., quienes finalmente revisan y aprueban la actualización del catálogo. (C1)</t>
  </si>
  <si>
    <t>Procedimiento de Gobierno de Recursos Geográficos. Verificar la actualización del catálogo de recursos geográficos a la vigencia</t>
  </si>
  <si>
    <t>Diseñar e implementar un plan de contingencia orientado a garantizar la actualización, precisión y/o adecuada estructuración del catálogo de recursos geográficos</t>
  </si>
  <si>
    <t>(Número de recursos geográficos actualizados en el período (24) / Recursos geográficos  solicitados para actualizar en el catálogo en el periodo (24)) * 100 = 100%</t>
  </si>
  <si>
    <t>El profesional especializado administrador de la Gerencia de Tecnología a cargo del procedimiento de Desarrollo de Sistemas de Información, revisa los documentos de análisis y diseño. (C2)</t>
  </si>
  <si>
    <t>Procedimiento desarrollo de sistemas de información, Revisar documentos de análisis y diseño, ejecutar guion de pruebas, revisar calidad de documentación en producción.</t>
  </si>
  <si>
    <t>El profesional especializado administrador de la Gerencia de Tecnología a cargo del procedimiento de Desarrollo de Sistemas de Información, ejecuta el guion de pruebas . (C2)</t>
  </si>
  <si>
    <t>El profesional especializado administrador de la Gerencia de Tecnología a cargo del procedimiento de Desarrollo de Sistemas de Información, revisa la calidad de la documentación en producción. (C2)</t>
  </si>
  <si>
    <t>Requerimientos de Recursos Geográficos atendidos</t>
  </si>
  <si>
    <t>Posibilidad de afectación reputacional  por Insatisfacción de los usuarios de la Infraestructura de Datos Espaciales de Bogotá debido a Incumplimientos de los requisitos normativos y del cliente o de los grupos de valor en la atención de los requerimientos de información geográfica</t>
  </si>
  <si>
    <t xml:space="preserve"> *Incumplimiento de tiempos u oportunidad de respuestas *Incumplimiento de lineamientos y el contenido de las respuestas que no cumplen los requerimientos de los usuarios y los establecidos en la normatividad vigente *</t>
  </si>
  <si>
    <t>(Número  de requerimientos de recursos geográficos atendidos con oportunidad y calidad / Total de requerimientos de recursos geográficos recibidos para atención) *100</t>
  </si>
  <si>
    <t>El  Gerente Ideca y los Subgerentes de Operaciones y de Analítica de Datos, aprueban los borradores de respuesta de atención de requerimientos de recursos geográficos, se verifica la oportunidad y la coherencia. (C1 y C2)</t>
  </si>
  <si>
    <t>1;2</t>
  </si>
  <si>
    <t>Procedimiento Atención de Requerimientos de Recursos Geográficos - Aprobar respuesta</t>
  </si>
  <si>
    <t xml:space="preserve">Direccionar al responsable asignado de la atención del requerimiento a las instancias correspondientes para la indagación pertinente de tal manera que se garantice la atención de requerimiento </t>
  </si>
  <si>
    <t>1. Realizar sesiones de trabajo mensual para el seguimiento del cumplimiento en términos de calidad y oportunidad.</t>
  </si>
  <si>
    <t>1. Meta:100%
Indicador: Número de sesiones de seguimiento ejecutadas / Número de sesiones de seguimiento programadas*100%</t>
  </si>
  <si>
    <t>1. Líder del procedimiento - Profesional Especializado
Profesional Universitario</t>
  </si>
  <si>
    <t>Se efectúo el monitoreo mediante muestreo mensual de las actividades previstas en el procedimiento de atención de requerimientos de recursos geográficos, para verificar el cumplimiento de las condiciones especiales de operación de los requerimientos  en estado cerrado para el período, lo anterior en términos de precisión, completitud, coherencia y oportunidad de las respuestas dadas. Para el mes de enero se realizó la verificación de 37 solicitudes, para el mes de febrero de 22 requerimientos y en el mes de marzo se realizó el seguimiento de 16 requerimientos, realizando de esta forma el seguimiento de 76 respuestas durante el primer trimestre 2024. Es de aclarar que la totalidad de ellas cumplían los requisitos en términos de calidad y de oportunidad. Así las cosas, se realizaron tres revisiones en el período, de las 12 previstas para la vigencia 2024, alcanzando el 100% acumulado en el seguimiento programado.</t>
  </si>
  <si>
    <t>MATRIZ DE MONITOREO DE USO Y MANEJO DE RECURSOS GEOGRÁFICO en formato Excel y actas de las sesiones de seguimiento mensual se encuentran ubicadas en el repositorio definido por la OAPAP en
https://catastrobogotacol-my.sharepoint.com/:f:/r/personal/oficina_asesora_planeacion_catastrobogota_gov_co/Documents/OAP/EVIDENCIAS%20RIESGOS%202024/GIG_Gestion_informacion_geografica/ITRIM/RG-GIG-4?csf=1&amp;web=1&amp;e=aGGfxT</t>
  </si>
  <si>
    <t> </t>
  </si>
  <si>
    <t>(Número  de requerimientos de recursos geográficos atendidos con oportunidad y calidad (76) / Total de requerimientos de recursos geográficos recibidos para atención en el periodo (76)) *100 = 100%</t>
  </si>
  <si>
    <t>Datos de referencia para
Bogotá Distrito Capital y
documentos técnicos</t>
  </si>
  <si>
    <t>Posibilidad de afectación reputacional  por Inconformidad y perdida de credibilidad en el producto Mapa de Referencia por parte de los usuarios debido a Incumplimiento en la publicación del número de datos de referencia solicitados para actualizar por versión</t>
  </si>
  <si>
    <t xml:space="preserve"> *Problemas tecnológicos o técnicos en la arquitectura de la UAECD  *Desactualización de la documentación técnica asociada por versión de las capas suministradas por las entidades *Incongruencia entre las BDG origen y las BDG destino</t>
  </si>
  <si>
    <t>(Número  de datos de referencia actualizados por versión / Total de datos de referencia solicitados para actualizar por versión) *100</t>
  </si>
  <si>
    <t>El profesional especializado líder del procedimiento de la Subgerencia de Operaciones verifica las actualizaciones de los documentos técnicos en términos de forma, consistencia y coherencia. (C2)</t>
  </si>
  <si>
    <t>Procedimiento de Gestión de Datos de Referencia - Verificar las actualizaciones de los documentos técnicos</t>
  </si>
  <si>
    <t>Convocatoria extraordinaria mesa técnica Mapa de Referencia en el marco de la Comisión Ideca con el fin de garantizar el cumplimiento de los requisitos de actualización del conjunto de datos</t>
  </si>
  <si>
    <t>(Número  de datos de referencia actualizados por versión (24) / Total de datos de referencia solicitados para actualizar por versión (24)) *100 = 100%</t>
  </si>
  <si>
    <t>El profesional especializado líder de procedimiento de la Subgerencia de Operaciones valida la consistencia de los datos (modelo de datos y número de registros) almacenados en la Base de Datos respecto a los datos suministrados por las Entidades responsables. (C3)</t>
  </si>
  <si>
    <t>Procedimiento de Gestión de Datos de Referencia - Validar el cargue y actualización de los datos de referencia en la base de datos geográfica</t>
  </si>
  <si>
    <t>El administrador de la plataforma de la Gerencia de Tecnología valida la disponibilidad de la Infraestructura Tecnológica. (C1)</t>
  </si>
  <si>
    <t>Procedimiento de Gestión de la Infraestructura Tecnológica. Validar la disponibilidad de la infraestructura tecnológica.</t>
  </si>
  <si>
    <t>El administrador de la plataforma de la Gerencia de Tecnología realiza despliegues y ventanas de mantenimiento. (C1)</t>
  </si>
  <si>
    <t>El administrador de la plataforma de la Gerencia de Tecnología gestiona las mesas de servicios realiza pruebas y verifica las soluciones. (C1)</t>
  </si>
  <si>
    <t>Datos temáticos y
documentos técnicos</t>
  </si>
  <si>
    <t>Posibilidad de afectación reputacional  por Pérdida de credibilidad e inconformidad por parte de los usuarios de la IDE de Bogotá respecto a las capas geográficas publicadas. debido a Incumplimiento en la publicación del número de datos temáticos actualizados y/o generados en el período</t>
  </si>
  <si>
    <t xml:space="preserve"> *Incumplimiento de lineamientos establecidos por IDECA por parte de la entidad productora *Inadecuado diligenciamiento de los documentos técnicos en términos de forma, consistencia y coherencia *Problemas tecnológicos o técnicos en la arquitectura de la UAECD </t>
  </si>
  <si>
    <t>(Número  de datos temáticos actualizados y/o generados en el período / Total de datos  temáticos programados para actualizar y/o generar en la vigencia) *100</t>
  </si>
  <si>
    <t>El Subgerente de Operaciones y el profesional especializado líder del procedimiento verifican y aprueban que la documentación técnica cumpla a cabalidad con los criterios de forma, consistencia y coherencia. Revisan y validan que los datos cargados cumplan con los lineamientos establecidos en Ideca, asimismo verifican el servicio en ambiente de pruebas, una vez esté conforme se notifica al profesional universitario de datos temáticos y al Profesional Universitario Subgerencia de Operaciones (Administrador base de datos geográfica de IDECA), mediante correo electrónico, para proceder así al cargue de los datos en las bases de datos de IDECA y la publicación del servicio en producción.</t>
  </si>
  <si>
    <t>Procedimiento de Gestión de Datos Temáticos - Verificar y aprobar resultados</t>
  </si>
  <si>
    <t>Convocatoria extraordinaria para articulación institucional a través del procedimiento de gobernanza de la IDE de Bogotá con el fin de garantizar el cumplimiento de los requisitos de actualización del conjunto de datos generados o actualizados durante el período</t>
  </si>
  <si>
    <t>(Número  de datos temáticos actualizados y/o generados en el período (0) / Total de datos  temáticos programados para actualizar y/o generar en la vigencia  (0) *100 = 100%</t>
  </si>
  <si>
    <t>Servicios Web Geográficos Interoperables</t>
  </si>
  <si>
    <t>Posibilidad de afectación reputacional  por la inapropiada gestión de los servicios web geográficos debido a Incumplimiento en la actualización y/o generación de los servicios web en el período</t>
  </si>
  <si>
    <t xml:space="preserve"> *Problemas tecnológicos o técnicos en la arquitectura de la UAECD  *Deficiencia en el control de los requerimientos técnicos que deben cumplir los servicios web *</t>
  </si>
  <si>
    <t>(Número de servicios web geográficos actualizados o generados en el período / Total de servicios web geográficos solicitados para publicar)  * 100</t>
  </si>
  <si>
    <t>El profesional especializado de la subgerencia de operaciones (líder de servicios) verifica que el servicio web geográfico en ambiente de pruebas cumpla con los requisitos mínimos requeridos y buenas prácticas para los servicios web geográficos. (C2)</t>
  </si>
  <si>
    <t>Procedimiento gestión de servicios web geográficos, Verificar servicio web geográfico en ambiente de pruebas</t>
  </si>
  <si>
    <t>Convocatoria extraordinaria para articulación institucional a través del procedimiento de gobernanza de la IDE de Bogotá con el fin de garantizar el cumplimiento de los requisitos de actualización de los servicios web geográficos asociados al conjunto de datos generados o actualizados durante el período</t>
  </si>
  <si>
    <t>(Número de servicios web geográficos actualizados o generados en el período (6) / Total de servicios web geográficos solicitados para publicar (6))  * 100 = 100%</t>
  </si>
  <si>
    <t>El profesional asignado de la subgerencia de operaciones (Administrador consola de mapas Bogotá) verifica que el servicio web geográfico en ambiente de producción cumpla con los requisitos mínimos requeridos y buenas prácticas para los servicios web geográficos. (C2)</t>
  </si>
  <si>
    <t>Procedimiento gestión de servicios web geográficos, Verificar servicio web geográfico en ambiente de producción</t>
  </si>
  <si>
    <t>Procedimiento GDT-PR-05. Validar la disponibilidad de la infraestructura tecnológica.</t>
  </si>
  <si>
    <t>Caso de uso de analítica de datos entregado: Plataformas tecnológicas, Entornos operativos y Estudios basados en ciencia
de datos</t>
  </si>
  <si>
    <t>Posibilidad de afectación reputacional  por Inconformidad del cliente y pérdida de credibilidad de la IDE de Bogotá debido a Casos de uso de analítica de datos que  no satisfagan adecuadamente la necesidad o problema de negocio planteado</t>
  </si>
  <si>
    <t xml:space="preserve"> *Incorrecta identificación de la necesidad o problemática a resolver con la aplicación de la analítica de datos. *Inadecuado entendimiento de los datos  *Errores o debilidades en la validación del prototipo</t>
  </si>
  <si>
    <t>Número de casos de uso de analítica de datos entregados al cliente con reporte posterior de mejoras / Total de casos de uso de analítica de datos entregados al cliente * 100</t>
  </si>
  <si>
    <t>El Subgerente de Analítica de datos, así como los profesionales especializados y científicos de datos, realizan acercamiento con los interesados priorizados para implementar proyectos de analítica para conocer con claridad y de forma detallada las necesidades a resolver.</t>
  </si>
  <si>
    <t>Procedimiento de Analítica de Datos.
Entender los datos.</t>
  </si>
  <si>
    <t>Mesa de trabajo con la entidad solicitante del caso de uso de analítica de datos con el fin de subsanar las observaciones sobre el producto entregado</t>
  </si>
  <si>
    <t>Número de casos de uso de analítica de datos entregados al cliente con reporte posterior de mejoras (0) / Total de casos de uso de analítica de datos entregados al cliente (0) * 100 = 0%</t>
  </si>
  <si>
    <t>El Subgerente de Analítica de datos, así como los profesionales especializados y científicos de datos, revisan el acceso a los datos, identifican su tipología, atributos, detectan inconsistencias en los mismos.</t>
  </si>
  <si>
    <t>Procedimiento de Analítica de Datos.
Prototipar</t>
  </si>
  <si>
    <t>Automático</t>
  </si>
  <si>
    <t>El Subgerente de Analítica de datos, así como los profesionales especializados y científicos de datos, utilizan múltiples iteraciones para crear un prototipo que materialice el diseño de la propuesta, este prototipo se evalúa y valida por el cliente de la solución.</t>
  </si>
  <si>
    <t>Estrategias desarrolladas
para la promoción y
fortalecimiento de
capacidades Técnicas de
IDECA.</t>
  </si>
  <si>
    <t>Posibilidad de afectación reputacional  por Debilidades en la información publicada en los canales y plataformas disponibles, así como en el desarrollo de los eventos de promoción y/ o fortalecimiento debido a Debilidades en el diseño e implementación de la estrategia desarrollada para la promoción, difusión y fortalecimiento de las capacidades técnicas de los miembros de la IDE de Bogotá.</t>
  </si>
  <si>
    <t xml:space="preserve"> *Incorrecta formulación de la estrategia desarrollada para la promoción, difusión y fortalecimiento de las capacidades técnicas de los miembros de la IDE de Bogotá. *Debilidades en la información publicada en los canales y plataformas disponibles, así como en el desarrollo de los eventos de promoción y/ o fortalecimiento *</t>
  </si>
  <si>
    <t>(% acumulado de ejecución de las actividades de la estrategia para la promoción y fortalecimiento de capacidades técnicas IDECA en el período / % de programación de las actividades de la estrategia para la promoción y fortalecimiento de capacidades técnicas IDECA  en la vigencia ) * 100</t>
  </si>
  <si>
    <t>El Gerente IDECA y los Subgerentes de Operaciones y de Analítica de Datos revisan y aprueban la Estrategia de Promoción, Difusión y Fortalecimiento de Capacidades de Ideca.</t>
  </si>
  <si>
    <t>Procedimiento para la promoción, Difusión y Fortalecimiento de Capacidades Técnicas de Ideca</t>
  </si>
  <si>
    <t>A través de las mesas de trabajo de la comisión Ideca realizar seguimiento, monitoreo y acciones de mejora de las actividades establecidas en la estrategia.</t>
  </si>
  <si>
    <t>(% acumulado de ejecución de las actividades de la estrategia para la promoción y fortalecimiento de capacidades técnicas IDECA en el período (27,5) / % de programación de las actividades de la estrategia para la promoción y fortalecimiento de capacidades técnicas IDECA  en la vigencia (27,5) ) * 100 = 100%</t>
  </si>
  <si>
    <t>El Gerente IDECA y los Subgerentes de Operaciones y de Analítica de Datos revisan y aprueban el material a utilizar y los instrumentos de implementación para las actividades de fortalecimiento de capacidades técnicas</t>
  </si>
  <si>
    <t>El Gerente Ideca, y los Subgerentes de Operaciones y de Analítica de Datos, así como el profesional especializado de la Gerencia Ideca y el profesional del equipo de comunicaciones validan la información a publicar</t>
  </si>
  <si>
    <t>El profesional especializado de la Gerencia Ideca valida si se requiere la realización del evento de promoción y/o fortalecimiento de capacidades IDECA</t>
  </si>
  <si>
    <t>El Gerente IDECA y los Subgerentes de Operaciones y de Analítica de Datos revisan el informe de la actividad desarrollada</t>
  </si>
  <si>
    <t>Gestión Jurídica</t>
  </si>
  <si>
    <t>Atender las actuaciones administrativas, el ejercicio de la defensa judicial y la asesoría en asuntos normativos, con el fin de proveer los instrumentos legales necesarios para prevenir el daño antijurídico en la Unidad en los términos y condiciones legales aplicables.</t>
  </si>
  <si>
    <t>GJU</t>
  </si>
  <si>
    <t>Reporte de procesos</t>
  </si>
  <si>
    <t>Posibilidad de afectación reputacional  por  investigaciones disciplinarias y/o sanciones administrativas  debido a  la inoportuna atención y/o seguimiento de los medios de control</t>
  </si>
  <si>
    <t xml:space="preserve"> *falta de conocimiento técnico o normativo para ejercer la defensa *fallas en el seguimiento de los tramites  asignados *demoras en la recepción del informe técnico</t>
  </si>
  <si>
    <t>número de procesos actualizados trimestralmente/ número de procesos activos (judiciales y acciones de tutela)</t>
  </si>
  <si>
    <t>El abogado revisa la respuesta técnica sobre la acción de tutela y proyecta respuesta, revisando el cumplimiento de los requisitos establecidos para la acción de tutela.</t>
  </si>
  <si>
    <t xml:space="preserve">Procedimiento gestión de la acción de tutela. Actividad: Revisar respuesta(s) técnica(s) sobre la acción de tutela y proyectar respuesta (c) </t>
  </si>
  <si>
    <t>Realizar revisión de las causas del incumplimiento</t>
  </si>
  <si>
    <t>Realizar seguimiento a los medios de control en los que sea parte la Unidad (Subgerencia de Gestión Jurídica), en el archivo correspondiente</t>
  </si>
  <si>
    <t>Meta: 100%, indicador: seguimientos realizados / seguimientos planeados *100  (4 Reportes - 1 trimestral)</t>
  </si>
  <si>
    <t>Recursos humanos y tecnológicos</t>
  </si>
  <si>
    <t>Funcionarios encargados de la atención de las acciones de tutela</t>
  </si>
  <si>
    <t>1. Se ha realizado seguimiento a los medios de control en los que hace parte la UAECD. Se adjunta informe.</t>
  </si>
  <si>
    <r>
      <t xml:space="preserve">1. Informe </t>
    </r>
    <r>
      <rPr>
        <sz val="11"/>
        <rFont val="Calibri"/>
        <family val="2"/>
        <scheme val="minor"/>
      </rPr>
      <t>SIPROJ</t>
    </r>
  </si>
  <si>
    <t>Número de procesos actualizados trimestralmente: 450/ número de procesos activos (judiciales y acciones de tutela):450(*100) =100%</t>
  </si>
  <si>
    <t>El Subgerente de Gestión Jurídica revisa que se esté dando respuesta oportuna a la Acción de Tutela, que se estén manteniendo los lineamientos de defensa judicial de la Unidad y que se esté dando cumplimiento a las políticas de daño antijurídico establecidos por el comité de conciliación.</t>
  </si>
  <si>
    <t xml:space="preserve">Procedimiento gestión de la acción de tutela. Actividad: Revisar y firmar respuesta a la acción de tutela (c) </t>
  </si>
  <si>
    <t>El Subgerente de Gestión Jurídica revisa que se esté presentando la impugnación al fallo oportunamente, que se estén manteniendo los lineamientos de defensa judicial de la Unidad y que se esté dando cumplimiento a las políticas de daño antijurídico establecidos por el comité de conciliación.</t>
  </si>
  <si>
    <t xml:space="preserve">Procedimiento gestión de la acción de tutela. Actividad: Revisar y firmar el proyecto de impugnación y cumplimiento del fallo de tutela (c) </t>
  </si>
  <si>
    <t>El Subgerente de Gestión Jurídica revisa que se esté presentando la respuesta al incidente de desacato oportunamente, que se estén manteniendo los lineamientos de defensa judicial de la Unidad y que se esté dando cumplimiento a las políticas de daño antijurídico establecidos por el comité de conciliaciones.</t>
  </si>
  <si>
    <t xml:space="preserve">Procedimiento gestión de la acción de tutela. Actividad: Revisar y firmar el proyecto respuesta a incidente de desacato (c) </t>
  </si>
  <si>
    <t>El Subgerente de Gestión Jurídica revisa el concepto elaborado por el abogado para encontrar que se encuentren debidamente sustentados los argumentos jurídicos que soporten el mismo y recomendar la postura de la entidad conforme la demandas</t>
  </si>
  <si>
    <t xml:space="preserve">Procedimiento representación judicial y extrajudicial. Actividad: Revisar el concepto elaborado por el abogado (c) </t>
  </si>
  <si>
    <t>Respuesta a solicitudes de
conceptos jurídicos</t>
  </si>
  <si>
    <t>Posibilidad de afectación reputacional  por  investigaciones disciplinarias y/o sanciones administrativas  debido a inoportunidad en la atención o trámite de las solicitudes de conceptos jurídicos</t>
  </si>
  <si>
    <t xml:space="preserve"> *Falta recursos para la atención a las solicitudes  *fallas en el seguimiento de los tramites  asignados *</t>
  </si>
  <si>
    <t>(Número de respuestas oportunas a conceptos generadas en el periodo / Número de solicitudes de concepto que se deben atender en el periodo) *100</t>
  </si>
  <si>
    <t>El Gerente Jurídico revisa el proyecto de concepto jurídico, si es del caso realiza observaciones y solicita las correcciones que considere.</t>
  </si>
  <si>
    <t>C1, C2</t>
  </si>
  <si>
    <t xml:space="preserve">Procedimiento elaboración de conceptos jurídicos. Actividad: Revisar y suscribir el proyecto de concepto jurídico (c) </t>
  </si>
  <si>
    <t>Durante el trimestre no se atenderieron solicitudes de conceptos</t>
  </si>
  <si>
    <t xml:space="preserve">Gestión de Productos y Servicios </t>
  </si>
  <si>
    <t>Gestionar los productos y servicios del portafolio para cumplir la meta de ingresos de la Unidad y satisfacer las necesidades y requerimientos de nuestros clientes</t>
  </si>
  <si>
    <t>GPS</t>
  </si>
  <si>
    <t>Plan de mercadeo de la vigencia formulado y ejecutado</t>
  </si>
  <si>
    <t>Posibilidad de afectación económica y reputacional  por Afectación en la consecución de recursos y de la promoción comercial debido a Incumplimiento en el seguimiento y ejecución de las actividades establecidas en el cronograma del Plan de Mercadeo sumado a la inadecuada actualización del Catálogo de Productos y Servicios.</t>
  </si>
  <si>
    <t xml:space="preserve"> *Inadecuado  seguimiento y ejecución de las actividades formuladas en el Plan de Mercadeo de la vigencia *Inadecuada actualización del Catalogo de Productos y Servicios *</t>
  </si>
  <si>
    <t>(Número de actividades ejecutadas del Plan de Mercadeo en el periodo)/ (Número de actividades programadas del Plan de Mercadeo en el periodo) *100%</t>
  </si>
  <si>
    <t xml:space="preserve">El(a) Gerente Comercial y de Atención al Ciudadano realiza la revisión, hace recomendaciones y sugerencias, analiza la información entregada con el fin de contar con la revisión y viabilidad del entorno. </t>
  </si>
  <si>
    <t>Procedimiento GPS-PR-06 "Elaboración, ejecución y evaluación del Plan de Mercadeo"</t>
  </si>
  <si>
    <t>Aleatoria</t>
  </si>
  <si>
    <t>1. Notificación a las partes implicadas sobre las inconsistencias presentadas para establecer estrategias de mejora.
2. Mesas de trabajo sobre los temas a tratar respecto de su mejora.
3. Establecimiento de estrategias claras para la contingencia.
4. Seguimiento del cumplimiento de las estrategias de mejora planteadas.</t>
  </si>
  <si>
    <t>Actividades de Gestión Comercial realizadas (2,25) / Actividades de Gestión Comercial Programadas (2,25)*100% =100%</t>
  </si>
  <si>
    <t xml:space="preserve">El Gerente Comercial y de Atención al Ciudadano, y Equipo Comercial de Gerentes de Dependencias Misionales, Profesionales asignados de dependencias generadoras de productos revisan y aprueban el Plan de Mercadeo con el fin de verificar el cumplimiento de los requerimientos que se necesitan para su ejecución y cumpliendo con las necesidades del este. </t>
  </si>
  <si>
    <t>Profesional Especializado - Líder del Procedimiento realiza el seguimiento a la ejecución del plan de mercadeo con el fin de ejercer el control necesario y dar las alertas sobre posibles incumplimientos. Control de primera línea de defensa.</t>
  </si>
  <si>
    <t>El(a) Gerente Comercial y de Atención al Ciudadano revisa el cumplimiento del Plan de Mercadeo con el propósito de establecer estrategias para su cumplimiento. Control de segunda línea de defensa.</t>
  </si>
  <si>
    <t>Gestión de Servicios Administrativos</t>
  </si>
  <si>
    <t>Gestionar el suministro de los recursos físicos, la infraestructura y los servicios administrativos, así como prevenir los impactos ambientales que generen las actividades que se desarrollan, con el fin de apoyar el cumplimiento de la misión de la Unidad.</t>
  </si>
  <si>
    <t>GSA</t>
  </si>
  <si>
    <t>Caja Menor Administrada</t>
  </si>
  <si>
    <t>Posibilidad de afectación reputacional  por Servicio inoportuno  debido a   Falta de control a los recursos asignados para atender las necesidades de caja menor</t>
  </si>
  <si>
    <t xml:space="preserve"> *No se presenta seguimiento al presupuesto asignado. *Supera el 70% de ejecución del rubro sin observar acciones inmediatas *Falta de conocimiento de la normatividad asociada a la administración de la caja menor.</t>
  </si>
  <si>
    <t>(Solicitudes no atendidas por falta de recursos/solicitudes recibidas)*100 
Nota: El indicador está sujeto a la falta de recursos en un determinado rubro</t>
  </si>
  <si>
    <t>El profesional universitario recibe y revisa el certificado de disponibilidad presupuestal y verifica que la expedición del certificado de disponibilidad sea correcta y continua con la
apertura de la caja menor para la vigencia.</t>
  </si>
  <si>
    <t>Procedimiento administración de caja menor
Recibir  y revisar certificado de disponibilidad presupuestal</t>
  </si>
  <si>
    <t>Realizar verificación de las compras generas de caja menor por rubro, para validar los topes máximos.</t>
  </si>
  <si>
    <t>(Solicitudes no atendidas por falta de recursos/solicitudes recibidas)*100 
(0 / 2) * 100 = 0%</t>
  </si>
  <si>
    <t xml:space="preserve">El profesional universitario revisa los rubros presupuestales asignados y que exista disponibilidad presupuestal para el mes de la compra, con el fin de tramitar el requerimiento. </t>
  </si>
  <si>
    <t>Procedimiento administración de caja menor
Revisar rubros presupuestales asignados</t>
  </si>
  <si>
    <t>Inventario actualizado física y contablemente</t>
  </si>
  <si>
    <t>Posibilidad de afectación económica  por Reposición con recursos propios debido a Elementos devolutivos por pérdida o destrucción no reclamados a la aseguradora</t>
  </si>
  <si>
    <t xml:space="preserve"> *No se remite la información al Inventario por parte de la áreas compradoras y pagadoras. *Limitaciones del sistema de información en la gestión y control de inventarios. *</t>
  </si>
  <si>
    <t>(Número de elementos devolutivos por pérdida o destrucción no reclamados a la aseguradora/Número de elementos por pérdida o destrucción)*100</t>
  </si>
  <si>
    <t>El Subgerente Administrativo y Financiero, profesional de inventarios entrega el denuncio y demás soportes al encargado de inventarios para verificar las características del bien perdido, verifica la placa de inventario, serial y demás características del elemento perdido, de acuerdo con el reporte presentado por el responsable del mismo, y elabora acta de pérdida donde se resuma la información completa respecto al bien.</t>
  </si>
  <si>
    <t>Procedimiento Administración de bienes inmuebles
Verificar en SAI el elemento perdido y elaborar el acta de pérdida</t>
  </si>
  <si>
    <t>Se realiza subcomité de inventarios para reportar la novedad de los elementos</t>
  </si>
  <si>
    <t>(Número de elementos devolutivos por pérdida o destrucción no reclamados a la aseguradora/Número de elementos por pérdida o destrucción)*100
(0 / 0) * 100  = 0%</t>
  </si>
  <si>
    <t>El profesional de inventarios verifica y remite la documentación relacionada con la pérdida del elemento a la OCD para que adelante el proceso correspondiente a la investigación disciplinaria.</t>
  </si>
  <si>
    <t>Procedimiento Administración de bienes inmuebles
Remitir documentación relacionada con la pérdida del elemento a la OCD</t>
  </si>
  <si>
    <t>El profesional de inventarios realiza el ingreso del elemento al almacén con la respectiva factura de compra por medio del aplicativo SAI, verifica que el valor y características sean iguales o similares al elemento a reponer, si no corresponde se procede a devolver a la aseguradora para ajuste.</t>
  </si>
  <si>
    <t>Procedimiento Administración de bienes inmuebles
Ingresar al almacén y verificar la reposición del elemento perdido con sus características</t>
  </si>
  <si>
    <t>Servicio de Transporte Suministrado</t>
  </si>
  <si>
    <t>Posibilidad de afectación reputacional  por No cumplir con las metas y compromisos de los procesos debido a Indisponibilidad del servicio de transporte para la operación de los procesos</t>
  </si>
  <si>
    <t xml:space="preserve"> *Uso continuo de los vehículos que afecta la calidad en la prestación del servicio y puede generar daños mecánicos que impidan la prestación del mismo. *Falta de combustible. *Falta de personal.</t>
  </si>
  <si>
    <t>(Número de servicios de transporte  atendidos /Número de transportes programados)*100</t>
  </si>
  <si>
    <t xml:space="preserve">El profesional verifica la prestación del servicio y que se  haya realizado de manera oportuna, de acuerdo con la programación y con los estándares de prestación del servicio por parte del conductor, con el propósito de monitorear el servicio. </t>
  </si>
  <si>
    <t>Procedimiento Administración de transporte
Verificar la prestación del servicio</t>
  </si>
  <si>
    <t>Realizar reunión con las áreas misionales para coordinar las visitas prioritarias.</t>
  </si>
  <si>
    <t>(Número de servicios de transporte  atendidos /Número de transportes programados)*100
(1177/1177) * 100 = 100%</t>
  </si>
  <si>
    <t>El profesional debe realizar análisis de la solicitud de mantenimiento, establece los parámetros para realizar el mantenimiento solicitado y verifica si existe o no la disponibilidad presupuestal para realizar el mantenimiento, si no es procedente la solicitud la mantiene en espera hasta subsanar las razones por las cuales no fue aprobada.</t>
  </si>
  <si>
    <t>Procedimiento Administración de transporte
Realizar análisis de la solicitud de mantenimiento</t>
  </si>
  <si>
    <t>El conductor verifica que el vehículo esté funcionando adecuadamente, haciendo una prueba de recorrido, verifica que el mantenimiento sea efectivo, si no lo es, se debe reprogramar el mantenimiento.</t>
  </si>
  <si>
    <t>Procedimiento Administración de transporte
Recibir vehículo y verificar su estado</t>
  </si>
  <si>
    <t>Programas de gestión ambiental</t>
  </si>
  <si>
    <t>Posibilidad de afectación reputacional  por Posible afectación al medio ambiente y a la salud humana debido a Gestión locativa y operativa inadecuada de los residuos peligrosos</t>
  </si>
  <si>
    <t>Infraestructura</t>
  </si>
  <si>
    <t xml:space="preserve"> *Debilidad de espacios adecuados para el almacenamiento diferencial y con carácter temporal de los RESPEL. * Debilidad en el empacado y etiquetado de los residuos peligrosos y en el diligenciamiento de la bitácora de generación de residuos peligrosos. *Utilización de elementos que generan residuos peligrosos en la ejecución de los contratos de aseo y mantenimiento.</t>
  </si>
  <si>
    <t>(Condiciones locativas y operativas identificadas como cumplidas en el seguimiento de la gestión de residuos peligrosos / Condiciones locativas y operativas verificadas) *100</t>
  </si>
  <si>
    <t>El Profesional PIGA verifica que la licencia ambiental del gestor autorizado este vigente y contemple los residuos peligrosos a entregar. La actividad se realizará cada vez que se requiera entregar residuos peligrosos.</t>
  </si>
  <si>
    <t>Instructivo Gestión de residuos peligrosos
Revisar que el gestor cuente con licencia ambiental</t>
  </si>
  <si>
    <t>Reunión con el gerente corporativo y los contratos que generen residuos ambientales.</t>
  </si>
  <si>
    <t>(Condiciones locativas y operativas identificadas como cumplidas en el seguimiento de la gestión de residuos peligrosos / Condiciones locativas y operativas verificadas) *100
(0/0) * 100 = 0 %</t>
  </si>
  <si>
    <t>El profesional PIGA verifica a través de lista de verificación el cumplimiento de condiciones de almacenamiento y se informan las debilidades detectadas al gestor ambiental y al Comité Institucional de Gestión y Desempeño.</t>
  </si>
  <si>
    <t>Instructivo Gestión de residuos peligrosos
Realizar seguimiento a las condiciones locativas y operativas</t>
  </si>
  <si>
    <t>Gestión de Seguimiento, Evaluación y Control</t>
  </si>
  <si>
    <t>Evaluar de manera objetiva, oportuna e independiente la planificación, gestión, ejecución y control de los procesos, planes, programas o proyectos a través de la realización de auditorías, seguimientos y verificaciones al cumplimiento de los mismos acorde con la normatividad vigente, analizando sus resultados de acuerdo a lo observado, generando recomendaciones, para la toma de decisiones, las cuales en su conjunto contribuyen al fortalecimiento del Sistema Integrado de Gestión – SIG de la Unidad. De igual forma, desarrollar la gestión disciplinaria, promover y fomentar la cultura de la autoevaluación y autocontrol e interactuar en materia de control interno y control disciplinario con los entes externos que se requieran.</t>
  </si>
  <si>
    <t>GSC</t>
  </si>
  <si>
    <t>Plan Anual de auditorias</t>
  </si>
  <si>
    <t>Posibilidad de afectación reputacional  por No generar valor agregado que le permita a la entidad el mejoramiento continuo   debido a Inadecuada formulación de las actividades en el plan anual de auditorias</t>
  </si>
  <si>
    <t xml:space="preserve"> *Desconocimiento de la realidad organizacional *Recursos financieros, humanos y tecnológicos insuficientes.  *Mapa de aseguramiento institucional formulado de manera inadecuada</t>
  </si>
  <si>
    <t>N. de actividades del plan anual de auditorias aprobadas por el Comité Institucional Coordinación CI/ Total de actividades formuladas en el plan anual de auditorias*100</t>
  </si>
  <si>
    <t>Muy BajaModerado</t>
  </si>
  <si>
    <t>La jefe de la OCI junto al equipo humano de su oficina, genera una revisión exhaustiva del preliminar del plan de auditoría. Generando una revisión conjunta y multidisciplinar del objetivo, alcance y contenido estratégico del plan.</t>
  </si>
  <si>
    <t xml:space="preserve">PROCEDIMIENTO FORMULACIÓN, EJECUCIÓN Y SEGUIMIENTO AL PLAN ANUAL DE AUDITORIAS - ESTATUTO DE AUDITORÍA - Revisar y aprobar el plan anual de auditorias </t>
  </si>
  <si>
    <t>*Revisión y análisis del equipo de la OCI al plan anual de auditorias para identificar las deficiencias y debilidades.
*Rediseñar y ajustar las actividades que no generan valor agregado y mejorar la formulación del plan.
*Proporcionar capacitación y desarrollo al personal involucrado en la formulación del plan para mejorar sus habilidades y conocimientos.</t>
  </si>
  <si>
    <t>1. Realizar 2 jornadas de socialización y capacitación respecto a la formulación del plan anual de auditorias, así como socialización respecto a los lineamientos y la caja herramientas generados por el DAFP. C2
2. Formular el mapa de aseguramiento 2025 - C3</t>
  </si>
  <si>
    <t>1. meta 100% indicador: N. de personas capacitadas/ total de personas a capacitar
2. Meta100% Indicador: Mapa de aseguramiento 2025 formulado/ Mapa de aseguramiento realizado</t>
  </si>
  <si>
    <t>Equipo OCI</t>
  </si>
  <si>
    <t>Jefe OCI y Servidores OCI</t>
  </si>
  <si>
    <t>1.31/12/2024
2. 31/12/2024</t>
  </si>
  <si>
    <t>1. 0%
2. 0%</t>
  </si>
  <si>
    <t>(93 actividades aprobadas/ (96 actividades presentadas) = 96,9% 
El Comité Institucional de Coordinación de Control Interno en sesión del 26 de diciembre de 2023 aprobó el 96.9% de las actividades propuestas por la Oficina de Control Interno en el Plan Anual de auditorías vigencia 2024</t>
  </si>
  <si>
    <t>El Comité Institucional de Coordinación de Control Interno  revisa, propone ajustes y aprueba el Plan Anual de Auditorías con el propósito de asegurar que contemple las necesidades y prioridades para la Unidad .</t>
  </si>
  <si>
    <t xml:space="preserve">PROCEDIMIENTO FORMULACIÓN, EJECUCIÓN Y SEGUIMIENTO AL PLAN ANUAL DE AUDITORIAS - Revisar y aprobar el plan anual de auditorias </t>
  </si>
  <si>
    <t>Informes de auditoría, de evaluación, seguimiento y control
Acciones y oportunidades de mejora</t>
  </si>
  <si>
    <t>Posibilidad de afectación reputacional  por  perdida de confianza y credibilidad debido a inconsistencias en los informes de auditoría</t>
  </si>
  <si>
    <t xml:space="preserve"> *Evidencias insuficientes para la generación de los hallazgos *Interpretación inexacta de la información *Ausencia de un marco metodológico claro</t>
  </si>
  <si>
    <t>N. de informes sin inconsistencias/ total de informes generados</t>
  </si>
  <si>
    <t xml:space="preserve">El Profesional o Técnico Operativo de la Oficina de Control Interno asignado verifica el contenido del informe preliminar Evaluación, Seguimiento y Auditorías de Gestión, con el propósito de confirmar la suficiencia de la evidencia frente a los criterios de la evaluación y que el informe se haya estructurado de acuerdo con lo dispuesto en el formato correspondiente </t>
  </si>
  <si>
    <t xml:space="preserve">PROCEDIMIENTO FORMULACIÓN, EJECUCIÓN Y SEGUIMIENTO AL PLAN ANUAL DE AUDITORIAS - Verificar el contenido del Informe preliminar de evaluación, seguimiento y/o Auditoría  </t>
  </si>
  <si>
    <t>*Reevaluar los hallazgos y conclusiones de la auditoría en áreas específicas donde se identificaron debilidades. 
*Proporcionar capacitación y desarrollo al personal de auditoría para mejorar sus habilidades y conocimientos en la elaboración de informes.</t>
  </si>
  <si>
    <t>N. de informes sin inconsistencias (7)/ Total de informes generados (7)*100=100%
Para el periodo todos los informes Radicados se generaron sin inconsistencias. Estos fueron: Evaluación Institucional por dependencias (Vigencia 2023) Informe Semestral del Estado del  Sistema de Control Interno IISEM- 2023, Seguimiento a la ejecución Plan Anticorrupción mapa de riesgos de corrupción a 31-12-2023. Informe de seguimiento a los Planes de Mejoramiento formulados IVTRIM- 2023. Informe de Evaluación Control Interno Contable vigencia 2023, 2024IE3253 febrero 29. Informe Semestral sobre atención y tratamiento a PQRSD, defensor de ciudadano y Plan de participación ciudadana y control social. Reporte del Informe Software legal a la Dirección Nacional de Derechos de autor vigencia 2023.</t>
  </si>
  <si>
    <t xml:space="preserve">El Jefe Oficina de Control Interno verifica y aprueba el contenido del Informe Preliminar de evaluación, seguimiento y Auditoría de Gestión, con el propósito de  determinar si el informe presentó inconsistencia o no estuvo lo suficientemente sustentado. </t>
  </si>
  <si>
    <t xml:space="preserve">Posibilidad de afectación reputacional  por sanciones disciplinarias debido a incumplimiento a las actividades del Plan Anual de Auditorías </t>
  </si>
  <si>
    <t xml:space="preserve"> *Recurso humano insuficiente  *Inoportunidad en los reportes y entregas de información de las dependencias. *.</t>
  </si>
  <si>
    <t>N. de actividades del plan de auditorias  ejecutadas/total de actividades del plan  anual de auditorias programadas para el periodo*100</t>
  </si>
  <si>
    <t xml:space="preserve">El jefe de la Oficina de Control Interno, evalúa la gestión del Plan en los aspectos tales como: Retroalimentación a la alta dirección, indicadores, seguimiento a las actividades del plan. Semanalmente se verifica el cumplimiento del plan de auditorías, validando los informes generados vs los que se debían generar de acuerdo con lo planeado, así como se verifican la evaluación del diseño, implementación y eficacia de los controles. </t>
  </si>
  <si>
    <t>PROCEDIMIENTO FORMULACIÓN, EJECUCIÓN Y SEGUIMIENTO AL PLAN ANUAL DE AUDITORIAS - Realizar seguimiento al Plan Anual de Auditorías</t>
  </si>
  <si>
    <t>*Evaluar la gravedad del incumplimiento y sus posibles consecuencias en términos de sanciones disciplinarias y daño a la reputación de la entidad.
*Desarrollar un plan de acción específico para abordar el incumplimiento, que debe incluir la reprogramación de actividades y capacitación.</t>
  </si>
  <si>
    <t>1. Solicitar  la asignación de los recursos necesarios para la ejecución de la totalidad del plan anual de auditorías</t>
  </si>
  <si>
    <t>Meta: 1 solicitud. Formula: Solicitud realizada al CICCI / solicitud programada CICCI * 100</t>
  </si>
  <si>
    <t>Plan de personal</t>
  </si>
  <si>
    <t>Jefe OCI</t>
  </si>
  <si>
    <t xml:space="preserve"> 1. 31/12/2024</t>
  </si>
  <si>
    <t>2023IE29692_Solicitud_Asignacion_Recursos_PAA_2024</t>
  </si>
  <si>
    <t>N. de actividades del plan de auditorias  ejecutadas (17)/total de actividades del plan  anual de auditorias programadas para el periodo (17)*100 =100%</t>
  </si>
  <si>
    <t>Autos, y fallos y resoluciones</t>
  </si>
  <si>
    <t>Posibilidad de afectación reputacional  por prescripción de acción disciplinaria  y cuestionamiento sobre la validez de la actuación debido a Inoportunidad en la gestión de los procesos disciplinarios</t>
  </si>
  <si>
    <t xml:space="preserve"> *Incumplimiento de los procedimientos establecidos *Insuficiencia de personal para el impulso de los procesos disciplinarios. * Evaluación inoportuna de las actuaciones disciplinarias.</t>
  </si>
  <si>
    <t xml:space="preserve">(No. de procesos disciplinarios gestionados / No. de procesos activos) * 100 </t>
  </si>
  <si>
    <t>El Jefe de Oficina Control Disciplinario Interno verifica el cumplimiento de la gestión disciplinaria con el propósito de validar el cumplimiento de las actividades planeadas en la dependencia para la actuación disciplinaria, evitando el riesgo de vencimiento de términos e incumplimiento de procedimientos.</t>
  </si>
  <si>
    <t>C1, C3</t>
  </si>
  <si>
    <t>PROCEDIMIENTO GESTIÓN DISCIPLINARIA - Verificar el cumplimiento de la gestión disciplinaria</t>
  </si>
  <si>
    <t>*Realiza un análisis de causas raíz para determinar por qué se produjo la prescripción y la inoportunidad en la gestión de los procesos disciplinarios e implementar las acciones para eliminar la causa identificada.</t>
  </si>
  <si>
    <t>N-A</t>
  </si>
  <si>
    <t xml:space="preserve">(50 procesos disciplinarios gestionados / 50 procesos activos) * 100 : 100%
</t>
  </si>
  <si>
    <t>La Jefatura de Control Disciplinario Interno, Verifica que se cuente con los recursos presupuestales para la contratación de personal que preste sus servicios de apoyo a la dependencia, dado que la escasa planta de personal resulta insuficiente para la atención de los trámites que se generan en la misma.</t>
  </si>
  <si>
    <t>Actividades de fomento de la  cultura disciplinaria  y enfoque a la prevención desarrolladas</t>
  </si>
  <si>
    <t>Posibilidad de afectación reputacional  por incursión de los servidores de la Unidad en conductas constitutivas de faltas disciplinarias,  carencia de herramientas y conocimientos, para prevenir conductas que puedan constituir faltas disciplinarias debido a incumplimiento del cronograma de actividades para fortalecer la conducta ética, fomentar la cultura disciplinaria y el enfoque de prevención</t>
  </si>
  <si>
    <t xml:space="preserve"> *Insuficiencia de personal y de recursos económicos *Incumplimiento de los procedimientos establecidos *.</t>
  </si>
  <si>
    <t>(No de actividades para fortalecer la conducta ética, fomentar la cultura disciplinaria y el enfoque a la prevención realizadas /No de actividades programadas) * 100</t>
  </si>
  <si>
    <t xml:space="preserve">El Jefe de Oficina de Control Disciplinario Interno realizar seguimiento a la ejecución del cronograma  con el propósito de garantizar que se ejecuten las actividades programadas en el cronograma para la vigencia </t>
  </si>
  <si>
    <t>PROCEDIMIENTO GESTIÓN PREVENTIVA - Realizar seguimiento a la ejecución del cronograma</t>
  </si>
  <si>
    <t xml:space="preserve">
* Determinar cuales fueron las actividades de prevención no ejecutadas y desarrollarlas de manera inmediata. 
</t>
  </si>
  <si>
    <t>N-a</t>
  </si>
  <si>
    <t>Informe estado de denuncias por presunta corrupción</t>
  </si>
  <si>
    <t>Posibilidad de afectación reputacional  por incumplimiento de normas y aperturas de investigaciones, generación de hallazgos y sanciones debido a vencimiento de términos en la elaboración del informe Estado Denuncias por Presunta Corrupción</t>
  </si>
  <si>
    <t xml:space="preserve"> *Incumplimiento de los procedimientos establecidos *Indisponibilidad de la información. *</t>
  </si>
  <si>
    <t>(Número de informes realizados / Numero de informes proyectados en el periodo) *100</t>
  </si>
  <si>
    <t xml:space="preserve">La Jefatura de Control Disciplinario Interno realiza el seguimiento del reporte oportuno del informe del estado de denuncias por presunta corrupción </t>
  </si>
  <si>
    <t>(C1 y C2)</t>
  </si>
  <si>
    <t>PROCEDIMIENTO GESTIÓN DISCIPLINARIA - Revisar y aprobar Informe</t>
  </si>
  <si>
    <t xml:space="preserve">*Identificar y documentar claramente las razones específicas que han llevado al vencimiento de los términos en la elaboración del informe e implementar de manera inmediata los ajustes necesarios para ponerse al día. </t>
  </si>
  <si>
    <t>Gestión de Talento Humano</t>
  </si>
  <si>
    <t>1. Empoderar nuestro talento humano con competencias desde el ser, el saber y el hacer y fortalecer la participación activa de la ciudadanía en la gestión catastral con enfoque multipropósito</t>
  </si>
  <si>
    <t>Gestionar el talento humano de la Unidad en el ciclo de vida del servidor público (ingreso, permanencia y retiro), con el propósito de contribuir a su desarrollo integral; así como, propiciar un clima y cultura organizacional que apoyen en el cumplimiento de la misión de la Entidad.</t>
  </si>
  <si>
    <t>GTH</t>
  </si>
  <si>
    <t>Selección y vinculación de servidores</t>
  </si>
  <si>
    <t>Posibilidad de afectación económica y reputacional  por investigaciones disciplinarias y posibles demandas debido a selección y vinculación de servidores sin el cumplimiento de los requisitos legales</t>
  </si>
  <si>
    <t xml:space="preserve"> *Falla de controles (error en la verificación de requisitos de estudios y experiencia requeridos para el desempeño de un empleo) *Incumplimiento de actividades (falta de verificación de los antecedentes de la persona a ser nombrada) *Desactualización normativa (normas vigentes que rigen la selección y vinculación)</t>
  </si>
  <si>
    <t>(No de Servidores seleccionados y vinculados con el cumplimiento de requisitos en el período / Número total de servidores seleccionados y vinculados en el periodo)*100</t>
  </si>
  <si>
    <t xml:space="preserve">El Profesional Especializado de selección verifica de forma preliminar el cumplimiento de requisitos sobre el contenido de las hojas de vida recibidas, validando frente al manual de funciones y competencias laborales, diligenciando el formato de análisis de requisitos mínimos; si no cumple con los requisitos devuelve a una actividad del proceso previa, para recibir y recolectar las hojas de vida. 
El Profesional Especializado de selección verifica el cumplimiento de los requisitos mínimos exigidos en el Manual Específico de Funciones y Competencias Laborales del cargo a proveer en provisionalidad, diligenciando el formato de análisis de requisitos mínimos, si no cumple con los requisitos, se devuelve para nuevamente estructurar los archivos. </t>
  </si>
  <si>
    <t>Instructivo selección de servidores de libre nombramiento y remoción
Verificar requisitos mínimos del (los) aspirante(s)
Instructivo Selección de servidores en provisionalidad
Verificar requisitos mínimos del (los) aspirante(s)</t>
  </si>
  <si>
    <t>1. Derogar el nombramiento de la persona nombrada.</t>
  </si>
  <si>
    <t>1. Realizar revisión semestral del normograma en relación con las normas de selección y vinculación y actualizar de ser necesario.
2. Realizar revisión aleatoria trimestral de las vinculaciones</t>
  </si>
  <si>
    <t>1. Un normograma revisado y/o actualizado semestral.
(Normograma revisado y/o actualizado / Normograma programado para revisar)*100
2. 100% 4 revisiones (Revisiones realizadas / revisiones programadas)*100</t>
  </si>
  <si>
    <t>Humanos, técnicos</t>
  </si>
  <si>
    <t>1. Profesional especializado
2. Profesional especializado y profesional universitario</t>
  </si>
  <si>
    <t>1. 31/12/2024
2. 31/12/2024</t>
  </si>
  <si>
    <t>1. La revisión del normograma correspondiente al I Semestre de 2024 se realizará durante el 2do trimestre de 2024.
2. Se realizaron cuatro (4) revisiones aleatorias de los soportes de cuatro (4) procesos de vinculación para validar el cumplimiento de requisitos del aspirante.</t>
  </si>
  <si>
    <t>1. No Aplica
2. Formatos de verificación de cumplimiento de requisitos, certificados de educación y experiencia y certificados de entes de control y policía.</t>
  </si>
  <si>
    <t>1. 0
2. 25%</t>
  </si>
  <si>
    <t>*No de Servidores seleccionados y vinculados con el cumplimiento de requisitos en el período: 20
*Número total de servidores seleccionados y vinculados en el periodo: 20
Indicador clave: (20/20)*100 = 100%</t>
  </si>
  <si>
    <t>La Comisión de Personal  realiza la verificación de los requisitos de los elegibles exigidos en el Manual Específico de Funciones y Competencias Laborales, si no se cumplen, se solicita  a la Comisión Nacional del Servicio Civil la exclusión del elegible.</t>
  </si>
  <si>
    <t>Instructivo Selección  de Servidores en Período de Prueba
Realizar verificación de requisitos de los elegibles</t>
  </si>
  <si>
    <t xml:space="preserve">El Profesional Especializado de selección realiza estudio de verificación de cumplimiento de requisitos de los servidores de carrera administrativa que se encuentran en el cargo inmediatamente inferior al empleo a proveer, diligenciando el formato de análisis de requisitos mínimos, si no existen servidores de carrera que cumplan con los requisitos continúa con el Instructivo de selección de servidores en provisionalidad. </t>
  </si>
  <si>
    <t>Instructivo Encargos para servidores de carrera administrativa 
Realizar y validar estudio cumplimiento de requisitos</t>
  </si>
  <si>
    <t xml:space="preserve">El Profesional Universitario de vinculación recibe del profesional especializado de selección y verifica el cumplimiento de los requisitos del manual específico de funciones y competencias laborales frente a los documentos aportados por el aspirante. Si la documentación no está completa solicita mediante correo electrónico los documentos faltantes, si no se cumplen los requisitos, se proyecta acto administrativo de no cumplimiento. Se deja como evidencia el formato de requisitos para vinculación y posesión. </t>
  </si>
  <si>
    <t>Procedimiento Selección y Vinculación de Servidores
Recibir correo, verificar análisis de requisitos y solicitar documentos faltantes</t>
  </si>
  <si>
    <t xml:space="preserve">El Profesional Universitario de vinculación verifica los títulos de educación formal, experiencia y tarjeta profesional (cuando aplique), requisitos exigidos en el Manual específico de funciones y competencias laborales frente a los documentos aportados por el aspirante/servidor, si se trata de un encargo se validan frente a los que reposen en la historia laboral del servidor. Si los títulos/certificados no son válidos informa a la Oficina de Control Disciplinario Interno.
El Profesional Universitario de vinculación verifica los antecedentes para determinar que el aspirante no posea inhabilidades, diligenciando el formato Requisitos para vinculación y posesión, si presenta sanciones informa a la Oficina de Control Disciplinario Interno. </t>
  </si>
  <si>
    <t>Procedimiento Selección y Vinculación de Servidores
Verificar títulos de educación formal, experiencia y tarjeta profesional (si aplica)
Verificar antecedentes del aspirante</t>
  </si>
  <si>
    <t>El profesional especializado y el Subgerente de Talento Humano revisan y validan el acta de posesión y memorando de presentación verificando que estén completos y correctos, si no se encuentran bien se devuelve al profesional universitario para corrección y una vez realizada se realiza revisión nuevamente.</t>
  </si>
  <si>
    <t>C1
C2</t>
  </si>
  <si>
    <t>Procedimiento Selección y Vinculación de Servidores
Revisar y validar acta de posesión y memorando</t>
  </si>
  <si>
    <t>Desvinculación de servidores</t>
  </si>
  <si>
    <t>Posibilidad de afectación reputacional  por investigaciones disciplinarias e incumplimientos legales debido a retiro de servidores sin el cumplimiento de requisitos legales</t>
  </si>
  <si>
    <t xml:space="preserve"> *Demoras o incumplimientos de los involucrados, o,  Incumplimiento de tiempos u oportunidad (no entrega o entrega incompleta o inoportuna de la documentación por parte del servidor que se retira) *Fallas en el seguimiento, o Seguimiento inoportuno (no revisión o revisión inoportuna de la carta de renuncia o del formato entrega de cargo por parte del profesional de retiro) *Demoras o incumplimientos de los involucrados, o,  Incumplimiento de tiempos u oportunidad  (no entrega o trámite inoportuno del formato entrega de cargo por parte del jefe del servidor que se retira)</t>
  </si>
  <si>
    <t>(Servidores desvinculados con el cumplimiento de requisitos en el período / Total de servidores desvinculados en el período)*100</t>
  </si>
  <si>
    <t xml:space="preserve">El profesional universitario de retiro analiza y verifica la solicitud de retiro de acuerdo con los documentos y soportes.  Cuando el retiro obedezca a otras causales de retiro, se debe verificar y validar contra los soportes. El control permite al profesional de retiro analizar y verificar el correcto diligenciamiento de la carta de renuncia, si cumple con los requisitos de acuerdo con la causal de retiro, si está descrita la fecha de retiro y los soportes están acorde con la solicitud.
Si no se cumple con los requisitos devuelve al servidor mediante correo solicitando los ajustes requeridos. </t>
  </si>
  <si>
    <t>Procedimiento Gestionar Retiro de Personal
Analizar y verificar solicitud de retiro</t>
  </si>
  <si>
    <t>1. Solicitar iniciar la actuación tendiente a determinar si se presenta abandono de cargo.
2.  Solicitar iniciar la actuación tendiente a determinar si hay responsabilidad disciplinaria por no realizar la entrega del acta de entrega de cargo.</t>
  </si>
  <si>
    <t>*Servidores desvinculados con el cumplimiento de requisitos en el período: 21
*Total de servidores desvinculados en el período: 21
Indicador clave: (21/21)*100 = 100%</t>
  </si>
  <si>
    <t>El jefe inmediato del servidor que se retira una vez recibe el formato de entrega de cargo o acta de informe de gestión, revisa y realiza -si es el caso- observaciones y solicita por correo electrónico al servidor que se retira, efectuar los ajustes correspondientes.</t>
  </si>
  <si>
    <t>Procedimiento Gestionar Retiro de Personal
Recibir, revisar y firmar los documentos de retiro</t>
  </si>
  <si>
    <t>El profesional universitario de retiro recibe el formato entrega de cargo o acta informe de gestión (según corresponda) y con los soportes en el caso en que aplique  y valida si se encuentra diligenciado completamente, revisado y firmado por el jefe de la dependencia. Si la documentación no está diligenciada y completa remite correo electrónico al jefe de la dependencia informando los ajustes a que haya lugar y revisa si son atendidas las observaciones.</t>
  </si>
  <si>
    <t>C2
C3</t>
  </si>
  <si>
    <t>Procedimiento Gestionar Retiro de Personal
Recibir formato o acta y validar</t>
  </si>
  <si>
    <t>Posibilidad de afectación reputacional  por fuga de capital intelectual y afectación a  la operación de los procesos debido a pérdida del conocimiento explícito y tácito de los servidores que se retiran y/o cambian de empleo de manera temporal</t>
  </si>
  <si>
    <t xml:space="preserve"> *Limitaciones en la transferencia de conocimiento *Falta de insumos o información y/o incompleta *Demoras o incumplimientos de los involucrados (Retiro de los servidores sin documentar su acta de entrega/informe de gestión)
Baja calidad de la información insumo (Insuficiente información documentada de la operación de los procesos)</t>
  </si>
  <si>
    <t>(Servidores retirados con acta de entrega o informe de gestión / total de servidores retirados)*100
Nota: Teniendo en cuenta las situaciones administrativas a que haya lugar (ej. Pérdida de la libertad o fallecimiento)</t>
  </si>
  <si>
    <t xml:space="preserve">1. Realizar reunión para entrega de cargo que contenga los elementos claros para el desarrollo de las funciones y el conocimiento del cargo </t>
  </si>
  <si>
    <t>*Servidores retirados con acta de entrega o informe de gestión: 20 (1 dentro del término) -&gt; 21
*Total de servidores retirados: 21
Nota: Es preciso aclarar que aunque de los 21 servidores retirados, 20 han remitido el acta o informe de gestión, el restante aún está dentro del término para realizarlo y por tal razón no se evidencia materialización. Por tanto y para efectos del indicador, en el numerador se dejará la cantidad de servidores con acta de entrega o informe de gestión o que aún están dentro del término para entregarla(o).
Indicador clave (21/21)*100 = 100%</t>
  </si>
  <si>
    <t xml:space="preserve">El profesional universitario de retiro recibe el formato entrega de cargo o acta informe de gestión (según corresponda) y con los soportes en el caso en que aplique  y valida si se encuentra diligenciado completamente, revisado y firmado por el jefe de la dependencia. Si la documentación no está diligenciada y completa remite correo electrónico al jefe de la dependencia informando los ajustes a que haya lugar y revisa si son atendidas las observaciones. </t>
  </si>
  <si>
    <t xml:space="preserve">El profesional especializado verifica la entrega del informe de actividades ejecutadas por los equipos PAE - Proyectos de Aprendizaje en Equipo, que contenga el resultado de los proyectos, tabulación y análisis, fortalezas, oportunidades y debilidades detectadas en el proceso, sugerencias y recomendaciones, listado de asistencia, evaluación; verificando que cumpla con los lineamientos establecidos. Si el informe no cumple los lineamientos se devuelve y solicita mediante correo electrónico realizar los ajustes. </t>
  </si>
  <si>
    <t>Instructivo Proyectos de Aprendizaje en Equipo - PAE
Verificar Informe de Ejecución PAE</t>
  </si>
  <si>
    <t>El profesional especializado recibe informe de inasistencias y envía correo electrónico al nuevo servidor citado con copia al jefe de la dependencia a la cual fue vinculado y a la Subgerencia de Talento Humano, recordando que la inducción es obligatoria y citando para la próxima jornada de inducción que sea programada.</t>
  </si>
  <si>
    <t>Instructivo Inducción y entrenamiento en puesto de trabajo
Recibir informe, verificar y realizar seguimiento</t>
  </si>
  <si>
    <t>El profesional especializado recibe y verifica que el formato de entrenamiento en puesto de trabajo se encuentre totalmente diligenciado y que la información corresponda a las actividades y funciones del cargo, así como las fechas, aspectos a mejorar y observaciones del servidor entrenado. Si no está bien, devuelve al jefe inmediato o servidor- a través de correo electrónico.</t>
  </si>
  <si>
    <t>Instructivo Inducción y entrenamiento en puesto de trabajo
Recibir y verificar información</t>
  </si>
  <si>
    <t>Plan de Gestión del Rendimiento implementado y ejecutado
(Compromisos concertados - Evaluaciones y calificaciones realizadas - Valoración de la gestión de los servidores con vinculación provisional - Planes de Mejoramiento)</t>
  </si>
  <si>
    <t>Posibilidad de afectación reputacional  por incumplimiento legal e investigación disciplinaria debido a concertación de compromisos o realización de la evaluación de desempeño semestral/anual fuera de los tiempos establecidos por la normatividad</t>
  </si>
  <si>
    <t xml:space="preserve"> *Incumplimiento de lineamientos (no cumplimiento a los lineamientos establecidos en la norma y memorando de instrucción remitido por la STH defiendo fechas y fases para la concertación y/o evaluación del desempeño) *Fallas en los aplicativos y/o soluciones tecnológicas (EDL) *</t>
  </si>
  <si>
    <t>(Compromisos concertados y evaluaciones realizadas oportunamente en el periodo / Total de concertaciones y evaluaciones a realizar en el período) * 100 
Nota 1: Teniendo en cuenta las justificaciones y/o situaciones administrativas que se puedan presentar
Nota 2: Teniendo en cuenta los tiempos del proceso</t>
  </si>
  <si>
    <t xml:space="preserve">El profesional universitario de la STH verifica que las dependencias hayan remitido la copia de la concertación de compromisos, acorde con el memorando lineamientos EDL, si la dependencia no lo hizo, solicita al jefe de la dependencia la justificación/argumentación de las razones de la no concertación. </t>
  </si>
  <si>
    <t>Procedimiento Gestión del Rendimiento
Verificar el envío de la copia de la concertación de compromisos</t>
  </si>
  <si>
    <t>1. Generar el recordatorio y aviso inmediato a los implicados sobre la 
realización de la evaluación o concertación.
2. Solicitar iniciar la actuación tendiente a determinar si hay responsabilidad disciplinaria por la no realización de las evaluaciones.</t>
  </si>
  <si>
    <t>*Compromisos concertados y evaluaciones realizadas oportunamente en el periodo: 873
*Total de concertaciones y evaluaciones a realizar en el período:  873 (337 concertaciones de compromisos y 536 evaluaciones)
Indicador clave: (873/873)*100 = 100%</t>
  </si>
  <si>
    <t>El profesional universitario de la STH verifica que las dependencias hayan remitido la copia de la evaluación parcial semestral/eventuales acorde con el memorando lineamientos EDL, si la dependencia no lo hizo, solicita al jefe de la dependencia la justificación/argumentación de las razones de la no realización.</t>
  </si>
  <si>
    <t>Procedimiento Gestión del Rendimiento
Verificar la realización de la evaluación parcial semestral/eventual</t>
  </si>
  <si>
    <t>El profesional universitario de la STH verifica que las dependencias hayan remitido la copia de la calificación definitiva acorde con el memorando lineamientos EDL, si la dependencia no lo hizo, solicita al jefe de la dependencia la justificación/argumentación de las razones de la no realización.</t>
  </si>
  <si>
    <t>Procedimiento Gestión del Rendimiento
Verificar la realización de la calificación definitiva</t>
  </si>
  <si>
    <t>El profesional universitario revisa y verifica que se hayan ejecutado las actividades definidas en el plan anual de trabajo, si no, se generan las acciones de mejora a que haya a lugar.</t>
  </si>
  <si>
    <t>Procedimiento Gestión del Rendimiento
Revisar cumplimiento del plan de trabajo anual</t>
  </si>
  <si>
    <t>El Subgerente de Talento Humano revisa el informe consolidado del resultado de las evaluaciones verificando que contenga la información correcta y completa, verificando estadísticas y conclusiones, si no, devuelve al profesional universitario para ajuste y se realiza nuevamente revisión.</t>
  </si>
  <si>
    <t>Procedimiento Gestión del Rendimiento
Revisar informe y firmar memorando</t>
  </si>
  <si>
    <t>Nómina liquidada y
situaciones administrativas
gestionadas</t>
  </si>
  <si>
    <t>Posibilidad de afectación reputacional  por Investigaciones disciplinarias y posibles demandas  debido a reclamaciones justificadas por errores no subsanados en la certificación electrónica de tiempos laborados y/o certificados expedidos inoportunamente</t>
  </si>
  <si>
    <t xml:space="preserve"> *Falta de insumos o información y/o incompleta (no se cuenta con la totalidad de los soportes en forma física en gestión documental como tampoco en forma electrónica) *Baja calidad de la información insumo (dificultad para visualizar/leer la información histórica por la calidad de la documentación, Errores o imprecisiones en los datos de la documentación histórica)  *Alta carga laboral</t>
  </si>
  <si>
    <t>(Reclamaciones justificadas por errores no subsanados sobre la expedición de los CETIL y/o certificados expedidos inoportunamente  / total de certificaciones expedidas en el período)*100</t>
  </si>
  <si>
    <t>El profesional universitario solicita mediante correo electrónico a la Subgerencia Administrativa y Financiera - Gestión Documental, el préstamo de la historia laboral del ciudadano sujeto de la solicitud. 
Si no se encontró documentación que sustente la vinculación laboral del servidor o ex servidor con la entidad, elabora certificación por negación.</t>
  </si>
  <si>
    <t>Instructivo Certificación Electrónica de Tiempos Laborados
Validar información</t>
  </si>
  <si>
    <t>1. Realizar la corrección y entrega de la Certificación Electrónica de Tiempos Laborados.</t>
  </si>
  <si>
    <r>
      <t>*Reclamaciones justificadas por errores no subsanados sobre la expedición de los CETIL y/o certificados expedidos inoportunamente: 0
  *Total de certificaciones expedidas en el períod</t>
    </r>
    <r>
      <rPr>
        <sz val="11"/>
        <rFont val="Calibri"/>
        <family val="2"/>
        <scheme val="minor"/>
      </rPr>
      <t>o: 14</t>
    </r>
    <r>
      <rPr>
        <sz val="11"/>
        <color theme="1"/>
        <rFont val="Calibri"/>
        <family val="2"/>
        <scheme val="minor"/>
      </rPr>
      <t xml:space="preserve">
Indicador clave: (0/14)*100 = 0%
Debido a que no se presentaron reclamaciones, no hay soportes o evidencias para este indicador.</t>
    </r>
  </si>
  <si>
    <t xml:space="preserve">El profesional especializado de nómina acorde con los soportes, ingresa a la carpeta compartida y revisa los soportes de la consulta y valida la completitud y correcto diligenciamiento de la certificación y comunica al Subgerente de Talento Humano, con el fin de que se proceda a firmar el certificado. Si la información no es correcta se devuelve para validación del profesional universitario y devuelve la certificación en el aplicativo CETIL – justificando el motivo de devolución.  </t>
  </si>
  <si>
    <t>Instructivo Certificación Electrónica de Tiempos Laborados
Revisar certificación y oficio – cuando aplique -</t>
  </si>
  <si>
    <t>El Subgerente de Talento Humano revisa en el aplicativo la certificación y oficio remisorio - cuando aplique. – si la información de la certificación no está correcta, devuelve a través del aplicativo para que el profesional universitario ajuste lo correspondiente.</t>
  </si>
  <si>
    <t>Instructivo Certificación Electrónica de Tiempos Laborados
Revisar certificación y oficio y firmar</t>
  </si>
  <si>
    <t>Participación Ciudadana y experiencia del Servicio</t>
  </si>
  <si>
    <t xml:space="preserve">Prestar una experiencia de servicio de calidad a nuestros Grupos de Valor a través de un modelo de atención y la implementación de estrategias de participación y rendición de cuentas que permitan construir relaciones de confianza, satisfacción y mutuo beneficio. </t>
  </si>
  <si>
    <t>PCE</t>
  </si>
  <si>
    <t>Estrategia de Servicio al Ciudadano</t>
  </si>
  <si>
    <t>Posibilidad de afectación reputacional  por inconformidad de los ciudadanos  debido a incumplimiento en la implementación de la Estrategia de Servicio al Ciudadano</t>
  </si>
  <si>
    <t xml:space="preserve"> *Falta de seguimiento a la implementación de la estrategia * *Inadecuada formulación de la estrategia de servicio</t>
  </si>
  <si>
    <t>Sumatoria del porcentaje de avance de las  actividades realizadas /Total de  actividades programadas en el periodo</t>
  </si>
  <si>
    <t>Los profesionales asignados desde la GCAC y SPAC consolidan en un documento las propuestas recibidas de las diferentes áreas o procesos involucrados en la ejecución de la Política Pública Distrital de Servicio al Ciudadano, validando que las actividades sean coherentes con los objetivos definidos y con las necesidades y expectativas de los grupos de valor.</t>
  </si>
  <si>
    <t>Procedimiento formulación, ejecución y seguimiento de las estrategias de Servicio al Ciudadano y Participación Ciudadana</t>
  </si>
  <si>
    <t xml:space="preserve">1. Revisar la matriz de riesgos
2. Revisar los controles asociados
3. Ejecutar las actividades pendientes
4. Analizar la estrategia para realizar posibles ajustes
</t>
  </si>
  <si>
    <t>El Gerente Comercial y de Atención al Ciudadano
Subgerente de Participación y Atención al Ciudadano verifica que en la formulación y/o actualización de las estrategias se hayan tenido en cuenta los insumos necesarios para la implementación de cada política, según corresponda, que se cumpla con la consistencia y coherencia de las actividades y su programación, así como que las metas e indicadores atiendan las necesidades reales de la unidad y las expectativas de los grupos de valor.</t>
  </si>
  <si>
    <t>El Comité Institucional de Gestión y Desempeño revisa la coherencia y pertinencia de la estrategia presentada</t>
  </si>
  <si>
    <t>El Subgerente de Participación y Atención al Ciudadano y el Profesional asignado de la SPAC Semestralmente se hará seguimiento a cada estrategia, se revisan las evidencias o soportes cargados por cada uno de los responsables, se verifica que se haya cumplido con los planes. A través de correo electrónico, se generan alertas en caso de que no se estén cumpliendo con las acciones establecidas y en caso de no tener acceso a las evidencias.</t>
  </si>
  <si>
    <t>El Gerente Comercial y de Atención al Ciudadano semestralmente presenta el informe de seguimiento de ejecución de la estrategia</t>
  </si>
  <si>
    <t>El  Comité Institucional de Gestión y Desempeño revisa el cumplimiento de la estrategia</t>
  </si>
  <si>
    <t xml:space="preserve">Atención de solicitudes </t>
  </si>
  <si>
    <t>Posibilidad de afectación reputacional  por inconformidad del usuario frente a la atención recibida debido a incumplimiento de la oportunidad en la atención de solicitudes que se reciben por los canales de atención de acuerdo con la capacidad operativa.</t>
  </si>
  <si>
    <t xml:space="preserve"> *Desconocimiento de los protocolos de atención y procedimientos relacionados *Fallas en los sistemas o aplicativos utilizados para la atención de solicitudes a través de los diferentes canales *Falta de seguimiento a la oportunidad en la atención de solicitudes*</t>
  </si>
  <si>
    <t>(No. Solicitudes de usuarios atendidas por los diferentes canales  / No. Total de solicitudes recibidas de usuarios según capacidad operativa) * 100</t>
  </si>
  <si>
    <t>Muy AltaModerado</t>
  </si>
  <si>
    <t>El profesional, técnico y/o auxiliar verificar el acceso a los aplicativos y herramientas necesarias para la atención y/o radicación de solicitudes.</t>
  </si>
  <si>
    <t>Procedimiento de atención y radicación de solicitudes</t>
  </si>
  <si>
    <t xml:space="preserve">1. Revisar la matriz de riesgos
2. Revisar los controles asociados
3. Revisar y ajustar la capacidad operativa por canal
</t>
  </si>
  <si>
    <t>(23.205 solicitudes atendidas /  23.202 solicitudes programadas para atender según capacidad operativa)*100 = 100%</t>
  </si>
  <si>
    <t>El profesional, técnico, auxiliar de la Subgerencia de Participación y Atención al Ciudadano verifica que todas las solicitudes fueron atendidas</t>
  </si>
  <si>
    <t>El Profesional asignado a cada canal de la Subgerencia de Participación y Atención al Ciudadano revisa aleatoriamente la calidad y pertinencia de la respuesta sobre las atenciones realizadas y retroalimenta  el análisis.</t>
  </si>
  <si>
    <t>El Gerente Comercial de Atención al Ciudadano y/o el Subgerente de Participación y de Atención al Ciudadano realizan seguimiento a la gestión y atención de las solicitudes, por medio de reuniones mensuales.</t>
  </si>
  <si>
    <t>El profesional asignado a cada canal de la Subgerencia de Participación y Atención al Ciudadano verifica que los auxiliares, técnicos y profesionales que vayan a atender solicitudes y/o radicar estén capacitados en protocolos, temas operativos y temas técnicos.</t>
  </si>
  <si>
    <t>Radicación de solicitudes</t>
  </si>
  <si>
    <t>Posibilidad de afectación reputacional  por reprocesos  debido a inconsistencia en las radicaciones de los trámites catastrales solicitados</t>
  </si>
  <si>
    <t xml:space="preserve"> *Desconocimiento de los lineamientos, normatividad y procedimientos asociados a la radicación de trámites *Falta de verificación y seguimiento de la calidad en las radicaciones que se realizan *Fallas en los sistemas o aplicativos utilizados para la radicación de solicitudes</t>
  </si>
  <si>
    <t>Radicaciones correctas sin devolución / Radicaciones realizadas*100</t>
  </si>
  <si>
    <t>1. Revisar la matriz de riesgos
2. Revisar los controles asociados
3. Corregir la inconsistencia
4. Verificar los documentos asociados al proceso de radicación</t>
  </si>
  <si>
    <t>5.363 radicaciones correctas / 5.420   radicaciones realizadas)*100 = 98,95%</t>
  </si>
  <si>
    <t>El profesional, técnico de la Subgerencia de Participación y Atención al Ciudadano, verifica la existencia del predio en las bases de datos institucionales; para predios formales se compara con VUR y para predios informales se compara con los documentos aportados por el usuario, con el fin de determinar el tipo de trámite que aplique.</t>
  </si>
  <si>
    <t>El profesional, técnico de la Subgerencia de Participación y Atención al Ciudadano, verifica que los documentos aportados para el trámite, cumplan con los requisitos de la resolución de trámites vigente.</t>
  </si>
  <si>
    <t>El profesional o técnico de la Subgerencia de Participación verifica que las radicaciones devueltas por las áreas técnicas procedan para corrección,  clasifica por tipología con el fin de realizar el ajuste o modificación en la radicación.</t>
  </si>
  <si>
    <t>El Gerente Comercial de Atención al Ciudadano y/o el Subgerente de Participación y de Atención al Ciudadano realizan seguimiento del indicador de devoluciones, con el fin de tomar acciones si hay lugar a ellas.</t>
  </si>
  <si>
    <t>Notificación electrónica, personal, aviso, o publicación de la notificación por aviso</t>
  </si>
  <si>
    <t>Posibilidad de afectación reputacional  por desconocimiento por parte de los usuarios del resultado del tramite Catastral debido a incumplimiento en la gestión de notificaciones por la falta de asignación de radicaciones a notificar transferidas por las áreas técnicas</t>
  </si>
  <si>
    <t xml:space="preserve"> *Desconocimiento de los lineamientos, normatividad y procedimientos asociados a la notificación de trámites *Fallas en los sistemas o aplicativos utilizados para la notificación de trámites *Falta de control y seguimiento en la asignación de radicaciones a notificar</t>
  </si>
  <si>
    <t>(No. de radicaciones asignadas para notificar /No. de radicaciones transferidas desde las áreas técnicas)*100</t>
  </si>
  <si>
    <t>El profesional asignado al equipo de notificaciones verifica que los servidores estén capacitados en la normatividad asociada en el manejo de las notificaciones y en la gestión operativa de las mismas</t>
  </si>
  <si>
    <t>CI</t>
  </si>
  <si>
    <t>Procedimiento Entrega de notificaciones</t>
  </si>
  <si>
    <t>1. Revisar la matriz de riesgos
2. Revisar los controles asociados
3. Mesa de trabajo para identificar causas del incumplimiento para generar acciones correctivas</t>
  </si>
  <si>
    <t>1. Realizar reuniones trimestrales del equipo de notificaciones para revisar gestión y plantear mejoras si hay lugar a ellas.
2. Realizar semestralmente capacitaciones al equipo de notificaciones sobre la gestión de las mismas.</t>
  </si>
  <si>
    <t>1. Meta 100% 
(Reuniones realizadas / Reuniones programadas)*100
2. Capacitaciones realizadas / Capacitaciones programadas</t>
  </si>
  <si>
    <t>1. Profesional del equipo de notificaciones
2. Equipo de notificaciones</t>
  </si>
  <si>
    <t>1. Durante el primer trimestre se realizaron 2 reuniones con el equipo de notificaciones, en dónde se revisó  el cumplimiento de las tareas, y se fijaron compromisos.
2. Se realizó  capacitación al equipo de notificaciones sobre el uso de VUR y Visor cartográfico</t>
  </si>
  <si>
    <t xml:space="preserve">1. actas de reunión
2. listado de asistencia </t>
  </si>
  <si>
    <t>1. 25%
2.25%</t>
  </si>
  <si>
    <t>(1.990 radicaciones asignadas para notificar/1.990 radicaciones transferidas)*100 = 100%</t>
  </si>
  <si>
    <t>El Profesional, auxiliares y técnicos del equipo de notificaciones revisan el funcionamiento de las herramientas y aplicativos necesarios para el proceso de notificación</t>
  </si>
  <si>
    <t xml:space="preserve">El profesional asignado al equipo de notificaciones verifica la asignación de las radicaciones para notificación </t>
  </si>
  <si>
    <t>El Gerente Comercial y de Atención al Ciudadano, el
Subgerente de Participación y Atención al Ciudadano y el  Profesional
SUPAC revisan el cumplimiento de la gestión de notificaciones</t>
  </si>
  <si>
    <t>Atención y respuesta a las
solicitudes de información,
quejas, reclamos,
sugerencias, denuncias por
actos de corrupción y otras,
Derecho de Petición y /o
felicitaciones.</t>
  </si>
  <si>
    <t>Posibilidad de afectación reputacional  por aumento en los tiempos de respuesta al ciudadano y posibles hallazgos, investigaciones y sanciones debido a incumplimiento con los tiempos establecidos para la atención y respuesta a las solicitudes de información, quejas, reclamos, sugerencias, denuncias por actos de corrupción y otras, derecho de Petición y /o felicitaciones, recibidas en el Sistema Distrital para la Gestión de Peticiones Ciudadanas - Bogotá te Escucha a través de el sistema Bogotá Te Escucha de la Alcaldía Mayor</t>
  </si>
  <si>
    <t xml:space="preserve"> *Desconocimiento de la ley 1755 de 2015 *Desconocimiento del manejo de sistema BTE *Falta de seguimiento a la gestión de las PQRS en la entidad</t>
  </si>
  <si>
    <t>PQRS atendidas oportunamente / Total PQRS por atender en el periodo*100</t>
  </si>
  <si>
    <t xml:space="preserve">El profesional de la SUPAC verifica que los servidores estén capacitados en la normatividad asociada en el manejo de las PQRS y en la gestión operativa de las mismas </t>
  </si>
  <si>
    <t>Procedimiento de Atención de PQRS</t>
  </si>
  <si>
    <t>1. Socializar tips trimestralmente para el manejo de la herramienta Bogotá Te Escucha</t>
  </si>
  <si>
    <t>1. Meta 100% 
(Tips socializados / Tips programadas)*100</t>
  </si>
  <si>
    <t>1. Profesional del equipo de Bogotá Te Escucha</t>
  </si>
  <si>
    <t>1. Durante el primer trimestre socializa por correo electrónico a los responsables del manejo de BTE en la entidad los TIPS para el manejo del sistema</t>
  </si>
  <si>
    <t>1. Correo electrónico</t>
  </si>
  <si>
    <t>(914 peticiones atendidas oportunamente/918 peticiones para contestar en el periodo)*100= 99,56%</t>
  </si>
  <si>
    <t>El Técnico y/o Profesional encargado de la gestión de PQRS en  la SUPAC o territorio, revisar el funcionamiento de los aplicativos necesarios para el registro, atención y seguimiento de las PQRS</t>
  </si>
  <si>
    <t>El profesional de la SUPAC encargado de la gestión de PQRS verifica peticiones próximas a vencer y realizar alertamientos</t>
  </si>
  <si>
    <t>Los Gerentes, Subgerentes y Jefes de dependencia verifican la gestión de las peticiones</t>
  </si>
  <si>
    <t xml:space="preserve">El Gerente GCAC y/o Subgerente SPAC, y el Profesional y/o técnico de la  SUPAC, Revisan el cumplimiento de la gestión y administración de las PQSR </t>
  </si>
  <si>
    <t>El Comité Institucional de Gestión y Desempeño Verifica y analiza la información de acuerdo con la presentación de PQRS del periodo y toma decisiones si hay lugar a ellas.</t>
  </si>
  <si>
    <t xml:space="preserve">Plan de participación ciudadana </t>
  </si>
  <si>
    <t>Posibilidad de afectación reputacional  por desinformación de los ciudadanos para la gestión de sus trámites y la labor misional de la Unidad  debido a incumplimiento del Plan de participación ciudadana</t>
  </si>
  <si>
    <t xml:space="preserve"> *Fallas en la construcción del plan de participación ciudadana *Falta de seguimiento a las actividades programadas *</t>
  </si>
  <si>
    <t>(% de ejecución de actividades realizadas del plan de participación ciudadana /Total de actividades programadas)*100</t>
  </si>
  <si>
    <t>Gerente GCAC, subgerente de participación Ciudadana y su equipo de trabajo, revisan y ajustan el plan de participación con cada uno de sus componentes.</t>
  </si>
  <si>
    <t>Procedimiento de participación ciudadana</t>
  </si>
  <si>
    <t>1. Revisar la matriz de riesgos
2. Revisar los controles asociados
3. mesa de trabajo para identificar causas del incumplimiento para generar acciones correctivas</t>
  </si>
  <si>
    <t xml:space="preserve">1. Realizar reuniones mensuales del equipo de Participación para la articulación de la gestión. </t>
  </si>
  <si>
    <t xml:space="preserve">(Reuniones realizadas/reuniones programadas)*100 </t>
  </si>
  <si>
    <t>Profesionales del equipo de participación</t>
  </si>
  <si>
    <t>1. Durante el primer trimestre se realizaron 2 reuniones de seguimiento, una con la Subgerente para revisar los temas del Plan y la otra con IDECA, única área misional que tiene por ahora actividades en el plan, para verificar los temas y sus cronogramas.</t>
  </si>
  <si>
    <t>1. Listados de asistencia</t>
  </si>
  <si>
    <t>(390% porcentaje de ejecución de actividades realizadas del plan de participación ciudadana /15 Total de actividades programadas)*100 = 90%</t>
  </si>
  <si>
    <t>Comité Institucional de Gestión y Desempeño aprueba el plan con cada uno de sus componentes. Si el plan requiere ajustes se dejará consignando en el acta de la reunión para realizarlos</t>
  </si>
  <si>
    <t>Gerente GCAC, Subgerente SPAC y su equipo de trabajo, periódicamente hacen seguimiento al cumplimiento de cada una de las actividades del Plan de participación y los planes de interlocución en todos los niveles.</t>
  </si>
  <si>
    <t>Comité Institucional de gestión y desempeño realiza seguimiento a plan de participación ciudadana con el propósito de garantizar su cumplimiento.</t>
  </si>
  <si>
    <t>MATRIZ DE RIESGOS DE CORRUPCIÓN</t>
  </si>
  <si>
    <t xml:space="preserve">IDENTIFICACIÓN DEL RIESGO </t>
  </si>
  <si>
    <t>EVALUACIÓN DEL RIESGO</t>
  </si>
  <si>
    <t>% DE AVANCE 
(Según cada indicador)
ACUMULADO</t>
  </si>
  <si>
    <t>Eventos o situaciones que evidencia la  materialización</t>
  </si>
  <si>
    <t>CÓDIGO</t>
  </si>
  <si>
    <t>RIESGO</t>
  </si>
  <si>
    <t xml:space="preserve">CAUSAS </t>
  </si>
  <si>
    <t>CONSECUENCIAS</t>
  </si>
  <si>
    <t>TIPO DE CONTROLES</t>
  </si>
  <si>
    <t>CONTROLES</t>
  </si>
  <si>
    <t>IMPACTO INHERENTE</t>
  </si>
  <si>
    <t>ZONA RIESGO INHERENTE</t>
  </si>
  <si>
    <t>SOLIDEZ INDIVIDUAL 
Diseño/Ejecución</t>
  </si>
  <si>
    <t>SOLIDEZ DEL 
CONJUNTO DE CONTROLES</t>
  </si>
  <si>
    <t xml:space="preserve">PROBABILIDAD RESIDUAL </t>
  </si>
  <si>
    <t>IMPACTO 
RESIDUAL</t>
  </si>
  <si>
    <t>ZONA RIESGO 
RESIDUAL</t>
  </si>
  <si>
    <t>TRATAMIENTO - OPCIONES DE 
MANEJO</t>
  </si>
  <si>
    <t xml:space="preserve">ACTIVIDADES </t>
  </si>
  <si>
    <t>RC-COM-1</t>
  </si>
  <si>
    <t>Posibilidad de recibir una dádiva o beneficio a nombre propio o de un particular por publicar y/u omitir información generando afectación en la imagen, reputación y la prestación de los servicios de la entidad.</t>
  </si>
  <si>
    <t>1. Falta de transparencia e integridad del servidor público., 2. Interés de ocultar o divulgar información  que favorezca a un interés particular., 3. No identificar, ni declarar un conflicto de interés oportunamente</t>
  </si>
  <si>
    <t xml:space="preserve">1. Afectación de la imagen y reputación de la entidad y/o de los funcionarios, 2. Posibles sanciones o implicaciones disciplinarias., </t>
  </si>
  <si>
    <t xml:space="preserve"> *PREVENTIVO *PREVENTIVO * * * *</t>
  </si>
  <si>
    <t xml:space="preserve"> *El Profesional Especializado 22-10 Revisa y validar las solicitudes de comunicaciones: Se reciben las diferentes solicitudes de comunicación de cada proceso a través de la Mesa de Servicios de Comunicaciones o las solicitudes externas que lleguen por medio de correo electrónico, físico o de cualquier otro medio valido para su recepción, teniendo en cuenta lo siguiente:  Revisa el formato de solicitud a comunicaciones y verifica que esté completo todos los campos, que sean claro, pertinentes y tenga la revisión del cumplimiento de la Política de Protección de Datos Personales en los casos que aplique, si este no cumple con lo anterior, es remitido al responsable de proceso con las respectivas observaciones para ser ajustado a través de un correo electrónico o un comentario en la mesa de servicios como soporte de la revisión. (Solo aplica para comunicaciones internas).  Revisa los documentos anexos que se requieran para atender la solicitud o sirvan de apoyo. Es necesario que todos los documentos que se requieran cargar o publicar estén debidamente nombrados conforme a la solicitud. Es responsabilidad de cada área o dependencia que solicité la publicación de información pública, realicé la verificación de que el contenido que está suministrando para ser publicado en los canales cumpla con lo que establece la política de protección de datos personales y derechos de autor si suministran imágenes o textos preestablecidos. Si esta conforme la solicitud continua con el proceso de divulgación, en caso de que no este conforme la solicitud se regresa al área para que realice los ajustes correspondientes. *El Comité Institucional de Gestión y Desempeño. Valida y aprueba el Plan de Comunicaciones: Se presenta el Plan Estratégico de Comunicaciones al Comité Institucional de Gestión y Desempeño de la UAECD para su validación y aprobación. Para su aprobación se deberá tener en cuenta los siguientes criterios:
1.Es pertinente y coherente frente al Plan Estratégico de la Unidad y el Plan de Acción Anual.
2.Se cuenta con los recursos disponibles para su ejecución
3.El plan es presentado en debida forma, cuenta con actividades, productos, responsables y fechas que permitan su seguimiento y evaluación. Si el Plan es aprobado continua con la actividad de socialización, en caso de no ser aprobado se devuelve a la actividad de definición del Plan Estratégico de Comunicaciones. * * * * *</t>
  </si>
  <si>
    <t>RARO</t>
  </si>
  <si>
    <t>MAYOR</t>
  </si>
  <si>
    <t>ALTO</t>
  </si>
  <si>
    <t xml:space="preserve"> *FUERTEFUERTE *FUERTEFUERTE * * * *</t>
  </si>
  <si>
    <t>FUERTE</t>
  </si>
  <si>
    <t>1. Campañas de comunicaciones explicando a los servidores la importancia de proteger los derechos de autor, tener transparencia en las publicaciones que se solicitan y la importancia de reportar conflictos de interés de manera oportuna sobre cualquier situación, especialmente en lo relacionado a las comunicaciones que genera la entidad.</t>
  </si>
  <si>
    <t>1.Meta: 100% (1 campaña trimestral)
Indicador: número de campañas  realizadas  / número de campañas programadas.</t>
  </si>
  <si>
    <t>1. Asesoría y acompañamiento de entidades externas experta en el tema</t>
  </si>
  <si>
    <t>1. Asesor de Comunicaciones</t>
  </si>
  <si>
    <t>1. 30/12/2024</t>
  </si>
  <si>
    <t>Se realizó una publicación por medio de Cpasula Informativa por correo institucional a TODOS CATASTRO explicando la importancia de proteger los derechos de autor; tener buenas prácticas en el uso de videos y fotografías.
Así mismo, se publicó, por medio de una capsula informativa por correo institucional a TODOS CATASTRO una campaña para los funcionarios de Catastro Bogotá explicado qué es, qué hacer,  cómo se detecta y cómo se comunica el conflicto de intereses.</t>
  </si>
  <si>
    <t>RC-GCA-1</t>
  </si>
  <si>
    <t>Posibilidad de recibir dádivas o beneficios a nombre propio o de particulares para incidir en la gestión de los trámites y su respuesta.</t>
  </si>
  <si>
    <t>1.Posible falta de transparencia e integridad de servidores públicos y contratistas, 2. No identificar, ni declarar un conflicto de interés oportunamente y/o No tomar medidas en caso de una  manifestación de conflicto de interés o en la presunta comisión de una conducta punible, 3. Que se llegaren a presentar fallas en los controles que posibiliten la realización del hecho</t>
  </si>
  <si>
    <t>1. Pérdida de credibilidad en la entidad, 2. Insatisfacción del usuario, 3. Hallazgos administrativos, disciplinarios y fiscales</t>
  </si>
  <si>
    <t xml:space="preserve"> *PREVENTIVO *DETECTIVO *DETECTIVO *DETECTIVO *PREVENTIVO *PREVENTIVO</t>
  </si>
  <si>
    <t xml:space="preserve"> *Los Profesionales líderes de los equipos de trabajo revisan el estado de las radicaciones, envían correos a quienes tienen asignaciones que presenten retrasos, solicitando información correspondiente y estableciendo compromisos, acciones de mejora para cumplir con la meta establecida. *Los profesionales líderes de los equipos de trabajo y Subgerentes SIE SIFJ, revisan la información por cada grupo de trabajo de trámites, resultado del seguimiento para detectar las radicaciones que superan los plazos establecidos, se evalúan las acciones a implementar y se determina si requiere algún otro tipo de estrategia. *El Gerente de Información Catastral, Subgerentes SIE SIFJ y profesionales líderes de los equipos de trabajo en GIC/SIE/SIFJ, verifican la información consolidada del resultado del seguimiento de trámites, quincenalmente con el propósito de revisar el resultado del seguimiento de los trámites y definir estrategias para mejorar en los tiempos de respuesta requeridos. *El profesional de la SIFJ realiza análisis del trámite de acuerdo con la asignación efectuada, la solicitud del usuario y con el tipo de trámite según el Documento técnico de mutaciones - control de calidad. Si no se cumplen los criterios de aceptación, entrega la radicación con las observaciones para ser devuelto por la herramienta definida de acuerdo con la actividad que corresponda. *El Jefe de dependencia (o a quien designe) revisa el reporte de las cuentas de usuario de red que expiraron hasta el corte mensual y por inactividad mayor a 60 días. Si requiere depuración solicita inactivar las cuentas en los sistemas de información mediante solicitud por mesa de servicio de TI. *El Jefe de dependencia (o a quien designe) revisa el reporte de cuentas de usuario activas con sus respectivos permisos o privilegios que estén acordes a las funciones y/o actividades actuales de los funcionarios y contratistas de su dependencia y solicita en caso de ser necesario las modificaciones. *</t>
  </si>
  <si>
    <t>IMPROBABLE</t>
  </si>
  <si>
    <t xml:space="preserve"> *FUERTEFUERTE *FUERTEFUERTE *FUERTEFUERTE *FUERTEFUERTE *FUERTEFUERTE *FUERTEFUERTE</t>
  </si>
  <si>
    <t>1. Realizar los procesos de inducción y entrenamiento al puesto de trabajo al personal que ingrese producto de concursos y encargos. (Actividad sujeta al ingreso de personal). 
2. Sensibilizar a los funcionarios y/o contratistas en temas de integridad y relacionados. Ej Conflictos de interés, Ética, Valores y Lineamientos Anti-soborno.</t>
  </si>
  <si>
    <t>1. Meta: 100% - Indicador: (No. Personas entrenadas / No. Personas vinculadas que requieren entrenamiento) *100  
2. Meta: 2 100% . Indicador: (No. sensibilizaciones realizadas / No. sensibilizaciones programadas)  * 100.</t>
  </si>
  <si>
    <t>1. Subgerencia de Información Económica, Subgerencia de Información Física y jurídica, Gerencia de Información Catastral
2. Subgerencia de Información Económica, Subgerencia de Información Física y jurídica, Gerencia de Información Catastral</t>
  </si>
  <si>
    <t xml:space="preserve">1.. SIE - GIC: Durante el I Trimestre 2024, la no realizó entrenamiento en puesto de trabajo a servidores públicos en modalidad de encargo o provisionalidad, por lo tanto no se diligenció  formato pertinente de ingreso alguno. 
No se mide indicador por cuanto no  ingreso de personal.
SIFJ: Durante el periodo enero - marzo 2024, la SIFJ finalizó el entrenamiento en puesto de trabajo de ocho (8) servidores vinculados a la SIFJ, cinco (5) en periodo de prueba y tres (3) por encargo.
2. SIFJ-SIE-GIC: 
Durante el I Trim 2024, se recibió por correo 5 comunicaciones enfatizando las temáticas de conflicto de intereses, valores según código de integridad, lineamientos de seguimiento y control de productos entregables por contratos de prestación de servicio y de gestión, plan estratégico de talento humano- plan integridad 2024, manual de supervisión.
Así mismo, acorde con el cronograma de capacitaciones manejado por la STH, el 20 de marzo se asistió a la capacitación "Adecuada apropiación del Código de Integridad", en la cual se tocaron temas relacionados con ética y valores, vale la pena precisar que, esta convocatoria fue adelantada por la STH pero fue realizada por la Dirección de Empleo Público. </t>
  </si>
  <si>
    <t>1. No hubo entrenamientos durante el I TRIM 2024.
SIFJ: RC_GCA_1_ACT1_FTO_ENTR_PTOW_CARLOS_VARGAS_PP
RC_GCA_1_ACT1_FTO_ENTR_PTOW_DIANA_RINCON_ENC
RC_GCA_1_ACT1_FTO_ENTR_PTOW_JAVIER_BÁEZ_PP
RC_GCA_1_ACT1_FTO_ENTR_PTOW_JHEANSEL_BELTRÁN_PP
RC_GCA_1_ACT1_FTO_ENTR_PTOW_LUIS_ALEJANDRO_POVEDA_PP
RC_GCA_1_ACT1_FTO_ENTR_PTOW_MARÍAFDA_VANEGAS_PP
RC_GCA_1_ACT1_FTO_ENTR_PTOW_OLGAL_GARZON_ENCA
RC_GCA_1_ACT1_FTO_ENTR_PTOW_RICARDO_PALOMA_ENCA
2.  5 correos:
RC_GCA_1_Act2_correo PEI SRH_Plan integrid31012024
RC_GCA_1_ACT2_Correo_Circ2-24 lineam_seg contr_prod entreg ctos prest serv-gestion
RC_GCA_1_Act2_Correo_Comunic_conflic_interes2703
RC_GCA_1_Act2_Correo_comunic_record valores cod integ2103
RC_GCA_1_Act2_Correo_manual supervisor3101
SIFJ: RC_GCA_1_ACT2_CAPAC_CODIGO_ETICA_MARZO2024</t>
  </si>
  <si>
    <t>1. 25%
2. 25%</t>
  </si>
  <si>
    <t>RC-GCA-2</t>
  </si>
  <si>
    <t>Posibilidad de recibir dádivas o beneficios a nombre propio o de particulares para cambiar la información de los predios de los territorios en beneficio propio o particular.</t>
  </si>
  <si>
    <t>1. Posible falta de transparencia e integridad del funcionario., 2. Falta de protocolos de seguridad, de acceso y de modificación de la información catastral o que no se tengan medidas de seguridad en el sistema que almacene y disponga la información catastral. 
3. Posible falta de seguimiento., 4. No identificar, ni declarar un conflicto de interés oportunamente</t>
  </si>
  <si>
    <t>1. Disminución de los ingresos para la entidad territorial, 2. Pérdida de credibilidad e imagen institucional, 3. Investigaciones disciplinarias, fiscales y penales
4. Insatisfacción del usuario y las entidades territoriales</t>
  </si>
  <si>
    <t xml:space="preserve"> *PREVENTIVO *PREVENTIVO *PREVENTIVO * * *</t>
  </si>
  <si>
    <t xml:space="preserve"> *El Profesional Control Calidad verifica la consistencia de la información recolectada en campo a través del reconocimiento, si existen inconsistencias, se analizan y corrigen por parte del servidor encargado. *El Comité de avalúos analiza y discute la propuesta económica y la documentación soporte, para determinar si la propuesta de valor está suficientemente soportada, si no lo está devuelve a la investigación económica. *Los Profesionales líderes de los equipos de trabajo revisan el estado de las radicaciones, envían correos a quienes tienen asignaciones que presenten retrasos, solicitando información correspondiente y estableciendo compromisos, acciones de mejora para cumplir con la meta establecida. * * * *</t>
  </si>
  <si>
    <t xml:space="preserve"> *FUERTEFUERTE *FUERTEFUERTE *FUERTEFUERTE * * *</t>
  </si>
  <si>
    <t>1.Realizar capacitaciones y/o jornadas de sensibilización en temas de integridad y relacionados. Ej Conflictos de interés, Ética, Valores y Lineamientos Anti-soborno.</t>
  </si>
  <si>
    <t>1. Meta: 100% . Indicador: (No. Capacitaciones y/o sensibilizaciones realizadas / No. Capacitaciones y/o sensibilizaciones programadas) * 100.</t>
  </si>
  <si>
    <t xml:space="preserve">1. Líderes de territorios </t>
  </si>
  <si>
    <t xml:space="preserve">1. Se realizaron las orientaciones al personal  en temas de integridad en los territorios 
 Se realizó la sensibilización a los contratistas en temas e integridad. </t>
  </si>
  <si>
    <t>1. RG GCA_1_2 Act 2
SOCIALIZACIÓN CÓDIGO DE INTEGRIDAD Territorios
Fwd_ Documentos capacitacion codigo de integridad
Codigo de integridad, que hacer que no hacer 2 (3)
2024-03-01_Distribucion_ayg_vf (2)
2023-12-30_Actualizacion_guia_apropiacion_valores (1)
2023-09-29_Presentacion_Apropiacion_codigo_integridad final(2)
2017-06-07_valores_del_servidor_publico_codigo_integridad</t>
  </si>
  <si>
    <t xml:space="preserve">1. 25%
</t>
  </si>
  <si>
    <t>RC-GCA-3</t>
  </si>
  <si>
    <t>Posibilidad de recibir dádivas o beneficios a nombre propio o de terceros para generar información errada u omitir los lineamientos metodológicos establecidos en la gestión del avalúo comercial</t>
  </si>
  <si>
    <t>1. Falta de transparencia e integridad del servidor público y/o contratista, 2. Que se llegaren a presentar fallas en los controles que posibiliten la realización del hecho, 3. No identificar, ni declarar un conflicto de interés oportunamente</t>
  </si>
  <si>
    <t xml:space="preserve">1. Afectación a la imagen institucional., 2. Hallazgos administrativos, disciplinarios y fiscales., </t>
  </si>
  <si>
    <t xml:space="preserve"> *PREVENTIVO *PREVENTIVO *PREVENTIVO *PREVENTIVO *CORRECTIVO *PREVENTIVO</t>
  </si>
  <si>
    <t xml:space="preserve"> *El profesional avaluador verifica y realiza visita técnica al predio, siguiendo los lineamientos del Documento técnico Protocolo de visita técnica para avalúos comerciales; si la visita no fue efectiva se realiza automáticamente la asignación de nueva fecha de visita la cual no superará los 10 días. *El profesional de control de calidad de la Subgerencia de Información Económica -SIE, verifica en el aplicativo de avalúos comerciales el Informe técnico con los anexos y los documentos aportados, validando contra una lista de chequeo para determinar su conformidad. De requerirse ajustes, devuelve al profesional avaluador para ajustes. *El Comité de avalúos realiza revisión y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t>
  </si>
  <si>
    <t>1. Realizar reuniones mensuales de seguimiento para generar alertas y/o recomendaciones sobre la gestión de los avalúos comerciales.
2. Realizar seguimiento trimestral a la contratación del personal avaluador.</t>
  </si>
  <si>
    <t>1. Líder avalúos comerciales, Subgerente SIE
2. Líder avalúos comerciales</t>
  </si>
  <si>
    <t>1. Durante el primer trimentre de 2024, el equipo de Avalúos Comerciales - SIE realizó cinco (5) reuniones con la GIC donde dieron cuenta del seguimiento al estado de solicitudes  de avalúos comerciales de los diferentes clientes  (IDU, ERU, EMB, EAAB, SDIS, OTROS). En dichas reuniones se  impartieron estrategias, recomendaciones y  exigibilidad a los avaluadores y controles de calidad  para dar respuesta con prontitud frente a las diferentes solicitudes por los clientes.
2. Durante el primer trimestre del 2024 aún se cuentan en ejecución 3 contratos de avaluadores con recursos vigencia 2023, en el mes de febrero del 2024 se suscribieron  2 contratos de avaluadores  para un total en el trimeste de 5 profesionales avaluadores.
Por otra parte, el equipo restante, es decir los controles de calidad y el equipo base (auxiliar, profesional de apoyo, presupuesto y cartogràfico) estan en proceso de vinculaciòn contractual de acuerdo al PAA 2024.</t>
  </si>
  <si>
    <t>1. RC_GCA_3_Act1Present_seg_Avaluos comerc_19_ENER_24
RC_GCA_3_Act1Present_seg_Avaluos comerc_30_ENER_24
RC_GCA_3_Act1Present_seg_Avaluos comerc_16_FEB_24
RC_GCA_3_Act1Present_seg_Avaluos comerc_27_FEB_24_IDU
RC_GCA_3_Act1Present_seg_Avalúos Comerc 15_MAR_24
2. RC_GCA_3_Act2 Excel_seg_Ctos Avalcom I TRIM_24</t>
  </si>
  <si>
    <t>RC-GPS-1</t>
  </si>
  <si>
    <t>Posibilidad de recibir dadivas  o beneficios a nombre propio o de terceros por el incumplimiento en la gestión de los contratos (seguimiento y facturación)</t>
  </si>
  <si>
    <t xml:space="preserve">No identificar, ni declarar un conflicto de interés oportunamente, Posible falta de transparencia e integridad del funcionario" por debilidades en los controles, </t>
  </si>
  <si>
    <t xml:space="preserve">Incumplimiento en la gestión contractual, , </t>
  </si>
  <si>
    <t xml:space="preserve"> *PREVENTIVO *CORRECTIVO *DETECTIVO *CORRECTIVO * *</t>
  </si>
  <si>
    <t xml:space="preserve"> *El(a) Gerente Comercial y de Atención al Ciudadano realiza las revisiones, verificaciones, hace sugerencias recomendaciones analizando la matriz DOFA definida por el Equipo Comercial, y expuesta por el Líder del Procedimiento mediante las reuniones que sean necesarias con todos los participantes de la elaboración del documento. Cuando se encuentre conforme por parte del(a) Gerente Comercial y de Atención al Ciudadano el análisis DOFA presentado, se da por parte de este su aprobación.  *Se coordina por parte del Profesional Especializado - Líder del Procedimiento la mesa de trabajo con el fin de proceder con la revisión del Plan de Mercadeo propuesto. En esta mesa se realiza la verificación de las estrategias y acciones que cumplan con las necesidades de la UAECD para garantizar el cumplimiento de los objetivos planteados, se verifican los responsables por cada actividad, tiempos e indicadores propuestos, se generan las observaciones y se aprueba el documento. *El Profesional Especializado - Líder del Procedimiento realiza de forma mensual el seguimiento a la ejecución del Plan de Mercadeo con el fin de generar las alertas necesarias al equipo sobre los incumplimientos presentados con el fin de tomar las acciones pertinentes para la gestión de las actividades. Se remite correo electrónico a los responsables de cada una como al Gerente Comercial y de Atención al Ciudadano, informando sobre las actividades incumplidas y los avances. *El(la) Gerente Comercial y de Atención al Ciudadano recibe las alertas por parte del Profesional Especializado - Líder del Procedimiento y revisa mensualmente la ejecución de las actividades del Plan de Mercadeo. Se toman medidas o nuevas estrategias para el cumplimiento de los nuevos objetivos propuestos. * * *</t>
  </si>
  <si>
    <t xml:space="preserve"> *FUERTEFUERTE *FUERTEMODERADO *MODERADOFUERTE *MODERADOMODERADO * *</t>
  </si>
  <si>
    <t>MODERADO</t>
  </si>
  <si>
    <t>1. Realizar el seguimiento mensual al estado de los contratos suscritos
2. Seguimiento mensual al flujo de la facturación y el recaudo.</t>
  </si>
  <si>
    <t>1. Meta: 100%  
(Seguimientos mensuales realizados / Seguimientos programados)*100 
2. Meta: 100%
(Seguimiento al flujo de facturación y recaudo elaborado mensual/ Seguimiento al flujo de facturación y recaudo elaborado mensual conciliado)*100</t>
  </si>
  <si>
    <t>Profesional Especializado - Líder de Procedimiento GCAC</t>
  </si>
  <si>
    <t>1. Durante el I Trimestre de la vigencia 2024, la GCAC presenta informes de seguimiento trimestral por periodo así:
*Enero: Dos (2) informes de seguimiento 
EMB SA por el contrato interadministrativo 095-2021 
RENOBO por el contrato interadministrativo 327 de 2023)
*Marzo: Cuatro (4) informes de seguimiento 
IDU en los contratos interadministrativos 
1548 de 2018
1674 de 2021 
1449 de 2022 
1526 de 2022
2. En el I Trimestre se presentan tres (03) seguimientos al flujo de facturación y recaudo mensuales conciliados con la Tesorería de la UAECD.</t>
  </si>
  <si>
    <t>1. Informes de seguimiento: Se anexa relación de seis (06) archivos que se encuentran en el OneDrive "EVIDENCIAS RIESGOS 2024" en la ruta: GPS_Gestion_productos_servicios/1.ITRIM/2.RC-GPS-1/1RC-ITRIM/1.Informes-de-seguimiento, por mes así:
a. 1.IS-Ene-24: 
2024EE4237_Seguimiento_095_2021_EMB
UAECD 2024 EE 4348  ( informe de seguimiento contrato 327 - 2023 renobo )
b. 3.IS-Mar-24:
2024EE12715_Rta_2024ER6337_NoAdición_Inf_Seg_Cto_1548_2018
2024EE13013_Inf_Seg_Cto_1674_2021
2024EE13009__Inf_Seg_Cto_1449_2022
2024EE12990__Inf_Seg_Cto_1526_2022
2. Flujo de seguimiento al recaudo y facturación: Se aneza relación de tres (03) archivos  con sus respectivos correos de conciliación y que se encuentran en el OneDrive "EVIDENCIAS RIESGOS 2024" en la ruta: GPS_Gestion_productos_servicios/1.ITRIM/2.RC-GPS-1/1RC-ITRIM/2.Seguimiento-al-flujo-del-recaudo-y-facturacion, por mes así:
a. Registro de seguimiento al flujo de facturación y recaudo enero, febrero y marzo de  2024 con sus respectivo correo de conciliación:
1.SFR-BTA-GCAC_2024_Ene-FINAL-05022024
2.SFR-BTA-GCAC_2024_Feb-FINAL-06032024
3.SFR-BTA-GCAC_2024_Mar-FINAL-03042024
Correo-ConciliacionTesoreria-Enero-24
Correo-ConciliacionTesoreria-Febrero-24
Correo-ConciliacionTesoreria-Marzo-24</t>
  </si>
  <si>
    <t>1. 25%
2.25%</t>
  </si>
  <si>
    <t>RC-GIG-1</t>
  </si>
  <si>
    <t>Posibilidad de recibir o solicitar cualquier dádiva o beneficio a nombre propio o de terceros para un uso inadecuado de la información geográfica</t>
  </si>
  <si>
    <t>Actuación indebida por parte de los profesionales a cargo o responsables de la ejecución de las actividades de los procedimientos de Gestión de Información Geográfica, Incumplimiento de los procedimientos de Gestión de la Información Geográfica, Desconocimiento de las condiciones y licencias de uso de la información geográfica</t>
  </si>
  <si>
    <t xml:space="preserve">Uso inadecuado de la información geográfica dispuesta en la Infraestructura de Datos Espaciales de Bogotá, , </t>
  </si>
  <si>
    <t xml:space="preserve"> *PREVENTIVO *PREVENTIVO *PREVENTIVO *PREVENTIVO * *</t>
  </si>
  <si>
    <t xml:space="preserve"> *Verifica para cada versión, mediante el formato de chequeo de cargue de datos que los datos de referencia almacenados en la base de datos cumplan con los documentos técnicos concertados y que la cantidad de registros corresponda con el total de datos reportados por las entidades participantes. *Revisa y valida que los datos cargados cumplan con los lineamientos establecidos en IDECA para estas actividades, una vez ocurra esto le notifica los resultados mediante correo electrónico al profesional universitario con copia al Profesional Especializado Subgerencia de Operaciones (Líder de Servicios), continúa con el instructivo para el cargue de la base datos geográfica de Ideca. *
Verifica la conformidad del servicio web geográfico publicado en los servidores de mapas de producción, para esto revisa las capacidades habilitadas, el contenido general del servicio, su representación y despliegue, dejando registro en la hoja PRODUCCION del formato verificación de la conformidad de los servicios web. *Se revisa que la información sea coherente, que se encuentre en un lenguaje claro, que sea fácil de entender y que cumpla con los requisitos técnicos de formato y tamaño para su publicación. * * *</t>
  </si>
  <si>
    <t xml:space="preserve"> *FUERTEFUERTE *FUERTEFUERTE *FUERTEFUERTE *FUERTEFUERTE * *</t>
  </si>
  <si>
    <t>1. Realizar las solicitudes de bloqueos y/o eliminación de usuarios para el acceso a la base de datos y demás aplicaciones, de acuerdo a la dinámica de los funcionarios de las áreas involucradas, así como de las responsabilidades asignadas.
2. Revisar las cuentas de usuarios con acceso a las plataformas y servicios de Ideca (Zona segura, geo codificador, entre otros), con el fin de garantizar que se tienen delimitados dichos accesos.</t>
  </si>
  <si>
    <t>1. Meta: 100%
Indicador: ( Número de solicitudes realizadas de acuerdo a la dinámica presentada/Total de las solicitudes realizadas).
2. Metas: 100%
(Número de verificaciones realizadas a los inventarios de los usuarios de las plataformas y servicios de Ideca/Número de verificaciones programadas a los inventarios de los usuarios de las plataformas y servicios de Ideca)</t>
  </si>
  <si>
    <t>Humanos
Tecnológicos</t>
  </si>
  <si>
    <t>Gerente Ideca
Subgerente de Operaciones
Subgerente de Analítica de Datos</t>
  </si>
  <si>
    <t>1. Se realizó el seguimiento de usuarios para el acceso a las bases de datos y demás aplicaciones, de acuerdo a la dinámica de los funcionarios de las áreas involucradas, así como de las responsabilidades asignadas.
2.Se realizó la revisión y seguimiento de las cuentas de usuarios con acceso a las plataformas y servicios de Ideca (Zona segura, geocodificador, entre otros), con el fin de garantizar que se tienen delimitados dichos accesos.</t>
  </si>
  <si>
    <t>Las evidencias se encuentran debidamente cargadas en la carpeta definida por la Oficina de Planeación en la URL: https://catastrobogotacol-my.sharepoint.com/:f:/r/personal/oficina_asesora_planeacion_catastrobogota_gov_co/Documents/OAP/EVIDENCIAS%20RIESGOS%202024/GIG_Gestion_informacion_geografica/ITRIM/RC-GIG-1?csf=1&amp;web=1&amp;e=2D8pLA</t>
  </si>
  <si>
    <t>1. 25%                             2. 25%</t>
  </si>
  <si>
    <t>Generar, desarrollar e implementar proyectos estratégicos de Tecnologías de la Información y las Comunicaciones, así como gestionar eficientemente el portafolio de servicios de TI y los recursos tecnológicos, fomentando su uso y apropiación, dinamizando la transformación digital de la UAECD, bajo los estándares de seguridad y privacidad de la información y continuidad del negocio.</t>
  </si>
  <si>
    <t>RC-GDT-1</t>
  </si>
  <si>
    <t>Posibilidad de acceso a información, por parte de personal no autorizado, en beneficio propio y particular</t>
  </si>
  <si>
    <t>Ausencia de revisiones/depuraciones periódicas, Desconocimiento de los lineamientos establecidos para la asignación de accesos y/o permisos, No declarar o identificar el conflicto de interés oportunamente</t>
  </si>
  <si>
    <t xml:space="preserve">Potenciales responsabilidades disciplinarias o penales, , </t>
  </si>
  <si>
    <t xml:space="preserve"> *PREVENTIVO * * * * *</t>
  </si>
  <si>
    <t xml:space="preserve">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Jefe de Dependencia,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 * * * * *</t>
  </si>
  <si>
    <t xml:space="preserve"> *FUERTEFUERTE * * * * *</t>
  </si>
  <si>
    <t>1. Revisión mensual  de TI (gestor de acceso o quien se designe) verificar que los Jefes de Dependencia realicen la solicitud de inactivación conforme el  reporte  remitido respecto de las cuentas de usuario de red que expiraron hasta el corte mensual y por inactividad mayor a 60 días.
2.Socializar trimestralmente los lineamientos establecidos para la entrega de información en el marco de las políticas de seguridad y privacidad de la información.</t>
  </si>
  <si>
    <t>Indicador: Revisiones realizadas de inactivación
a. Meta: 100% 
b. Fórmula: ( Revisiones realizadas /Revisiones programadas)*100
Indicador: Socializaciones realizadas
a. Meta: 100%
b. Fórmula: (Socializaciones realizadas / Socializaciones programadas)*100</t>
  </si>
  <si>
    <t>a. Infraestructura de hardware, software y conectividad.
b. Recurso humano</t>
  </si>
  <si>
    <t>a. Subgerente Infraestructura Tecnológica
b. Administradores de recursos tecnológicos
c. Operador gestión cuentas de usuario
d. Jefes de Dependencia
e. Oficial de Seguridad</t>
  </si>
  <si>
    <r>
      <t xml:space="preserve">
</t>
    </r>
    <r>
      <rPr>
        <b/>
        <sz val="11"/>
        <color theme="1"/>
        <rFont val="Calibri"/>
        <family val="2"/>
        <scheme val="minor"/>
      </rPr>
      <t>I TRIMESTRE</t>
    </r>
    <r>
      <rPr>
        <sz val="11"/>
        <color theme="1"/>
        <rFont val="Calibri"/>
        <family val="2"/>
        <scheme val="minor"/>
      </rPr>
      <t xml:space="preserve">
Actividad 1: Realizar depuraciones de las cuentas de usuario de los recursos tecnológicos de la Unidad contemplando lo establecido en las condiciones especiales de operación del instructivo gestión de accesos.
Se realizan 3 revisiones, de las 3 planeadas, sobre inactividad de cuentas para los meses de enero, febrero y marzo. 
Cumplimiento: 100%. 
Actividad 2:  Para el primer trimestre 2024 se realizó socialización mediante la sensibilización de seguridad y privacidad de la información. El día 22 de marzo de 2024 de realiza charla con una participación aproximada de 75 funcionarios/contratistas donde se transmitieron los lineamientos relacionados con la entrega y/o transferencia de información en la Unidad.</t>
    </r>
  </si>
  <si>
    <t xml:space="preserve">Actividad 1: depuraciones a cuentas de usuario por mes
Actividad 2: I TRIM
RC-GDT-1.2 Asistencia Charla SGSI y Continuidad de TI 3-22-24.csv
RC-GDT-1.2 Charla_Mar_2024_SGSI_CTI.pdf
</t>
  </si>
  <si>
    <t>1. 25%
2. 25%</t>
  </si>
  <si>
    <t>Prestar una experiencia de servicio de calidad a nuestros Grupos de Valor a través de un modelo de atención y la implementación de estrategias de participación que permitan construir relaciones de mutuo beneficio.</t>
  </si>
  <si>
    <t>RC-PCE-1</t>
  </si>
  <si>
    <t>Posibilidad de recibir dádivas o beneficios a nombre propio o de particulares en la radicación de los trámites</t>
  </si>
  <si>
    <t>Desconocimiento de la normatividad aplicable por parte del funcionario.,  Desconocimiento de los ciudadanos sobre la facilidad del uso de herramientas para la radicación de los trámites., Posible falta de transparencia e integridad del funcionario y presiones por parte de actores externos en la gestión del trámite a través de sobornos.</t>
  </si>
  <si>
    <t>Pérdida de credibilidad en la entidad y sus aplicativos. , Insatisfacción del usuario. , Hallazgos administrativos, disciplinarios y fiscales.</t>
  </si>
  <si>
    <t xml:space="preserve"> *PREVENTIVO *PREVENTIVO *DETECTIVO *PREVENTIVO * *</t>
  </si>
  <si>
    <t xml:space="preserve"> *El profesional, técnico y/o auxiliar de la SUPAC al recibir una solicitud verifica la existencia del predio en las bases de datos institucionales; para predios formales se compara con VUR y para predios informales se compara con los documentos aportados por el usuario, con el fin de determinar el tipo de trámite que aplique. En caso de que el predio no exista se procede a informar al usuario sobre los requisitos que aplican para la creación del predio en el sistema. Evidencia: Cordis o sistema para registro de atención brindada *El profesional, técnico y/o auxiliar de la SUPAC verifica que los documentos aportados para el trámite, cumplan con los requisitos de la resolución de trámites vigente. En caso que no cumpla con los requisitos se genera la radicación y se deja en estado pendiente por documentos, para posteriormente solicitar al ciudadano la completitud de los requisitos. Evidencia: Cordis, sistema de información catastral o sistema para registro de atención brindada. *Revisa aleatoriamente las radicaciones generadas y retroalimenta sobre la misma. En caso de que se encuentre inconsistencia en la radicación se solicita a quien genera la radicación que ajuste e informe al ciudadano por medio escrito. Evidencia: Cordis *El profesional asignado a cada canal de la Subgerencia de Participación y Atención al Ciudadano verifica que los auxiliares, técnicos y profesionales que vayan a atender solicitudes y/o radicar estén capacitados en protocolos, temas operativos y temas técnicos. Si identifica que algún funcionario no está capacitado comunica a la persona encargada de la SUPAC con el fin de programar acceso a capacitación. * * *</t>
  </si>
  <si>
    <t xml:space="preserve"> *FUERTEFUERTE *FUERTEFUERTE *MODERADOMODERADO *FUERTEFUERTE * *</t>
  </si>
  <si>
    <t>1. Gestionar trimestralmente con comunicaciones la publicación de piezas de información sobre los trámites
2. Realizar jornadas de capacitación y/o retroalimentación sobre la gestión de trámites.</t>
  </si>
  <si>
    <t>1. Meta: 100% (4) Solicitud gestionada en el periodo/Solicitud programada
2. Meta: 100% (Una) Jornada de retroalimentación y/o capacitación sobre la gestión realizada/ Jornada programada.</t>
  </si>
  <si>
    <t>Humanos, tecnológicos.</t>
  </si>
  <si>
    <t>1. GCAC y comunicaciones
2. GCAC</t>
  </si>
  <si>
    <t>1. 31/12/2024
2. 30/09/2024</t>
  </si>
  <si>
    <t>1). En coordinación con la Oficina de Comunicaciones se realizaron las siguientes actividades:
* Banner en la página web
* Promoción Canales de atención.
* Difusión de información a la ciudadanía por redes sociales
2).Se realiza capacitación al equipo de notificaciones sobre el manejo de VUR y Visor Catastral; se realiza capacitación a funcionario nuevo de la SPAC sobre temas técnicos y operativos para la orientación y radicación de trámites</t>
  </si>
  <si>
    <t>1). Campañas de promoción de trámites, servicios y canales de atención
2).Listas de asistencia y presentaciones d elas capacitaciones realizadas</t>
  </si>
  <si>
    <t>1). 25%
2). 25%</t>
  </si>
  <si>
    <t>No se materializa</t>
  </si>
  <si>
    <t>RC-GFI-1</t>
  </si>
  <si>
    <t>Posibilidad de recibir una dádiva o beneficio propio y/o de particulares para incluir y/o realizar pagos no autorizados en el presupuesto</t>
  </si>
  <si>
    <t>Falta de transparencia e integridad del funcionario, Se presenta fallas en los controles que posibiliten la realización del hecho, No identificar, ni declarar un conflicto de interés oportunamente</t>
  </si>
  <si>
    <t xml:space="preserve">detrimento patrimonial., investigaciones, sanciones fiscales y penales, </t>
  </si>
  <si>
    <t xml:space="preserve"> *PREVENTIVO *PREVENTIVO *PREVENTIVO *PREVENTIVO *PREVENTIVO *</t>
  </si>
  <si>
    <t xml:space="preserve"> *El profesional de presupuesto recibe la solicitud de CDP remitida por las diferentes áreas ejecutoras del presupuesto y valida que la información sea consistente, si no lo es devuelve la solicitud al área solicitando indicando las inconsistencias presentadas para su corrección. *El profesional especializado de presupuesto revisa el CDP frente a la solicitud con el fin de validar la correcta elaboración, si no es consistente devuelve para ajuste o reelaboración. *El profesional o técnico de presupuesto verifica la documentación remitida según el caso con el fin de garantizar que la información del pago es coherente, verificando su pertinencia y la información aplicable al periodo de revisión, si la documentación no es consistente devuelve por correo a la central y esta a través de Pandora a los contratistas para su complementación y/o ajustes. *El profesional especializado de presupuesto revisa la orden de pago frente a los soportes, garantizando que el pago y los descuentos respectivos se realizaron correctamente, si no lo están devuelve para ajuste. *El profesional de tesorería la última semana de cada mes realiza el control del efectivo pago de las cuentas radicadas, si el pago no fue realizado solicita informe del estado de las cuentas a las áreas de presupuesto y tesorería, es posible que la SHD no realice el trámite de pagos por inconvenientes internos en el sistema o inconsistencias con los reportes radicados. * *</t>
  </si>
  <si>
    <t xml:space="preserve"> *FUERTEFUERTE *FUERTEFUERTE *FUERTEFUERTE *FUERTEFUERTE *FUERTEFUERTE *</t>
  </si>
  <si>
    <t>1. Elaborar los CDPs requeridos de acuerdo a lo aprobado por el Comité de Contratación para el Plan de Adquisiciones.
2. Realizar seguimiento a los pagos a través de la actualización permanente del libro de bancos.</t>
  </si>
  <si>
    <t>1. Meta: 100%
(Solicitudes de CDP tramitadas /Solicitudes de CDP radicadas para trámite)*100
2. Meta: 100%
(Cierre mensual del libro de bancos realizado / Cierre mensual del libro de bancos programado)*100</t>
  </si>
  <si>
    <t>Recursos Humanos
Recursos Tecnológicos
Soportes Documentales</t>
  </si>
  <si>
    <t xml:space="preserve">
1. Funcionarios de presupuesto
2. Funcionarios de tesorería</t>
  </si>
  <si>
    <t>1. Total solicitudes de CDP tramitadas durante el primer trimestre 2024.
2. Conciliación mensual de ordenes de pago tramitadas y contabilizadas durante el primer trimestre de 2024.</t>
  </si>
  <si>
    <t>1. Informe BOGDATA CDP expedidos durante el I trimestre
2. Conciliación OP mensuales</t>
  </si>
  <si>
    <t>RC-GFI-2</t>
  </si>
  <si>
    <t>Posibilidad de recibir una dádiva o beneficio propio y/o de particulares para manipular los archivos contables</t>
  </si>
  <si>
    <t>Falta de transparencia e integridad del funcionario, ^Se presenta fallas en los controles que posibiliten la realización del hecho, No identificar, ni declarar un conflicto de interés oportunamente</t>
  </si>
  <si>
    <t xml:space="preserve"> *PREVENTIVO *PREVENTIVO *PREVENTIVO *PREVENTIVO *PREVENTIVO *PREVENTIVO</t>
  </si>
  <si>
    <t xml:space="preserve"> *El profesional especializado, universitario, técnico operativo, auxiliar administrativo, contratistas validan los datos y las transacciones a reconocer para efectos de dar cumplimiento a la normatividad contable evitando el riesgo de incumplimiento del principio contable de la importancia relativa, si la transacción no cumple las condiciones para ser reconocida informan al contador. *El contador de la entidad verifica la justificación y/o soportes que anteceden al registro contable, si la transacción no cumple las condiciones para ser reconocida o revelada informa al área de gestión la no procedencia de la contabilización de la transacción. El contador valida los datos y las transacciones para efectos de dar cumplimiento a la normatividad contable, evitando el riesgo de incumplimiento del principio contable de la importancia relativa. *El contador, profesional especializado, universitario, técnico operativo, auxiliar administrativo, contratistas efectúa conciliación de saldos contables mediante verificación de lo establecido en el procedimiento, lo cual permite validar que las transacciones hayan sido contabilizadas de forma completa, neutral y libre de error, mitigando el riesgo de aplicación incorrecta de los principios de contabilidad pública. Si las transacciones no están completas y debidamente registradas de acuerdo con la naturaleza de la cuenta se genera reportes e identifica las partidas contables propias de conciliación. *El contador, profesional especializado, universitario, técnico operativo, auxiliar administrativo, contratistas determina según el área de gestión los saldos a conciliar según lo establecido en el procedimiento, diligencia con el saldo contable el formato o registro de conciliación por áreas y períodos posteriormente envía para su diligenciamiento y conciliación a cada área de gestión, recibe el formato o registro de conciliación de saldos contables de cada una de las áreas reportando las diferencias y observaciones correspondientes. Si existen diferencias en la conciliación y son partidas objeto de ajuste registran las transacciones correspondientes a ajustes, actualizaciones de saldos contables y cierres de periodo. *El contador, profesional especializado, universitario, técnico operativo, auxiliar administrativo, contratistas revisa que los registros de ajuste hechos cumplan con las políticas internas y de los requerimientos de la CGN y la DDC. Si se presentan errores, inconsistencias o diferencias en el reporte devuelve para corrección. *El Subgerente Administrativo y Financiero y Director revisan y aprueban los estados financieros e informes contables, si las cifras contenidas en los estados financieros son razonables, se aplica correctamente la normatividad vigente en materia contable y reflejan los principales hechos económicos de la entidad si no devuelven al contador para verificación y ajuste. *</t>
  </si>
  <si>
    <t>1. Efectuar conciliaciones contables según programación.</t>
  </si>
  <si>
    <t>1. Meta: 100%
(Conciliaciones realizadas / Conciliaciones programadas)*100</t>
  </si>
  <si>
    <t>1. Contador y funcionarios del componente contable.</t>
  </si>
  <si>
    <t xml:space="preserve">1. Conciliaciones contables mensuales </t>
  </si>
  <si>
    <t>1. Conciliaciones contables primer trimestre 2024</t>
  </si>
  <si>
    <t>RC-GJU-1</t>
  </si>
  <si>
    <t>Posibilidad de recibir dádivas o beneficios a nombre propio y/o de terceros para actuar con negligencia o en ausencia en la defensa judicial de la entidad provocando fallos en contra por sentencias judiciales.</t>
  </si>
  <si>
    <t>Indebida interpretación y/o aplicación de las normas por parte de los funcionarios de la UAECD., Falta de adecuado seguimiento de los procesos judiciales, No identificar, ni declarar un conflicto de interés oportunamente.</t>
  </si>
  <si>
    <t xml:space="preserve">Perdida de recursos financieros , Responsabilidades disciplinarias, fiscales y penales, </t>
  </si>
  <si>
    <t xml:space="preserve"> *Cada vez que se proyecta una respuesta a una acción de tutela se somete a consideración del Subgerente de Gestión Jurídica/ Asesor Delegado de la Dirección en territorio, con todos los antecedentes y soportes, dentro del término de respuesta establecido por el Juzgado. Aquí se revisa que se esté dando respuesta oportuna a la Acción de Tutela, que se estén manteniendo los lineamientos de defensa judicial de la Unidad y que se esté dando cumplimiento a las políticas de daño antijurídico establecidos por el comité de conciliación. *El Subgerente de Gestión Jurídica revisa si el documento es claro y está conforme a la ley, y si procede la demanda y/o solicitud de conciliación extrajudicial. Permite que en el concepto se encuentren debidamente sustentados los argumentos jurídicos que soporten el mismo e recomendar la postura de la entidad conforme la demandas. *El Abogado de la Subgerencia de Gestión Jurídica mantiene un registro semanal del avance de los procesos judiciales, de acuerdo con lo evidenciado a través de la página Web de la Rama Judicial o, en su defecto, de las visitas que sobre el particular se realicen a los despachos judiciales. permite verificar las novedades del proceso y que se encuentren registradas tanto en la base de procesos judiciales como en el SIPROJ.  * * * *</t>
  </si>
  <si>
    <t>1. Realizar seguimiento a los procesos judiciales que tiene a cargo la Unidad</t>
  </si>
  <si>
    <t>Meta: 100%, indicador: seguimientos realizados/seguimientos  planeados. 4 Reportes trimestrales de seguimiento a los procesos judiciales</t>
  </si>
  <si>
    <t>Recursos humanos y tecnológicos, SIPROJ</t>
  </si>
  <si>
    <t xml:space="preserve">Subgerencia de Gestión Jurídica
</t>
  </si>
  <si>
    <t>1. Se ha realizado seguimiento a los procesos en los cuales la Entidad ha estado vinculada a través del SIPROJ. Se adjunta informe de primer contingente judicial 2024</t>
  </si>
  <si>
    <t>1. Informe SIPROJ</t>
  </si>
  <si>
    <t>RC-GJU-2</t>
  </si>
  <si>
    <t>Posibilidad de recibir dádivas o beneficios a nombre propio y/o de terceros para direccionar la conceptualización.</t>
  </si>
  <si>
    <t>Falta de un adecuado seguimiento a las consultas realizadas, No identificar, ni declarar un conflicto de interés oportunamente, Indebida interpretación y/o aplicación de las normas por parte de los funcionarios de la UAECD.</t>
  </si>
  <si>
    <t xml:space="preserve">Perdida de recursos financieros , Responsabilidades disciplinarias, afectación de la imagen de la entidad, </t>
  </si>
  <si>
    <t xml:space="preserve"> *El Gerente Jurídico Revisa el proyecto de concepto jurídico, si es del caso realiza observaciones y solicita las correcciones que considere. 
se considera un
control que permite verificar la posición jurídica de la unidad
sobre los diferentes temas que se conceptúen, que se realiza
para cada uno de los conceptos que se proyecten en caso que se presenten conceptos expedidos anteriormente se debe dejar registro en el proyecto de concepto * * * * * *</t>
  </si>
  <si>
    <t>1. Verificar que se de respuesta a las solicitudes de concepto</t>
  </si>
  <si>
    <t>Meta: 100%, indicador: seguimientos realizados/seguimientos  planeados.
4 Reportes trimestrales con los conceptos revisados por el Gerente Jurídico</t>
  </si>
  <si>
    <t>Recursos humanos y tecnológicos.</t>
  </si>
  <si>
    <t>Gerencia Jurídica</t>
  </si>
  <si>
    <t>Gestionar el talento humano de la Unidad en el ciclo de vida del servidor público (ingreso, permanencia y retiro), con el propósito de
contribuir a su desarrollo integral; así como, propiciar un clima y cultura organizacional que apoyen el cumplimiento de la misión de la
Entidad.</t>
  </si>
  <si>
    <t>RC-GTH-1</t>
  </si>
  <si>
    <t>Posibilidad de recibir una dádiva o beneficio en favorecimiento propio o de terceros en el pago de la nómina.</t>
  </si>
  <si>
    <t>1. Falta de integridad del servidor público, 2. No identificar, ni declarar un conflicto de interés oportunamente, 3. Manipulación de la información y fallas en la aplicación de los controles</t>
  </si>
  <si>
    <t xml:space="preserve">1. Investigaciones / sanciones disciplinarias, administrativas, fiscales y/o penales, 2. Detrimento patrimonial, </t>
  </si>
  <si>
    <t xml:space="preserve"> *El profesional universitario de nómina valida que las novedades y situaciones administrativas estén liquidadas en el Sistema y las revisa a través de la pre-nómina. Si detecta inconsistencias se devuelve a la generación de nómina en el Sistema liquidador. Si la inconsistencia está asociada al sistema se solicitan ajustes por mesa de servicio a TI. *El profesional especializado revisa la nómina, validando que las novedades y situaciones administrativas se encuentren liquidadas en forma correcta, si la liquidación no es correcta, devuelve al profesional universitario para que revise las novedades en el sistema. *El Gerente de Gestión Corporativa revisa los reportes, si la información no está correcta devuelve para ajuste, si está correcto firma en señal de aprobación, así como firma los documentos que soportan la nómina: Relación de Autorización – RA –, la certificación de la nómina y la nómina por tipo de régimen (nuevo y antiguo).  *El Subgerente de Talento Humano, revisa mensualmente la nómina en forma digital con el fin de garantizar que esté correctamente liquidada y con los soportes requeridos, con el fin de asegurar que los pagos a realizar sean los correctos, esta revisión es aleatoria. De encontrar inconsistencias devuelve para que el profesional universitario  revise y ajuste. * * *</t>
  </si>
  <si>
    <t>1. Realizar revisión mensual de la pre-nómina, teniendo en cuenta las situaciones administrativas, de acuerdo con lo establecido en el procedimiento y en aplicación de la norma.
2. Gestionar y/o participar de una jornada de actualización normativa en temas de nómina y situaciones administrativas</t>
  </si>
  <si>
    <t>1. Revisión mensual de la nómina Meta: 100% (Nómina mensual revisada / Total de meses del período)*100
2. Una actualización gestionada y/o con participación</t>
  </si>
  <si>
    <t>Profesional Especializado, Profesional Universitario de Nómina</t>
  </si>
  <si>
    <t>1 . 31/12/2024
2. 31/12/2024</t>
  </si>
  <si>
    <t>1. Se realizó la revisión de las prenominas de los meses de enero, febrero y marzo de 2024, teniendo en cuenta la inclusión de las situaciones administrativas presentadas en dichos meses, de acuerdo al procedimiento y a la norma.
2.  Se participará de la jornada de actualización normativa en temas de nómina y situaciones administrativas entre el 2do y 4to trimestre de 2024.</t>
  </si>
  <si>
    <t>1. Archivos de las prenóminas de los meses de enero, febrero y marzo de 2024.
2. No Aplica.</t>
  </si>
  <si>
    <t>1. 25%
2. 0%</t>
  </si>
  <si>
    <t>RC-GTH-2</t>
  </si>
  <si>
    <t>Posibilidad de favorecer con capacitaciones con costo a servidores que no cumplan con los requisitos establecidos por la ley, a cambio de beneficios propios o a terceros.</t>
  </si>
  <si>
    <t>1. Falta de integridad del servidor público, 2. Falta verificación de requisitos de los servidores para asistir a las capacitaciones , 3. No identificar, ni declarar un conflicto de interés oportunamente</t>
  </si>
  <si>
    <t xml:space="preserve"> *El Técnico Operativo verifica que el servidor se encuentre activo y que la carta de compromiso esté diligenciado en forma correcta y completa y consolida la lista de inscritos. Si no se encuentra bien diligenciada devuelve por correo electrónico. *El Profesional Especializado / técnico operativo verifica si los servidores inscritos cumplen con los requisitos si no informa al servidor y al jefe inmediato por correo electrónico. EL control permite verificar que los servidores están activos en la planta de personal, diligenciaron carta de compromiso y esta se encuentra firmada por el jefe inmediato en señal de autorización para participar en la jornada de capacitación. * * * * *</t>
  </si>
  <si>
    <t>1. Revisar y visar la carta de compromiso contra el archivo actualizado del reservorio planta. 
Nota: Esta es una actividad por demanda, es decir, la verificación opera toda vez que se generen capacitaciones con costo, por lo que si no se presentan, se cuenta la gestión que se haya desarrollado.</t>
  </si>
  <si>
    <t>Meta: 100%
(Total de las cartas compromiso firmadas por los servidores, revisadas y visadas contra el archivo "reservorio planta" / Total de cartas de compromiso)*100</t>
  </si>
  <si>
    <t>Humanos,  Tecnológicos</t>
  </si>
  <si>
    <t>Profesional Especializado de Capacitación</t>
  </si>
  <si>
    <t>1. Al ser ésta una actividad por demanda, en la cual la verificación opera toda vez que se generen capacitaciones con costo, para el primer trimestre de la vigencia 2024 no aplica esta actividad, ya que no se han realizado capacitaciones con costo.</t>
  </si>
  <si>
    <t>1. No Aplica</t>
  </si>
  <si>
    <t>1. 0%</t>
  </si>
  <si>
    <t>RC-GTH-3</t>
  </si>
  <si>
    <t>Posibilidad de recibir una dádiva o beneficio para favorecer a un tercero o particular en la selección y vinculación de servidores que no cumplan con los requisitos legales.</t>
  </si>
  <si>
    <t>1. Falta de integridad del servidor público, 2. Falta de verificación, análisis y control de los requisitos frente a los soportes , 3. No identificar, ni declarar un conflicto de interés oportunamente</t>
  </si>
  <si>
    <t xml:space="preserve">1. Investigaciones / sanciones disciplinarias, administrativas, fiscales y/o penales., 2. Reclamaciones, </t>
  </si>
  <si>
    <t xml:space="preserve"> *El Profesional Especializado de selección verifica de forma preliminar el cumplimiento de requisitos sobre el contenido de las hojas de vida recibidas, validando frente al manual de funciones y competencias laborales, diligenciando el formato de análisis de requisitos mínimos, si no cumple con los requisitos devuelve a una actividad del proceso previa para recibir y recolectar las hojas de vida. 
El Profesional Especializado de selección verifica el cumplimiento de los requisitos mínimos exigidos en el Manual Específico de Funciones y Competencias Laborales del cargo a proveer en provisionalidad, diligenciando el formato de análisis de requisitos mínimos, si no cumple con los requisitos, se devuelve para nuevamente estructurar los archivos. *La Comisión de Personal  realiza la verificación de los requisitos de los elegibles exigidos en el Manual Específico de Funciones y Competencias Laborales, si no se cumplen, se solicita  a la Comisión Nacional del Servicio Civil la exclusión del elegible. *El Profesional Especializado de selección realiza estudio de verificación de cumplimiento de requisitos de los servidores de carrera administrativa que se encuentran en el cargo inmediatamente inferior al empleo a proveer, diligenciando el formato de análisis de requisitos mínimos, si no existen servidores de carrera que cumplan con los requisitos continúa con el Instructivo de selección de servidores en provisionalidad. *El Profesional Universitario de vinculación recibe del profesional especializado de selección y verifica el cumplimiento de los requisitos del manual específico de funciones y competencias laborales frente a los documentos aportados por el aspirante. Si la documentación no está completa solicita mediante correo electrónico los documentos faltantes, si no se cumplen los requisitos, se proyecta acto administrativo de no cumplimiento. Se deja como evidencia el formato de requisitos para vinculación y posesión. *El Profesional Universitario de vinculación verifica los títulos de educación formal, experiencia y tarjeta profesional (cuando aplique), requisitos exigidos en el Manual específico de funciones y competencias laborales frente a los documentos aportados por el aspirante/servidor, si se trata de un encargo se validan frente a los que reposen en la historia laboral del servidor. Si los títulos/certificados no son válidos informa a la Oficina de Control Disciplinario Interno.
El Profesional Universitario de vinculación verifica los antecedentes para verificar que el aspirante no posea inhabilidades para acceder al encargo, diligenciando el formato Requisitos para vinculación y posesión, si presenta sanciones informa a la Oficina de Control Disciplinario Interno.  *El profesional especializado y el Subgerente de Talento Humano revisan y validan el acta de posesión y memorando de presentación verificando que estén completos y correctos, si no se encuentran bien se devuelve al profesional universitario para corrección y una vez realizada se realiza revisión nuevamente. *</t>
  </si>
  <si>
    <t xml:space="preserve">1. Realizar revisión semestral del normograma en relación con las normas de selección y vinculación y actualizar de ser necesario.
2. Realizar revisión aleatoria trimestral de las vinculaciones </t>
  </si>
  <si>
    <t>1. Profesional Especializado de Selección y Vinculación
2. Profesional Especializado y universitario de Selección y Vinculación</t>
  </si>
  <si>
    <t>RC-GCO-1</t>
  </si>
  <si>
    <t>Posibilidad de recibir dádivas o beneficio propio o de un particular para elaborar estudios previos y pliegos de condiciones sin la aplicación de los principios de la contratación pública, impidiendo la selección objetiva de proponentes</t>
  </si>
  <si>
    <t>1. Interés en favorecer a un particular, 2. Interés en generar criterios subjetivos de selección en un proceso de contratación para obtener un beneficio particular , 3. No identificar, ni declarar un conflicto de interés oportunamente</t>
  </si>
  <si>
    <t>1. Generación de contratos que no satisfacen las necesidades de la  UAECD, 2. Demandas judiciales en contra de la entidad, 3. Responsabilidades disciplinarias, penales y fiscales por Cohecho impropio</t>
  </si>
  <si>
    <t xml:space="preserve"> *El Enlace de contratación, en reunión con el abogado asignado de la Subgerencia de Contratación, revisan los documentos elaborados con el fin de verificar la consistencia de la estructuración del proceso y de esta manera tener claras las condiciones para la verificación del presupuesto oficial del proceso de selección. Este control permite verificar que los documentos elaborados se encuentran conforme con los criterios establecidos en la normatividad vigente y las necesidades de la contratación.  *El enlace de contratación una vez elaborado el Estudio de mercado verifica el presupuesto oficial obtenido en contraste con el presupuesto programado en el Plan Anual de Adquisiciones, y publicado en el SECOP II, si se supera el presupuesto del proceso se analiza la posibilidad de obtener mayores recursos para lo cual se presenta la propuesta ante el Comité de Contratación de la Unidad y se realizan las gestiones necesarias para conseguirlos.  *El enlace de contratación una vez elaborados los documentos, revisa y firma, los documentos previos del proceso de selección, con el fin de verificar el ajuste, consistencia, pertinencia, y demás criterios que considere necesarios. Si se requieren ajustes se realizan los ajustes al documento que hayan sido requeridos por el profesional de contratación y los expertos y se devuelve al abogado designado. * * * *</t>
  </si>
  <si>
    <t>Realizar jornadas de socialización o divulgación al interior de la dependencia sobre los principios de la contratación pública y como aplicarlos en la estructuración de procesos.</t>
  </si>
  <si>
    <t>Meta =100%
(Jornada realizada/ Jornada programada)*100 - Semestral</t>
  </si>
  <si>
    <t>Recursos Humanos, Tecnológicos</t>
  </si>
  <si>
    <t>Profesional de contratación</t>
  </si>
  <si>
    <t>Se compartió con todo el equipo de la Subgerencia de Contratación, la estructura de como crear y guardar información contenida en los expedientes en el file server. Asi como, los lineamientos en materia de contratación de la Subgerencia de Contratación</t>
  </si>
  <si>
    <t xml:space="preserve">Se adjunta soporte de correo electró nico </t>
  </si>
  <si>
    <t>NO SE MATERIALIZÓ EL RIESGO</t>
  </si>
  <si>
    <t>NO APLICA</t>
  </si>
  <si>
    <t>RC-GCO-2</t>
  </si>
  <si>
    <t>Posibilidad de recibir dádivas o beneficio propio o de un particular en ilegalidad del acto de adjudicación o celebración indebida de contratos</t>
  </si>
  <si>
    <t>1. Interés en favorecer a un particular, 2. Insuficiencia de requisitos legales para la firmeza del acto administrativo, 3. No identificar, ni declarar un conflicto de interés oportunamente</t>
  </si>
  <si>
    <t>1. Sanciones disciplinarias, penales y fiscales, 2. Procesos Judiciales en contra de la entidad, 3. Pérdida de credibilidad por falta de transparencia</t>
  </si>
  <si>
    <t xml:space="preserve"> *El Abogado encargado del Proceso de Contratación revisa la documentación aportada, identificando que cumpla con los requisitos de la modalidad de contratación establecidos en la ley, el manual de contratación y con las observaciones que se hayan realizado durante el procedimiento de estudios previos, este control permite verificar que la documentación esté ajustada a los formatos, así como que se estén teniendo en cuenta las directrices al mismo. *El Subgerente de Contratación y/o Abogado designado por la Subgerencia de Contratación verifica los documentos del proceso con el fin de realizar los aportes que considere del caso, y sugerir las correcciones correspondientes,  permite verificar que los documentos del proceso se encuentren concordantes con el Manual de Contratación, la normatividad vigente y que los mismos satisfagan las necesidades de la Entidad. *Los integrantes del comité evaluador realizan la revisión de la propuesta en todos sus aspectos con el fin de verificar que cumpla con todos los aspectos establecidos en la invitación pública, en el caso que se requieran aclaraciones sobre alguno de los aspectos de la propuesta que sean objeto de aclaración, se deben remitir al abogado encargado del proceso. *El Subgerente de Contratación revisa el informe de evaluación definitivo, previa publicación en SECOP, para  garantizar la correcta evaluación de las ofertas. * * *</t>
  </si>
  <si>
    <t>Realizar jornadas de socialización o divulgación al interior de la dependencia sobre los principios de la contratación pública y como aplicarlos en la evaluación jurídica de procesos.</t>
  </si>
  <si>
    <t>RC-GCO-3</t>
  </si>
  <si>
    <t>Posibilidad de recibir dádivas o beneficio propio o de un particular para recibir bienes o servicios que no cumplen con los requisitos, productos o actividades contractuales requeridos por la UAECD</t>
  </si>
  <si>
    <t>1. Interés en favorecer a un particular, 2. Insuficiencia de requisitos técnicos y/o legales para la adquisición de un bien o servicio, 3. No identificar, ni declarar un conflicto de interés oportunamente</t>
  </si>
  <si>
    <t xml:space="preserve"> *El Abogado encargado del Proceso de Contratación revisa la documentación aportada, identificando que cumpla con los requisitos de la modalidad de contratación establecidos en la ley, el manual de contratación y con las observaciones que se hayan realizado durante el procedimiento de estudios previos; este control permite verificar que se estén cumpliendo todos los requisitos establecidos para este tipo de contratos.
El Abogado encargado del Proceso de Contratación revisa la documentación aportada, identificando que cumpla con los requisitos de la modalidad de contratación establecidos en la ley, el manual de contratación y con las observaciones que se hayan realizado durante el procedimiento de estudios previos, este control permite verificar que la documentación esté ajustada a los formatos, así como que se estén teniendo en cuenta las directrices al mismo.
El Abogado encargado del Proceso de Contratación  revisa la documentación aportada, identificando que cumpla con los requisitos de la modalidad de contratación establecidos en la ley, el manual de contratación, este control permite verificar que se estén cumpliendo todos los requisitos establecidos para este tipo de procesos.  *El Abogado encargado del Proceso de Contratación verifica que se estén cumpliendo todos los requisitos establecidos para este tipo de contratos, si requiere observaciones devuelve al abogado encargado. *El Subgerente de Contratación y/o Abogado designado por la Subgerencia de Contratación verifica los documentos del proceso con el fin de realizar los aportes que considere del caso, y sugerir las correcciones correspondientes,  permite verificar que los documentos del proceso se encuentren concordantes con el Manual de Contratación, la normatividad vigente y que los mismos satisfagan las necesidades de la Entidad. *Los integrantes del comité evaluador realizan la revisión de la propuesta en todos sus aspectos con el fin de verificar que cumpla con todos los aspectos establecidos en la invitación pública, en el caso que se requieran aclaraciones sobre alguno de los aspectos de la propuesta que sean objeto de aclaración, se deben remitir al abogado encargado del proceso. *El Subgerente de Contratación revisa el informe de evaluación definitivo, previa publicación en SECOP, para  garantizar la correcta evaluación de las ofertas. *El Subgerente de Contratación revisa los documentos y da vo.bo para continuar con el trámite, este control permite verificar que se estén cumpliendo todos los requisitos establecidos para este tipo de procesos, si presenta observaciones devuelve al abogado encargado.
El/la Subgerente de contratación, revisa la orden de compra y da su aprobación, este control permite verificar que se estén cumpliendo todos los requisitos establecidos para este tipo de procesos,  si presenta observaciones devuelve al abogado encargado. *</t>
  </si>
  <si>
    <t>Realizar jornadas de socialización o divulgación al interior de la dependencia sobre los principios de la contratación pública y como aplicarlos en la adjudicación de procesos.</t>
  </si>
  <si>
    <t>RC-GSA-1</t>
  </si>
  <si>
    <t>Posibilidad de Obtener un beneficio propio y/o para un particular por hurto de recursos de caja menor</t>
  </si>
  <si>
    <t>Desconocimiento en todas las normas relacionadas con el manejo de los recursos públicos., No identificar, ni declarar un conflicto de interés oportunamente, Falta de integridad del funcionario</t>
  </si>
  <si>
    <t xml:space="preserve"> Consecuencias legales para el individuo o individuos involucrados, incluyendo acciones legales, Percepción negativa por parte de clientes, proveedores y la comunidad en general podría llevar a una pérdida de confianza y credibilidad., Hallazgos e investigaciones disciplinarias y fiscales.</t>
  </si>
  <si>
    <t xml:space="preserve"> *PREVENTIVO *DETECTIVO *DETECTIVO * * *</t>
  </si>
  <si>
    <t xml:space="preserve"> *El Profesional Universitario verifica que los registros queden consignados en los libros auxiliares a través del aplicativo de la caja menor, si no se encuentran bien revisa registro o solicita mesa de servicios a la Gerencia de Tecnología para corrección. *El Profesional Universitario realiza conteo físico del dinero en efectivo y verifica cada uno de los movimientos efectuados entre cada arqueo, con el fin de constatar que todo este correcto, si hay alguna inconsistencia se devuelve a verificar los registros en los libros auxiliares. * El Profesional Universitario realiza conciliación bancaria de las partidas registradas en el libro auxiliar de bancos asegura y garantiza que los movimientos financieros correspondan a lo registrado. * * * *</t>
  </si>
  <si>
    <t>1. Realizar arqueos de cajas periódicos y aleatorios de los recursos asignados según programación.                                                                                                        
2. Realizar mensualmente las conciliaciones bancarias (luego de la apertura de caja).</t>
  </si>
  <si>
    <t>1. Meta: 100%
(Arqueos efectuados / Arqueos programados) *100                                                                                                                         2. Meta: 100%
(Conciliaciones efectuadas / conciliaciones programadas) *100</t>
  </si>
  <si>
    <t>Recursos Humanos
Recursos Tecnológicos
Soportes Documentales físicos
Soportes Documentales electrónicos</t>
  </si>
  <si>
    <t>Responsable de caja menor</t>
  </si>
  <si>
    <t>1 y 2. 31/12/2024</t>
  </si>
  <si>
    <t>1. Se realizó 1 arqueo del total de 1 arqueo programado,  por la apertura de la caja menor hasta el mes de marzo de 2024.                                                                                                
2. Se realizó 1 conciliación del total de 1 conciliación bancaria programada, por la apertura de la caja menor hasta el mes de marzo de 2024.</t>
  </si>
  <si>
    <t>1. Archivo PDF arqueo
2. Archivo PDF conciliación bancaria</t>
  </si>
  <si>
    <t>RC-GSA-2</t>
  </si>
  <si>
    <t>Posibilidad de Recibir una dádiva o beneficio a nombre propio y/o de un particular en un uso inadecuado de los vehículos de la entidad en funciones diferentes a las asignadas.</t>
  </si>
  <si>
    <t>Falta de integridad del funcionario, No identificar, ni declarar un conflicto de interés oportunamente, Falta de concientización de los funcionarios de la Entidad en la aplicación de las políticas de administración de transporte.</t>
  </si>
  <si>
    <t xml:space="preserve"> Afectar la eficiencia operativa de la entidad al distraer recursos y tiempo que deberían dedicarse a actividades misionales, Aumento de los costos operativos, como el consumo de combustible y el desgaste del vehículo, lo que llevaría a una pérdida de recursos financieros para la entidad, Hallazgos e investigaciones disciplinarias y fiscales.</t>
  </si>
  <si>
    <t xml:space="preserve"> *El responsable de transporte revisa el diligenciamiento del formato de control del servicio de transporte y verifica el correcto diligenciamiento del formato si no está bien lo devuelve con la observación. *El responsable de transporte verifica la prestación del servicio y que se  haya realizado de manera oportuna, de acuerdo con la programación y con los estándares de prestación del servicio por parte del conductor, con el propósito de monitorear el servicio.  *El responsable de transporte consolida cada mes el consumo de combustible por vehículo, compara el consumo vs kilometraje, si existe inconsistencia verifica recorrido en sistema satelital. *El responsable de transporte verifica el recorrido de un vehículo escogido aleatoriamente en el sistema satelital contratado, para revisar los recorridos y registrar las inconsistencias en el cuadro "Rendimiento GPS vs KM" ajustando las inconsistencias. * * *</t>
  </si>
  <si>
    <t>1. Realizar revisión y control de consumo de combustible y servicio prestado.
2. Realizar seguimiento trimestral satelital.</t>
  </si>
  <si>
    <t>1. Meta: 100%
(Revisiones realizadas / Revisiones programadas)*100
2. Meta: 100%                                                                                                  (Seguimientos efectuados / Seguimientos programados y/o solicitados) * 100</t>
  </si>
  <si>
    <t>Responsable administrador del transporte</t>
  </si>
  <si>
    <t>1. Se realiza revisión y control de consumo de combustible tomando como insumo el reporte del proveedor.
2. Se realiza seguimiento a 15 vehículos mínimo 1 vez al mes para corroborar ubicación y tiempo de servicio.</t>
  </si>
  <si>
    <t>1. Informe Excel detallado de consumo de combustible  
2. Reporte PDF de monitoreo satelital.</t>
  </si>
  <si>
    <t>RC-GSA-3</t>
  </si>
  <si>
    <t>Posibilidad de Recibir un beneficio propio y/o para un particular por hurto de bienes devolutivos.</t>
  </si>
  <si>
    <t>Ausencia de un buen sistema de información en la gestión y control de inventarios, lo cual conlleva a errores en la ejecución del proceso., Desconocimiento de las políticas del manejo de inventario por parte de los funcionarios de las diferentes áreas., No identificar, ni declarar un conflicto de interés oportunamente.</t>
  </si>
  <si>
    <t xml:space="preserve"> Costos adicionales para reponer los bienes devolutivos robados, lo que afectaría su presupuesto y recursos disponibles., Afectación la capacidad de la organización para operar eficientemente y cumplir con sus objetivos., Hallazgos e investigaciones disciplinarias y fiscales.</t>
  </si>
  <si>
    <t xml:space="preserve"> *El profesional de inventarios verifica los bienes tanto físicamente como en el aplicativo SAI, revisando placa, modelo, serial y responsable del elemento con el fin de que todo esté correcto, si existen inconsistencias realiza el análisis, detecta y corrige dejando registro en el aplicativo SAI.  * * * * * *</t>
  </si>
  <si>
    <t xml:space="preserve">1. Verificar los Inventarios físicos con el sistema de inventarios de forma trimestral. </t>
  </si>
  <si>
    <t>1. Meta: 100%
(Verificaciones de los inventarios físicos con el sistema de inventarios realizadas / Verificaciones solicitadas) *100</t>
  </si>
  <si>
    <t>Responsable de inventarios</t>
  </si>
  <si>
    <t xml:space="preserve">1. Se verificó el Inventario físico contra el sistema de inventarios SAI atendiendo las solicitudes de novedades informadas por la STH. Total 276 por este trimestre. </t>
  </si>
  <si>
    <t>1. Traslados en PDF</t>
  </si>
  <si>
    <t>RC-GDO-1</t>
  </si>
  <si>
    <t xml:space="preserve">Posibilidad de recibir una dádiva o beneficio propio y/o de un particular para eliminar, deteriorar, perder y/o alterar información física o electrónica de la entidad. </t>
  </si>
  <si>
    <t>Falta de integridad del funcionario, No identificar, ni declarar un conflicto de interés oportunamente,  Que se llegaren a presentar fallas en los controles que posibiliten la realización del hecho</t>
  </si>
  <si>
    <t xml:space="preserve">Hallazgos e investigaciones disciplinarias
Pérdida de la información y afectación a la gestión , , </t>
  </si>
  <si>
    <t xml:space="preserve"> *Los funcionarios asignados / administradores archivos de gestión verifican la preparación física y electrónica del archivo y su correspondencia con lo registrado en el inventario documental e índice electrónico elaborado por el área productora, en caso de encontrar inconsistencias, devuelve el inventario junto con la totalidad del archivo entregado para su corrección y ajuste. *Los funcionarios asignados / administradores archivos de gestión verifican la preparación física y electrónica del archivo y su correspondencia con lo registrado en el inventario documental elaborado por el área productora, en caso de encontrar inconsistencias devuelve el inventario junto con la totalidad del archivo para su corrección y ajuste. *El funcionario de gestión documental  / funcionario del área respectiva si la información es competencia de la unidad y/o del centro de documentación, verifica la ubicación de la información y su nivel de confidencialidad, si se autoriza seguir con el trámite procede a buscar la información o expediente solicitado, si no, devuelve a realizar la solicitud. *El Funcionario de gestión documental / funcionario del área respectiva consulta la información solicitada de conformidad con los accesos y permisos establecidos. Diligencia formato control estadístico de consultas o préstamo de documentos para conformar la información consolidada de estadísticas de consulta y préstamo de documentos. * * *</t>
  </si>
  <si>
    <t>1. Adelantar sensibilizaciones articuladas con la Gerencia de Tecnología sobre la gestión documental.</t>
  </si>
  <si>
    <t xml:space="preserve">1. Meta: 100%
(Sensibilizaciones realizadas / Sensibilizaciones programadas)*100
</t>
  </si>
  <si>
    <t>1. Profesionales Gestión documental</t>
  </si>
  <si>
    <t>1. Se realiza el cronograma de sensibilizaciones para las diferentes oficinas con el fin de presentar los repositorios institucionales y lineamientos para la conformaciòn de expedientes electrónicos .
Adicionalmente, se realiza sensibilización con la SPAC y SIFJ con el fin de identificar la conformación de los expedientes electrónicos de la serie trámites no inmediatos y establecer tiempos de mejora para la entrega de documentos que harán parte de los expedientes ya creados.
(Sensibilizaciones realizadas / Sensibilizaciones programadas)*100
(1/4)*100= 25%</t>
  </si>
  <si>
    <t>Cronograma sensibilizaciones
Listado Asistentes</t>
  </si>
  <si>
    <t>No se materializó el Riesgo</t>
  </si>
  <si>
    <t>RC-GDO-2</t>
  </si>
  <si>
    <t>Posibilidad de recibir una dádiva o beneficio propio y/o de un particular para entregar información sin autorización.</t>
  </si>
  <si>
    <t xml:space="preserve"> *El funcionario de gestión documental  / funcionario del área respectiva si la información es competencia de la unidad y/o del centro de documentación, verifica la ubicación de la información y su nivel de confidencialidad, si se autoriza seguir con el trámite procede a buscar la información o expediente solicitado, si no, devuelve a realizar la solicitud. *El Funcionario de gestión documental / funcionario del área respectiva consulta la información solicitada de conformidad con los accesos y permisos establecidos, se debe realizar la devolución de los documentos prestados mediante memorando en un término no mayor a cinco (5) días hábiles, si no han sido devueltos solicita por escrito la devolución una vez cumplido el tiempo establecido.
Diligencia formato control estadístico de consultas o préstamo de documentos para conformar la información consolidada de estadísticas de consulta y préstamo de documentos. * * * * *</t>
  </si>
  <si>
    <t>1. Adelantar seguimientos trimestrales a las solicitudes y consultas de información.</t>
  </si>
  <si>
    <t xml:space="preserve">1. Meta: 100%
(Seguimientos realizados /Seguimientos programados)*100
</t>
  </si>
  <si>
    <t>Se realizaron consultas de información realizadas por ciudadanos, entes de control y entidades, de lo cual se cuenta con el seguimiento trimestral.
Meta: 100%
(Seguimientos realizados /Seguimientos programados)*100
1/4=25%</t>
  </si>
  <si>
    <t>Reporte generado</t>
  </si>
  <si>
    <t>RC-GSC-1</t>
  </si>
  <si>
    <t>Posibilidad de recibir una dádiva o beneficio a nombre propio o de un particular para alterar los resultados de los resultados de informes de seguimiento, evaluación y/o auditoría, con el fin de evitar la detección de malas prácticas o indebidos manejos en la gestión institucional.</t>
  </si>
  <si>
    <t>Falta de transparencia, integridad y apropiación de los valores éticos institucionales por parte del servidor público., Interés de ocultar información, No identificar, ni declarar un conflicto de interés oportunamente</t>
  </si>
  <si>
    <t xml:space="preserve">Pérdida de confianza en la entidad., Pérdida de recursos económicos., Procesos sancionatorios, disciplinarios, fiscales y penales e  intervención de órganos de control. </t>
  </si>
  <si>
    <t xml:space="preserve"> *Revisa el programa  general propuesto o plan de auditoría, los objetivos, metodología, actividades a ejecutar y determina su aprobación, e identifica las posibles fallas en la programación de las actividades a desarrollar durante la auditoría. *El Jefe OCI verifica y aprueba el contenido del informe preliminar de evaluación, seguimiento y/o auditoria de gestión, determina si el informe presentó inconsistencias o no estuvo lo suficientemente sustentado. * * * * *</t>
  </si>
  <si>
    <t>1. Realizar jornadas de sensibilización en técnicas de auditoría y socialización de los procedimientos, al interior del equipo de trabajo de la OCI.
2. Publicar en la página web de la UAECD los informes de Auditoría Interna, Evaluaciones y Seguimiento establecidos por la Ley 1712 de 2014, Decreto 103 de 2015 y Ley 1474 de 2011.</t>
  </si>
  <si>
    <t>1. Meta: 1 jornada de sensibilización en técnicas de auditoría y socialización de los procedimientos.
Indicador: Jornada realizada/jornada programada *100.
2. Meta: 100%
Indicador: N. de informes publicados/ total de informes realizados en la vigencia</t>
  </si>
  <si>
    <t>1- NA
2- Fueron publicados en la página web de la Unidad los informes generados por la OCI (catastrobogota.gov.co - transparencia y acceso a la información pública - Numeral 4. Planeación, presupuesto e informes - 4.8. Informes de Oficina Control Interno)</t>
  </si>
  <si>
    <t>1. NA
2. Informes publicados_ACTIVIDAD_2_ I-TRIM-2024I.</t>
  </si>
  <si>
    <t xml:space="preserve">1- 0 %
2-. 25%
</t>
  </si>
  <si>
    <t>RC-GSC-2</t>
  </si>
  <si>
    <t>Posibilidad de recibir una dádiva o beneficio a nombre propio y/o de terceros para manipular la actuación disciplinaria.</t>
  </si>
  <si>
    <t xml:space="preserve"> Falta de capacitación de los funcionarios de la OCDI, Aceptar por parte de los disciplinados ofrecimientos., No identificar, ni declarar un conflicto de interés oportunamente</t>
  </si>
  <si>
    <t>Acción judicial en contra de la entidad., Coloca en riesgo la independencia de la autoridad disciplinaria., Violar el principio de imparcialidad</t>
  </si>
  <si>
    <t xml:space="preserve"> *El jefe de OCDI realiza verificación mensual (etapa de instrucción) o trimestral (etapa de juzgamiento) del cumplimiento de los compromisos, y socializar los cambios o ajustes que generen en el Manual Único de Procesos de Procedimientos de la Alcaldía Mayor de Bogotá, y recuerda la obligatoria observancia de los mismos. Si no se cumple con lo dispuesto, se devuelve al profesional de instrucción y se deja la observación en el informe presentado, o se devuelve al profesional de juzgamiento con memorando indicando los reprocesos detectados. Se deja registro en el acta de la reunión - informe de profesionales y/o memorando  *El jefe de OCDI, cuando se requiera,  revisa si se efectuaron las correspondientes notificaciones y comunicaciones para materializar  el traslado de alegatos , herramienta que concreta el derecho de defensa del disciplinable, antes de proferir pliego de cargos. De existir observaciones o necesidad de ajuste se devuelve al funcionario para análisis y ajuste. Se dejan como evidencias de la ejecución del control correos electrónicos y una carpeta compartida en el fileserver. *El jefe de OCDI, cuando se requiera, valora las pruebas, los supuestos de hecho y de derecho para aprobar y suscribir el auto de archivo formal o el auto de terminación del procedimiento  disciplinario que ordena el archivo definitivo de las diligencias, identificando según sea el caso que se encuentre conforme al derecho, de existir observaciones o necesidad de ajuste se devuelve al funcionario para análisis y ajuste. Se dejan como evidencias de la ejecución del control correos electrónicos, las actas de reunión  y una carpeta compartida en el fileserver  *Subgerente de Gestión Jurídica, verifica si se efectuaron las correspondientes notificaciones y comunicaciones previas, estudiar el asunto y evaluar los motivos impetrados en los alegatos de conclusión, para posteriormente proyectar fallo de primera instancia. De existir observaciones o necesidad de ajuste se devuelve al funcionario para análisis y ajuste. Se dejan como evidencias de la ejecución del control correo electrónico y la actuación en la carpeta compartida en el fileserver. *Subgerente de Gestión Jurídica, verifica si se presentaron recursos antes de la expedición de  la constancia de ejecutoria del fallo de primera instancia. De existir observaciones o necesidad de ajuste se devuelve al funcionario para análisis y ajuste. Se dejan como evidencias de la ejecución del control correo electrónico y la actuación en la carpeta compartida en el fileserver. *El Director  revisa si se efectuaron las correspondientes notificaciones y comunicaciones para materializar  el  derecho de defensa del disciplinable. De existir observaciones o necesidad de ajuste se devuelve al funcionario para análisis y ajuste. Se dejan como evidencia de la ejecución del control correos electrónicos y  la actuación en la carpeta compartida en el fileserver. *</t>
  </si>
  <si>
    <t xml:space="preserve">1. Gestionar capacitación de los servidores de la Oficina de Control Disciplinario Interno en temas disciplinarios o afines y/o Código de integridad.
2. Realizar seguimiento a la declaración de conflictos de interés en la OCDI
 </t>
  </si>
  <si>
    <t>1. Gestionar el 100% de las actividades para obtener capacitación
Número de actividades gestionadas\Número de actividades programadas *100
2. Meta: 11 reuniones mensuales de seguimiento al año.
Indicador: Seguimiento realizado/seguimiento programado *100.</t>
  </si>
  <si>
    <t>1. Recurso humano (Profesionales del área y jefe de Oficina para realizar seguimiento mensuales) y financiero.</t>
  </si>
  <si>
    <t>Jefe OCD, Profesionales y Asistenciales de la Oficina.</t>
  </si>
  <si>
    <t>1. 31/12/2024
2, 31/12/2024</t>
  </si>
  <si>
    <t xml:space="preserve">1.- En el primer trimestre 2024 las servidoras de la OCDI participaron en dos (2) actividades de capacitación:
*07-03-2024:Sistema de Información Disciplinaria SID. Ponente: Direccion Distrital de Asuntos Disciplinarios.
*14-03-2024:Aspectos controversiales en la indagación previa.  Ponente: Direccion Distrital de Asuntos Disciplinarios.
2.-En el primer trimestre 2024 la OCDI realizó tres (3) reuniones  en donde se efectuó seguimiento a declaraciones por  conflictos de interes, sin que se presentaran casos en el equipo quecnforma la Oficina. </t>
  </si>
  <si>
    <t xml:space="preserve">1.-Correos electrónicos, inscripciones y soporte de asistencia a capacitaciones,
PDF.
2.-Actas de seguimiento mensual OCDI # 1 (Enero),  2 (febrero) y 3 (marzo)
 </t>
  </si>
  <si>
    <t>1.- 25%
2.-25%</t>
  </si>
  <si>
    <t>MATRIZ DE RIESGOS FISCALES</t>
  </si>
  <si>
    <t>RF</t>
  </si>
  <si>
    <t>Avalúo Catastral</t>
  </si>
  <si>
    <t>Posibilidad de efecto dañoso sobre Intereses patrimoniales de naturaleza pública por Inconsistencia (subestimación) en el avalúo catastral de los predios producto de la actualización catastral en rangos superiores a los establecidos por la autoridad catastral, debido a la falla en la aplicación de los controles establecidos y/u omisión de la corrección de las inconsistencias reportadas en los controles</t>
  </si>
  <si>
    <t xml:space="preserve"> * * *</t>
  </si>
  <si>
    <t>El grupo de estadística y la Gerencia de Tecnología realizan control de calidad de la programación, revisando que las fórmulas se hayan aplicado correctamente de acuerdo con las reglas definidas para los modelos econométricos y liquidación de avalúo, si la programación no es correcta se devuelve a la configuración de fórmulas de los modelos.
El grupo de estadística y la Gerencia de Tecnología revisan que se hayan aplicado correctamente los porcentajes de CONFIS e IVIUR los porcentajes aprobados según las políticas fiscales definidas por la autoridad municipal y el índice de ley a los predios. Si se presentan inconsistencias las comunica para ajuste por parte del profesional asignado.</t>
  </si>
  <si>
    <t>Causa raíz</t>
  </si>
  <si>
    <t>Instructivo Liquidación de avalúos Revisar y realizar control de calidad de la programación realizada
Revisar la correcta aplicación de los porcentajes</t>
  </si>
  <si>
    <t>Aplicar lo establecido por la autoridad catastral para determinar las inconsistencias y corregir</t>
  </si>
  <si>
    <t>1. Realizar jornadas trimestrales de fortalecimiento en conocimientos de la normatividad vigente al equipo de trabajo de la Subgerencia de Información Económica-Grupo de Revisión de Avalúos, para la atención de los trámites. 
2. Realizar procesos de entrenamiento en puesto de trabajo y/o sensibilizaciones (Actividad sujeta al ingreso de personal).  
3. Retroalimentar de los avaluadores hacia los técnicos que capturan ofertas en campo sobre los valores encontrados.
4. Revisar el porcentajes de negociación en el primer trimestre de cada año.
5. Realizar capacitaciones y/o sensibilizaciones en los temas relacionados al componente económico en los territorios.</t>
  </si>
  <si>
    <t>1. Meta: 100% - Indicador: (No. de socializaciones desarrolladas/No. de socializaciones programadas) *100
2. Meta: 100% - Indicador: (No. de procesos realizados / Total de procesos programados) *100
3.Meta: 100% Indicador: (Retroalimentaciones realizadas / Retroalimentaciones programadas) *100
4. Meta: 100% Indicador: (Revisión realizada / Revisión programada) * 100
5. Meta: 100% Indicador: (Capacitaciones y/o sensibilizaciones realizadas / Capacitaciones y/o sensibilizaciones programadas) * 100</t>
  </si>
  <si>
    <t>Técnicos, tecnológicos, logísticos, humanos</t>
  </si>
  <si>
    <t>1. Subgerencia de Información Económica 
2. Subgerencia de Información Económica 
3. Observatorio Técnico Catastral
4. Observatorio Técnico Catastral
5. Líderes de territorio</t>
  </si>
  <si>
    <t>1.  31/12/2024
2.  31/12/2024
3.  30/03/2024
4.  30/03/2024
5.  31/12/2024</t>
  </si>
  <si>
    <t xml:space="preserve">"RG-2-ACT1…
RG_GCA_2_Act_1Correo_soc_inst_avalpuntmuest_pandora4marz
RG_GCA_2_Act_1Correo_soc_inst_determ ZHF_pandora4marz24
RG_GCA_2_Act_1Correo_soc_inst_liquid avaluos_pandora4marz24
RG_GCA_2_Act_1Correo_soc_modif_form_inf_tec_avalcatastralSGI20feb24
RG_GCA_2_Act_1Correo_soc-inst_analis_sensibildad_pandora4marz2024
2. RG_GCA_2_Act_2. No se anexa soporte, de acuerdo al análisis indicado.
3. Correo evidencia de la realización de la reunión
4. Acta de la reunión realizada para la revisión de porcentajes
5. Capacitaciones realizadas"
</t>
  </si>
  <si>
    <t>1. 25% 
2. 25%
3. 25%
4. 100%
5. 100%</t>
  </si>
  <si>
    <t>El profesional avaluador asignado revisa y analiza los valores comerciales de terreno, construcción y avalúo total y los validadores generados, si se requieren ajustes se procede según el caso descrito en el instructivo, hasta garantizar la consistencia de los valores.
El profesional avaluador revisa para cada uno de los predios reportados por los validadores la consistencia de la información y el avalúo total liquidado, si no todos los valores se encuentran acordes con las condiciones del predio y el mercado inmobiliario se proponen ajustes de los valores.</t>
  </si>
  <si>
    <t>Instructivo Liquidación de avalúos Revisar y aprobar los avalúos comerciales liquidados
Revisar los validadores</t>
  </si>
  <si>
    <t>El profesional de control de calidad revisa la propuesta de ajuste y/o cambios verificando la consistencia de la información a cargar por parte del avaluador, si no se aprueban se devuelve.</t>
  </si>
  <si>
    <t>Instructivo Análisis de sensibilidad
Realizar control de calidad de ajustes propuestos</t>
  </si>
  <si>
    <t>El profesional avaluador revisa para cada uno de los predios reportados por los validadores la consistencia de la información y el avalúo total liquidado, si no todos los valores se encuentran acordes con las condiciones del predio y el mercado inmobiliario, se procede a realizar los ajustes y cargue de información a que haya a lugar.</t>
  </si>
  <si>
    <t>Instructivo Análisis de sensibilidad
Revisar los validadores catastrales</t>
  </si>
  <si>
    <t xml:space="preserve">El profesional de control de calidad, líder técnico y profesional designado para el proyecto seleccionan una muestra aleatoria de los puntos muestra realizados y sobre estos revisa la consistencia de la información valuatoria, si detecta inconsistencia marca los puntos muestra con las alertas detectadas en las revisiones anteriores y genera un archivo de alertas para remitir al profesional avaluador para su revisión. </t>
  </si>
  <si>
    <t>Instructivo Realización Avalúos puntos muestra
Revisar y realizar control de calidad</t>
  </si>
  <si>
    <t>El profesional de control de calidad OTC grupo OIC verifica la información recolectada para determinar que todas las ofertas de venta arriendo de un sector hayan sido capturadas, si no se capturó como mínimo el 70% de las ofertas del sector asignado devuelve al técnico para un nuevo recorrido. 
El profesional de control de calidad OTC grupo OIC y líder territorial OTC verifica la calidad y consistencia de la información registrada tras el cargue y ajuste de las ofertas en los aplicativos dispuestos en Bogotá y territorios.</t>
  </si>
  <si>
    <t xml:space="preserve">Instructivo para la captura y ajuste de ofertas del mercado inmobiliario.
Realizar control de calidad de ofertas capturadas en campo (Bogotá)
Realizar control de calidad a las ofertas ajustadas y cargadas en FOCA y de la información capturada en territorio </t>
  </si>
  <si>
    <t>Acta de liquidación de los contratos / Resolución de liquidación unilateral / Resolución de liberación de saldos CPS</t>
  </si>
  <si>
    <t>Posibilidad de efecto dañoso sobre Recursos públicos por pérdida de competencia para liquidar contratos debido a demora o incumplimiento en la radicación de la solicitud de liquidación bilateral o unilateral del contrato con el lleno de los requisitos por parte del supervisor</t>
  </si>
  <si>
    <t xml:space="preserve">El Abogado designado Subgerencia de Contratación realiza la verificación de la documentación que soporta la solicitud de liquidación, identificando que se encuentren dentro del expediente contractual los documentos especificados en el procedimiento. Una vez verificados los documentos, el abogado designado revisada el acta de liquidación del contrato, teniendo en cuenta las condiciones generales establecidas la ley, el Manual de Contratación y en el formato respectivo. Así mismo, verifica que todos los documentos del expediente contractual se encuentren como el acta de liquidación, que esté correctamente diligenciada y que esté acorde con los soportes documentales y la normatividad vigente para la materia. </t>
  </si>
  <si>
    <t>Procedimiento Liquidación de contratos
Revisión de los documentos de la solicitud de liquidación 
bilateral del contrato</t>
  </si>
  <si>
    <t>Iniciar las acciones determinadas por las autoridades</t>
  </si>
  <si>
    <t xml:space="preserve">El contratista, estando de acuerdo con el contenido del acta de liquidación bilateral, procede con la suscripción del contrato. Una vez suscrita el acta de liquidación la misma se remite para firma del supervisor y/o interventor del contrato. </t>
  </si>
  <si>
    <t>Procedimiento Liquidación de contratos
Suscribir el acta de liquidación bilateral del contrato por 
parte del contratista</t>
  </si>
  <si>
    <t>El supervisor y/o interventor del contrato, estando de acuerdo con el contenido del acta de liquidación  bilateral,  procede a la suscripción de la misma, una vez suscrita la misma se remite para la aprobación de la Subgerencia de Contratación</t>
  </si>
  <si>
    <t>Procedimiento Liquidación de contratos
Suscribir el acta de liquidación bilateral del contrato por parte del Supervisor y/o interventor del contrato</t>
  </si>
  <si>
    <t>El Abogado designado Subgerencia de Contratación revisa los documentos radicados los cuales deben contener los  documentos establecidos en el procedimiento, este control permite realizar la revisión integral de los documentos de la solicitud de liquidación del contrato.</t>
  </si>
  <si>
    <t>Procedimiento Liquidación de contratos
Revisión de documentos de la solicitud de liquidación unilateral.</t>
  </si>
  <si>
    <t>El Subgerente de Contratación verifica que el proyecto de resolución de liquidación unilateral, esté debidamente elaborado y que cumpla los requisitos legales requeridos, este control permite evidenciar y corregir previo a la suscripción errores o inconsistencias que pudieran presentarse en el proyecto de liquidación unilateral del contrato, si se identifica alguna inconsistencia se devuelve al abogado designado.</t>
  </si>
  <si>
    <t>Procedimiento Liquidación de contratos
Revisar proyecto de resolución de liquidación unilateral del 
contrato</t>
  </si>
  <si>
    <t>El Abogado designado Subgerencia de Contratación firmada la resolución de liquidación unilateral por el Ordenador del Gasto, notifica al contratista por escrito y en los términos legales, sobre la expedición del acto administrativo, este control permite que se surtan todas las actuaciones para dar a conocer el acto administrativo a las partes interesadas y a ejercer su derecho a la defensa y contradicción</t>
  </si>
  <si>
    <t>Procedimiento Liquidación de contratos
Notificar al contratista de la resolución de liquidación 
unilateral del contrato</t>
  </si>
  <si>
    <t xml:space="preserve">Declaraciones tributarias presentadas </t>
  </si>
  <si>
    <t>Posibilidad de efecto dañoso sobre Recursos públicos por Presentación de declaraciones tributarias inexactas y/o en forma extemporánea debido a Reporte de información extemporánea por parte de las áreas de la entidad.</t>
  </si>
  <si>
    <t>El contador profesional especializado revisa la consistencia de los reportes frente a los saldos de las cuentas, a fin de presentar información en declaraciones tributarias exactas, si se encuentran inconsistencias se efectúan los ajustes del caso.</t>
  </si>
  <si>
    <t>Instructivo Elaboración de declaraciones tributarias
Revisar la consistencia de los reportes de los aplicativos y los saldos de las cuentas de impuestos</t>
  </si>
  <si>
    <t>1. Realizar la presentación bajo los términos nuevos, dejar evidencia de sanciones o hallazgos.
2. Realizar seguimiento posterior inferior a un mes.</t>
  </si>
  <si>
    <t>El contador, auxiliar administrativo de contabilidad revisa la información de los formularios diligenciados preliminares a fin de presentar información en declaraciones tributarias exacta, si contiene errores devuelve para diligenciar formularios.</t>
  </si>
  <si>
    <t>Instructivo Elaboración de declaraciones tributarias
Revisar información de los formularios preliminares</t>
  </si>
  <si>
    <t>El profesional universitario, tesorero, revisan los valores a pagar por concepto de impuestos, a fin de presentar y pagar información en declaraciones tributarias exacta, si contiene errores devuelve a diligenciar los formularios.</t>
  </si>
  <si>
    <t>Instructivo Elaboración de declaraciones tributarias
Revisar los valores a pagar</t>
  </si>
  <si>
    <t>El profesional especializado contador revisa el calendario tributario con el propósito de presentar declaraciones tributarias en forma oportuna y generar alertas periódicas.</t>
  </si>
  <si>
    <t>No documentado</t>
  </si>
  <si>
    <t>Sin Documentar</t>
  </si>
  <si>
    <t>Posibilidad de efecto dañoso sobre Bienes públicos por Generar sobrecostos en la gestión de transporte debido a Desplazamientos no justificados o no autorizados en los vehículos de la Unidad.</t>
  </si>
  <si>
    <t>Se realiza la solicitud en concordancia con lo establecido en la Política de transporte, mediante correo electrónico enviado por el delegado de la Gerencia Catastral y para las demás áreas el funcionario que por necesidades requiera el transporte, enviara el correo con copia al Gerente, Subgerente o Jefe del área y lideres de equipos; teniendo los siguientes parámetros:</t>
  </si>
  <si>
    <t>PROCEDIMIENTO ADMINISTRACIÓN DE TRANSPORTE</t>
  </si>
  <si>
    <t>Informar a las personas involucradas del uso del vehículos</t>
  </si>
  <si>
    <t>El responsable del transporte revisa el formato verificando que todos sus campos estén debidamente diligenciados.</t>
  </si>
  <si>
    <t>El responsable de transporte verifica que el servicio prestado se haya realizado de manera oportuna y de acuerdo con la programación.</t>
  </si>
  <si>
    <t>Posibilidad de efecto dañoso sobre Bienes públicos por pedida o daño o extravió de los bienes de la Unidad debido a falta de informar los movimientos (Ingreso y salida) de los bienes muebles de la Unidad al servicio de vigilancia y/o al corredor de seguros (según tipo de ingreso)</t>
  </si>
  <si>
    <t>Conciliar la información registrada en las planillas contra el Sistema de Administración de Inventarios SAI</t>
  </si>
  <si>
    <t>PROCEDIMIENTO ADMINISTRACION DE BIENES MUEBLES E INVENTARIOS</t>
  </si>
  <si>
    <t>Realizar reunión con vigilancia y personas encarga de seguros.</t>
  </si>
  <si>
    <t>Plan de Seguridad y Salud
en el Trabajo implementado
y ejecutado (Sistema de
Seguridad y Salud en el
Trabajo implementado)</t>
  </si>
  <si>
    <t>Posibilidad de efecto dañoso sobre Recursos públicos por accidentes laborales no cubiertos por la ARL o cubiertos bajo un tipo de riesgo no adecuado debido a la omisión en el registro o actualización de la información ante la ARL</t>
  </si>
  <si>
    <t xml:space="preserve">El profesional especializado realiza seguimiento a las solicitudes de afiliación, si no se han gestionado aún solicita al técnico operativo y/o auxiliar administrativo para su trámite de forma inmediata. </t>
  </si>
  <si>
    <t>Instructivo Afiliaciones a la ARL -
Realizar seguimiento de solicitudes afiliaciones</t>
  </si>
  <si>
    <t>1. Calificar correctamente el tipo de riesgo por Accidente Laboral.
2. Realizar el pago de la sanción a que haya lugar</t>
  </si>
  <si>
    <t>1. Realizar revisión bimestral de la categorización del riesgo del personal reportada en la ARL y de ser necesario realizar las gestiones correspondientes</t>
  </si>
  <si>
    <t>Meta: 100% 6 revisiones
(Revisiones realizadas / Revisiones programadas)*10</t>
  </si>
  <si>
    <t>Humanos, técnicos, apoyo de comunicaciones</t>
  </si>
  <si>
    <t>1. Profesional STH</t>
  </si>
  <si>
    <t>1. Se remitió en el mes de marzo (26/03/2024) un recordatorio por medio de correo electrónico a los jefes de dependencia que realizan trabajo en terreno, sobre la importancia de realizar el reporte de cambio de riesgo de ARL; al respecto, no re recibieron solicitudes de cambio de riesgo.</t>
  </si>
  <si>
    <t>1. Correo electrónico enviado</t>
  </si>
  <si>
    <t>1.25%</t>
  </si>
  <si>
    <t>Posibilidad de efecto dañoso sobre Recursos públicos por pagos de nómina o de seguridad social realizados por encima de los valores establecidos normativamente y/o pago de multas o intereses moratorios debido a la omisión en la aplicación de validaciones y verificaciones de la correcta liquidación de los valores a pagar</t>
  </si>
  <si>
    <t xml:space="preserve">El profesional universitario de nómina valida que las novedades y situaciones administrativas estén liquidadas en el Sistema y las revisa a través de la pre-nómina. Si detecta inconsistencias se devuelve a la generación de nómina en el Sistema liquidador. Si la inconsistencia está asociada al sistema se solicitan ajustes por mesa de servicio a TI. </t>
  </si>
  <si>
    <t>Procedimiento Nómina y Situaciones Administrativas
Validar y revisar novedades y situaciones administrativas</t>
  </si>
  <si>
    <t>1. Realizar el pago o la corrección del pago de la nómina o de la seguridad social, de acuerdo al cumplimiento de requisitos.
2. Realizar el pago de la sanción a que haya lugar</t>
  </si>
  <si>
    <t>1. Gestionar y/o participar de una jornada de actualización normativa en temas de nómina y situaciones administrativas
2. Generar cronograma de trabajo (I trim) -  alineado a la circular de pagos que permita realizar seguimiento a la gestión oportuna de la nómina</t>
  </si>
  <si>
    <t>1. Una actualización gestionada y/o con participación
2. Cronograma de trabajo generado</t>
  </si>
  <si>
    <t>1,2. Humanos, técnicos</t>
  </si>
  <si>
    <t xml:space="preserve">1. Profesional especializado
2. Profesional especializado y profesional universitario </t>
  </si>
  <si>
    <t>1. 31/12/2024
2. 31/03/2024</t>
  </si>
  <si>
    <t>1. Se participará de la jornada de actualización normativa en temas de nómina y situaciones administrativas entre el 2do y 4to trimestre de 2024.
2. Se generó el cronograma de trabajo alineado a la circular de pagos, la cual permite realizar seguimiento a la gestión oportuna de la nómina.</t>
  </si>
  <si>
    <t xml:space="preserve">1. No Aplica
2. Cronograma generado en formato Excel </t>
  </si>
  <si>
    <t>1. 0%
2. 100%</t>
  </si>
  <si>
    <t>El profesional especializado revisa la nómina, validando que las novedades y situaciones administrativas se encuentren liquidadas en forma correcta, si la liquidación no es correcta, devuelve al profesional universitario para que revise las novedades en el sistema.</t>
  </si>
  <si>
    <t>Procedimiento Nómina y Situaciones Administrativas
Revisar nómina</t>
  </si>
  <si>
    <t>Posibilidad de efecto dañoso sobre Recursos públicos por pago de viáticos o gastos de desplazamiento sin justificación o por encima de los valores establecidos normativamente debido a la omisión en la validación de la solicitud, del estudio de mercado y/o del informe de actividades del servidor o contratista</t>
  </si>
  <si>
    <t>El Subgerente de Talento Humano revisa que la solicitud de comisión de servicios al interior del país del Director contenga la información correcta y completa y los soportes que se requieren para visar la solicitud. Si detecta inconsistencias, devuelve al contratista STH para que proyecte correctamente la solicitud de comisión de servicios del Director</t>
  </si>
  <si>
    <t>Instructivo Comisión de Servicios al Interior para Servidores y Autorización de Desplazamiento a Contratistas
Revisar y visar solicitud</t>
  </si>
  <si>
    <t>1. Generar acto administrativo para modificar acto administrativo inicial en el  que se reconocen los viáticos o gastos de desplazamiento.
2. Solicitar al servidor o contratista reintegrar el valor o la diferencia del valor pagado por concepto de viáticos o gastos de desplazamiento.</t>
  </si>
  <si>
    <t>El Gerente de Gestión Corporativa revisa que la solicitud de comisión de servicios al interior del país del Director contenga la información correcta y completa y los soportes que se requieren para visar la solicitud. Si detecta inconsistencias, devuelve al contratista STH para que proyecte correctamente la solicitud de comisión de servicios del Director</t>
  </si>
  <si>
    <t>El Contratista STH revisa que el servidor o contratista haya entregado dentro de los tiempos establecidos, el informe ejecutivo. Si no se ha realizado la entrega remite correo electrónico al servidor o contratista con copia al jefe o supervisor del contratista, recordando el compromiso establecido en la Resolución de comisión o desplazamiento, informando que tiene dos días para el envío del informe. Si éste no ha sido entregado no se podrá autorizar una nueva comisión de servicios o desplazamiento.</t>
  </si>
  <si>
    <t>Instructivo Comisión de Servicios al Interior para Servidores y Autorización de Desplazamiento a Contratistas
Revisar entrega del informe ejecutivo y legalización de comisión</t>
  </si>
  <si>
    <t>El Contratista STH revisa que la legalización de los viáticos y gastos de viaje se encuentren justificados y que se cuente con el informe de actividades. Si se encuentran inconsistencias, se devuelve el informe al servidor o contratista para que realice los ajustes correspondientes.</t>
  </si>
  <si>
    <t>Instructivo Comisión de Servicios al Interior para Servidores y Autorización de Desplazamiento a Contratistas
Recibir y revisar la completitud del informe ejecutivo</t>
  </si>
  <si>
    <t>SEGURIDAD DE LA INFORMACIÓN</t>
  </si>
  <si>
    <r>
      <t xml:space="preserve">Indicador clave
</t>
    </r>
    <r>
      <rPr>
        <sz val="11"/>
        <color theme="0"/>
        <rFont val="Calibri"/>
        <family val="2"/>
        <scheme val="minor"/>
      </rPr>
      <t>(No aplica para RS)</t>
    </r>
  </si>
  <si>
    <r>
      <t xml:space="preserve">Resultados del monitoreo del indicador clave
</t>
    </r>
    <r>
      <rPr>
        <sz val="11"/>
        <color theme="0"/>
        <rFont val="Calibri"/>
        <family val="2"/>
        <scheme val="minor"/>
      </rPr>
      <t xml:space="preserve">
Indique el resultado del indicador (numerador/denominador)</t>
    </r>
    <r>
      <rPr>
        <b/>
        <sz val="11"/>
        <color theme="0"/>
        <rFont val="Calibri"/>
        <family val="2"/>
        <scheme val="minor"/>
      </rPr>
      <t xml:space="preserve">
</t>
    </r>
    <r>
      <rPr>
        <sz val="11"/>
        <color theme="0"/>
        <rFont val="Calibri"/>
        <family val="2"/>
        <scheme val="minor"/>
      </rPr>
      <t>(No aplica para RS)</t>
    </r>
  </si>
  <si>
    <t xml:space="preserve">Establecer los lineamientos estratégicos y operativos en la formulación, seguimiento, evaluación y mejora continua de los procesos y la plataforma y planeación estratégica de la UAECD, en el marco del Modelo integrado de Planeación y Gestión, para dar cumplimiento al Plan de Desarrollo Distrital y a la misionalidad de la Entidad.
</t>
  </si>
  <si>
    <t>RS</t>
  </si>
  <si>
    <t>Fileserver OAPAP - \\fileserver.catastrobogota.gov.co\OAP</t>
  </si>
  <si>
    <t>Servicios</t>
  </si>
  <si>
    <t>Pérdida de confidencialidad e integridad</t>
  </si>
  <si>
    <t>Pérdida de confidencialidad e integridad de Fileserver OAPAP - \\fileserver.catastrobogota.gov.co\OAP por Uso no autorizado de la información
Fallas Humanas debido a 1. Ausencia de revisiones regulares por parte del jefe de dependencia
2. Desconocimiento de políticas de seguridad de la información</t>
  </si>
  <si>
    <t>***</t>
  </si>
  <si>
    <t>1. Ausencia de revisiones regulares por parte del jefe de dependencia
2. Desconocimiento de políticas de seguridad de la información</t>
  </si>
  <si>
    <t>Uso no autorizado de la información
Fallas Humanas</t>
  </si>
  <si>
    <t>Na</t>
  </si>
  <si>
    <t>El Propietario de información / Administrador de Carpetas realiza la solicitud de los accesos definidos para los  funcionarios / contratistas de su dependencia cada vez que se requiera, registrando una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t>
  </si>
  <si>
    <t>1 y 2</t>
  </si>
  <si>
    <t>Lineamientos Fileserver / Procedimiento de Gestión de Accesos</t>
  </si>
  <si>
    <t>Solicitar backup del file server o el repositorio que asignen desde tecnología, cada mes.</t>
  </si>
  <si>
    <t>El propietario del activo cada vez que se presente un incidente de seguridad deberá reportar la vulnerabilidad en la Mesa de Servicios de TI con el fin que se verifique el mismo. La evidencia del control queda registrada en la Mesa de Servicios de TI.</t>
  </si>
  <si>
    <t>Instructivo  Gestión de Incidentes de seguridad de la información</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</si>
  <si>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t>
  </si>
  <si>
    <t>Documento Técnico Manual de Políticas Detalladas de Seguridad de la Información / Declaración de Aplicabilidad</t>
  </si>
  <si>
    <t>Pérdida de Disponibilidad</t>
  </si>
  <si>
    <t>Pérdida de Disponibilidad de Fileserver OAPAP - \\fileserver.catastrobogota.gov.co\OAP por Perdida o acceso no autorizado a la información 
Fallas Humanas
Incumplimiento en el mantenimiento del fileserver debido a 1. Ausencia de copias de respaldo 
2. Desconocimiento de políticas de seguridad de la información
3. Ausencia de mantenimiento al fileserver</t>
  </si>
  <si>
    <t>1. Ausencia de copias de respaldo 
2. Desconocimiento de políticas de seguridad de la información
3. Ausencia de mantenimiento al fileserver</t>
  </si>
  <si>
    <t>Perdida o acceso no autorizado a la información 
Fallas Humanas
Incumplimiento en el mantenimiento del fileserver</t>
  </si>
  <si>
    <t>El Propietario de información / Administrador de Carpetas realiza la solicitud de los accesos definidos para los  funcionarios / contratistas de su dependencia cada vez que se requiera, registrando una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t>
  </si>
  <si>
    <t>1, 2 y 3</t>
  </si>
  <si>
    <t>Instructivo Gestión de Incidentes de seguridad de la información</t>
  </si>
  <si>
    <t>EL grupo de operadores de la SIT cada año remite la Matriz de copias de respaldo a los jefes de dependencia o equipo de administradores de plataforma para que se revisen y/o actualicen los repositorios a los que se debe realizar respaldo (información, sistemas de información, bases de datos) En caso que se deban realizar ajustes a la matriz, estos se realizan entre el grupo de operadores y personal de las dependencias asignados. La evidencia del control se almacena en la Mesa de Servicios de TI.
Este instrumento es utilizado para tener control de la programación realizada de los respaldos al interior de la entidad</t>
  </si>
  <si>
    <t>Instructivo de Copias de Respaldo y Recuperación</t>
  </si>
  <si>
    <t>El jefe de la dependencia cada vez que se retira un funcionario de la dependencia, solicita a la mesa de servicios de TI que se realice respaldo de la información que maneja el funcionario en el equipo asignado. La evidencia del control queda registrada en la Mesa de Servicios de TI.</t>
  </si>
  <si>
    <t>Documento Técnico de Políticas Detalladas de Seguridad de la Información</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</si>
  <si>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</si>
  <si>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y 3</t>
  </si>
  <si>
    <t>ISODOC</t>
  </si>
  <si>
    <t>Software</t>
  </si>
  <si>
    <t>Pérdida de confidencialidad e integridad de ISODOC por 1. Pérdida, modificación o uso no autorizado de la información
2. Ataques externos cibernéticos.
3. Fallas técnicas
4. Fallas Humanas debido a 1. Asignación errada de derechos de acceso
2. Desconocimiento de las políticas de seguridad de la información</t>
  </si>
  <si>
    <t>1. Asignación errada de derechos de acceso
2. Desconocimiento de las políticas de seguridad de la información</t>
  </si>
  <si>
    <t>1. Pérdida, modificación o uso no autorizado de la información
2. Ataques externos cibernéticos.
3. Fallas técnicas
4. Fallas Humanas</t>
  </si>
  <si>
    <t>Terminar la migración al aplicativo Pandora y dejar una copia en la carpeta compartida de la OAPAP</t>
  </si>
  <si>
    <t>Pérdida de Disponibilidad de ISODOC por 1. Incumplimiento en el mantenimiento.
2. Mal funcionamiento del software
 debido a 1.Falta de mantenimiento del servidor donde se encuentra la aplicación
2. Falta de copias de respaldo de la aplicación
3. Obsolescencia de la aplicación
4. Falta de presupuesto</t>
  </si>
  <si>
    <t>1.Falta de mantenimiento del servidor donde se encuentra la aplicación
2. Falta de copias de respaldo de la aplicación
3. Obsolescencia de la aplicación
4. Falta de presupuesto</t>
  </si>
  <si>
    <t xml:space="preserve">1. Incumplimiento en el mantenimiento.
2. Mal funcionamiento del software
</t>
  </si>
  <si>
    <t>Falta de mantenimiento del servidor donde se encuentra la aplicación
Falta de copias de respaldo de la aplicación
Obsolencia de la aplicación</t>
  </si>
  <si>
    <t>Incumplimiento en el mantenimiento 
Falta de presupuesto</t>
  </si>
  <si>
    <t>Formular y desarrollar estrategias comunicacionales dirigidas a los grupos de valor de la UAECD, para fortalecer la comunicación interna, externa, y lograr el posicionamiento de la Unidad a nivel Distrital y Territorial. memoria institucional, apoyen la toma de decisiones y contribuya en la mejora continua de los productos y servicios.</t>
  </si>
  <si>
    <t>Portal Web 
(Servicio)</t>
  </si>
  <si>
    <t>Pérdida de confidencialidad e integridad de Portal Web 
(Servicio) por 1. Ataques cibernéticos
1a. Pérdida o modificación de la información
2. Falsificación y/o abuso  de derechos debido a 1. Ausencia de parámetros de seguridad
1a. Ausencia de copias de respaldo 
2. Ausencia de control de acceso al administrador de contenidos
2a. Asignación errada de los derechos de acceso a nivel de administración de la base de datos.
3. Desconocimiento de las políticas de seguridad y privacidad de la información</t>
  </si>
  <si>
    <t>1. Ausencia de parámetros de seguridad
1a. Ausencia de copias de respaldo 
2. Ausencia de control de acceso al administrador de contenidos
2a. Asignación errada de los derechos de acceso a nivel de administración de la base de datos.
3. Desconocimiento de las políticas de seguridad y privacidad de la información</t>
  </si>
  <si>
    <t>1. Ataques cibernéticos
1a. Pérdida o modificación de la información
2. Falsificación y/o abuso  de derechos</t>
  </si>
  <si>
    <t>El jefe de dependencia valida cada vez que se requiera que el manejo de la gestión de accesos al portal web sea realizado por las personas designadas por este. En caso de que el perfil de gestión de permisos cambie es el jefe de dependencia quien realizara la designación. Esta designación generalmente se realiza por correo electrónico o se podría realizar por acta de reunión.</t>
  </si>
  <si>
    <t>2,2a</t>
  </si>
  <si>
    <t>Revisión de la gestión de accesos al portal web</t>
  </si>
  <si>
    <t>1. Solicitar reporte mensual de los respaldos realizados al portal web.
2. Solicitar a la webmaster cada 3 meses la relación de los usuarios con el rol que maneja cada uno en  el portal web con el fin de verificar permisos asignados</t>
  </si>
  <si>
    <t>1. 12 Reportes de respaldo del portal web (Uno mensual)
Indicador: reportes realizados / reportes programados
2. 4 Reporte de Relación de usuarios (Uno trimestral)
Reporte revisado / reporte entregado</t>
  </si>
  <si>
    <t>Asesor de Comunicaciones</t>
  </si>
  <si>
    <t>1. Se solicitó a Tecnología el reporte mensual de los respaldos realizados al portal web.
2. Se solicitó a la webmaster la relación de los usuarios con el rol que maneja cada uno en  el portal web, de enero, febrero y marzo 2024, con el fin de verificar permisos asignados.</t>
  </si>
  <si>
    <t>https://catastrobogotacol.sharepoint.com/:f:/s/GerenciaTecnologa-GOBIERNODIGITAL/EsXvvO6tw7RDujCFxaCobOwBLtPczaTZogqfX8MA5OpiTw?e=1DifpK</t>
  </si>
  <si>
    <t xml:space="preserve">El equipo de administradores de servidores realiza respaldo del servidor donde se encuentra el portal web. </t>
  </si>
  <si>
    <t>1a</t>
  </si>
  <si>
    <t>El jefe de dependencia cuando se requiere solicita a la webmaster que se revoquen los accesos otorgados a las personas que realizan el manejo de la gestión de accesos al portal web. La evidencia se puede dejar por correo electrónico o mesa de servicios de TI.</t>
  </si>
  <si>
    <t>Documento técnico Manual de Políticas de Seguridad y Privacidad de la Información / Instructivo de Gestión de Accesos</t>
  </si>
  <si>
    <t>EL oficial de seguridad de la información cada mes verifica el listado de las personas que no han asistido a las charlas de sensibilización en seguridad, con el fin de convocarlas para la siguiente charla. En caso que las personas no asistan , remite correo al personal , enlace de seguridad y jefe de dependencia para que se promueva la asistencia del mismo. La evidencia del control queda registrada en el correo remitido a los enlaces de cada dependencia y a los funcionarios o contratistas convocados.</t>
  </si>
  <si>
    <t>Documento Técnico Manual de Políticas Detalladas de Seguridad de la Información
Declaración de aplicabilidad</t>
  </si>
  <si>
    <t xml:space="preserve">Pérdida de Disponibilidad de Portal Web 
(Servicio) por 1. Falsificación de derechos
2. Fallas Humanas
3. Ataque cibernético debido a 1. Ausencia de parámetros de seguridad
1a. Ausencia de copias de respaldo
2. Ausencia de control técnico sobre el software
3. Falta de monitoreo
</t>
  </si>
  <si>
    <t xml:space="preserve">1. Ausencia de parámetros de seguridad
1a. Ausencia de copias de respaldo
2. Ausencia de control técnico sobre el software
3. Falta de monitoreo
</t>
  </si>
  <si>
    <t>1. Falsificación de derechos
2. Fallas Humanas
3. Ataque cibernético</t>
  </si>
  <si>
    <t>El equipo de administradores de servidores realiza respaldo del servidor donde se encuentra el portal web</t>
  </si>
  <si>
    <t>Restauración del respaldo del portal web</t>
  </si>
  <si>
    <t>1. Solicitar reporte mensual de los respaldos realizados al portal web.
2. Solicitar reporte mensual al grupo de operadores respecto a las indisponibilidades generadas en el portal web</t>
  </si>
  <si>
    <t>1. 12 Reporte de respaldo del portal web (Uno mensual)
Indicador: reportes realizados / reportes programados
2. 12 Reportes de indisponibilidad del portal web
Reportes entregados/ reportes programados</t>
  </si>
  <si>
    <t>1. Se solicitó el reporte mensual de los respaldos realizados al portal web.
2. Se solicitó el reporte mensual de las indisponibilidades generadas en el portal web</t>
  </si>
  <si>
    <t>https://catastrobogotacol.sharepoint.com/:f:/s/GerenciaTecnologa-GOBIERNODIGITAL/Ep47fmYzAHhAs74nyycQ4rABIaZN_kB8t-dIQ7uCTy3Brg?e=JVjiDf</t>
  </si>
  <si>
    <t>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t>
  </si>
  <si>
    <t>Procedimiento de Gestión de Infraestructura Tecnológica</t>
  </si>
  <si>
    <t>El grupo de operadores realiza diariamente actividades de monitoreo sobre las plataformas , incluido el portal web. En caso de presentarse indisponibilidad del servicio se reporta al administrador del portal web para que se tomen las medidas respectivas para restaurar el servicio.</t>
  </si>
  <si>
    <t>Credenciales de acceso a las Redes Sociales
(Servicio)</t>
  </si>
  <si>
    <t>Información digital</t>
  </si>
  <si>
    <t>Pérdida de confidencialidad e integridad de Credenciales de acceso a las Redes Sociales
(Servicio) por 1. Falsificación de derechos
2. Fallas Humanas debido a 1. Ausencia de mecanismos de identificación y autentificación, como la autentificación de usuario
2. Desconocimiento de las políticas de seguridad  y privacidad de la información
3. Falta de monitoreo</t>
  </si>
  <si>
    <t>1. Ausencia de mecanismos de identificación y autentificación, como la autentificación de usuario
2. Desconocimiento de las políticas de seguridad  y privacidad de la información
3. Falta de monitoreo</t>
  </si>
  <si>
    <t>1. Falsificación de derechos
2. Fallas Humanas</t>
  </si>
  <si>
    <t xml:space="preserve">El Asesor de comunicaciones cada 3 meses o cuando se requiera solicita al gestor de redes sociales un reporte de los usuarios autorizados para el acceso a las cuentas de redes sociales de la Entidad, con el fin de validar que los  accesos que se otorguen al funcionario o contratista estén acordes a las funciones y/o actividades actuales. El Asesor valida los accesos contra los requerimientos iniciales entregados al gestor de redes y en caso de ser necesario solicita realizar las modificaciones. La evidencia queda registrada a través de un correo electrónico. </t>
  </si>
  <si>
    <t>1,2</t>
  </si>
  <si>
    <t xml:space="preserve">Revisión de la gestión de accesos a las redes sociales </t>
  </si>
  <si>
    <t xml:space="preserve">El Asesor de comunicaciones cada 3 meses o cuando se requiera verifica que el gestor de redes sociales realiza el cambio de las credenciales de acceso a las redes sociales de la Entidad con el fin de garantizar la confidencialidad de dichos accesos.  El Asesor valida que los cambios se realicen por el gestor de redes y en caso de ser necesario solicita realizar las modificaciones correspondientes. La evidencia queda registrada a través de un correo electrónico. </t>
  </si>
  <si>
    <t xml:space="preserve">El jefe de la dependencia cada vez que el gestor encargado de credenciales le remite el correo electrónico relacionado con las modificaciones de accesos y credenciales de redes sociales, revisa y verifica con el fin de confirmar que las modificaciones solicitadas se hallan realizado. La evidencia queda registrada en el correo electrónico.  </t>
  </si>
  <si>
    <t xml:space="preserve">Documento técnico manual de políticas detalladas de seguridad de la información </t>
  </si>
  <si>
    <t>Redes Sociales de Catastro
Credenciales de acceso a las Redes Sociales
(Servicio)</t>
  </si>
  <si>
    <t>Pérdida de Disponibilidad de Redes Sociales de Catastro
Credenciales de acceso a las Redes Sociales
(Servicio) por 1. Ataques cibernéticos
1a. Perdida o borrado de la información. 
1 b. Mal funcionamiento del software
2. Acceso no autorizado a cuenta de red principal
3. Secuestro de la cuenta.
4.  Inhabilitación de la cuenta por parte de sus propietarios.  debido a 1. Ausencia de parámetros de seguridad
1a. Ausencia de copias de respaldo
2. Ausencia de control de acceso a las redes sociales</t>
  </si>
  <si>
    <t>1. Ausencia de parámetros de seguridad
1a. Ausencia de copias de respaldo
2. Ausencia de control de acceso a las redes sociales</t>
  </si>
  <si>
    <t xml:space="preserve">1. Ataques cibernéticos
1a. Perdida o borrado de la información. 
1 b. Mal funcionamiento del software
2. Acceso no autorizado a cuenta de red principal
3. Secuestro de la cuenta.
4.  Inhabilitación de la cuenta por parte de sus propietarios. </t>
  </si>
  <si>
    <t>1, 1a</t>
  </si>
  <si>
    <t xml:space="preserve">Restauración del respaldo de credenciales acceso a redes sociales </t>
  </si>
  <si>
    <t xml:space="preserve">El proveedor de las redes sociales realiza respaldo del contenido de la red con la periodicidad indicada en los acuerdo de niveles de servicio. En caso que se llegue a presentar una indisponibilidad de la red social el gestor de redes sociales remite la notificación al proveedor para que se reestablezca el servicio. Se verifica el contenido y de ser necesario se escala nueva solicitud al proveedor para garantizar que el contenido sea el correcto. La evidencia queda en la opción de configuración de la red social y el gestor de redes sociales reporta a través de un correo electrónico al asesor de comunicaciones. </t>
  </si>
  <si>
    <t>Sin Registro</t>
  </si>
  <si>
    <t>Recurso Humano</t>
  </si>
  <si>
    <t>Pérdida de Confidencialidad</t>
  </si>
  <si>
    <t>Pérdida de Confidencialidad de Redes Sociales de Catastro
Credenciales de acceso a las Redes Sociales
(Servicio) por 1. Ingeniería Social  debido a 1. Desconocimiento de políticas de seguridad y privacidad  de la información</t>
  </si>
  <si>
    <t>1. Desconocimiento de políticas de seguridad y privacidad  de la información</t>
  </si>
  <si>
    <t xml:space="preserve">1. Ingeniería Social </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</si>
  <si>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t>
  </si>
  <si>
    <t>En caso que se llegue a presentar una indisponibilidad de la red social el gestor de redes sociales remite la notificación al proveedor para que se reestablezca el servicio.</t>
  </si>
  <si>
    <t>Cada vez que se va a vincular un funcionario o  contratista de la dependencia desde la Subgerencia de recursos Humanos / Oficina Asesora Jurídica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funcionario o contratista.</t>
  </si>
  <si>
    <t>Comunicadores Sociales
(Recurso Humano)</t>
  </si>
  <si>
    <t xml:space="preserve">Pérdida de Disponibilidad de Comunicadores Sociales
(Recurso Humano) por 1. Fuga de conocimiento debido a 1. Alta rotación del personal
2. Desconocimiento de las políticas de seguridad y privacidad de la información. </t>
  </si>
  <si>
    <t xml:space="preserve">1. Alta rotación del personal
2. Desconocimiento de las políticas de seguridad y privacidad de la información. </t>
  </si>
  <si>
    <t>1. Fuga de conocimiento</t>
  </si>
  <si>
    <t>Contar mínimo dos personas que conozcan una misma actividad</t>
  </si>
  <si>
    <t>La jefe de dependencia verifica que exista mínimo dos personas que conozcan una misma actividad que se desarrolla en la dependencia con el fin que en el evento que una persona falte la otra reemplaza las actividades correspondientes. Las evidencias del control quedan registradas en las actas de seguimiento de la dependencia.</t>
  </si>
  <si>
    <t>Documento Técnico Manual de Políticas Detalladas de Seguridad de la Información</t>
  </si>
  <si>
    <t>Fileserver Comunicaciones</t>
  </si>
  <si>
    <t>Pérdida de confidencialidad e integridad de Fileserver Comunicaciones por Uso no autorizado de la información
Fallas Humanas debido a 1. Ausencia de revisiones regulares por parte del jefe de dependencia
2. Desconocimiento de políticas de seguridad y privacidad de la información</t>
  </si>
  <si>
    <t>1. Ausencia de revisiones regulares por parte del jefe de dependencia
2. Desconocimiento de políticas de seguridad y privacidad de la información</t>
  </si>
  <si>
    <t>El Propietario del activo o profesional delegado realiza la solicitud de los accesos definidos para los  funcionarios / contratistas de su dependencia cada vez que se requiera, registrando una mesa de servicios de TI, con el fin que se asignen los permisos correspondientes. El propietario del activo o profesional delegado solicita el accesos ingresando a la mesa de servicios de TI y registrando la solicitud. En caso que no sea el propietario o persona delegada, se cierra la mesa como no resuelta. La información de la solicitud queda documentada en la mesa de servicios de TI.</t>
  </si>
  <si>
    <t>Revisión de la gestión de acceso al file server</t>
  </si>
  <si>
    <t>El propietario del activo o profesional delegado cada vez que se presente un incidente de seguridad relacionado con la gestión de permisos reporta en la Mesa de Servicios de TI con el fin que se verifique el mismo. La evidencia del control queda registrada en la Mesa de Servicios de TI.</t>
  </si>
  <si>
    <t>EL grupo de operadores de la SIT cada año remite la Matriz de copias de respaldo a los jefes de dependencia o equipo de administradores de plataforma para que se revisen y/o actualicen los repositorios a los que se debe realizar respaldo (información, sistemas de información, bases de datos) En caso que se deban realizar ajustes a la matriz, estos se realizan entre el grupo de operadores y personal de las dependencias asignados. 
Este instrumento es utilizado para tener control de la programación realizada de los respaldos al interior de la entidad</t>
  </si>
  <si>
    <t>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t>
  </si>
  <si>
    <t>Pérdida de Disponibilidad de Fileserver Comunicaciones por Perdida o acceso no autorizado a la información 
Fallas Humanas
Incumplimiento en el mantenimiento del fileserver debido a 1. Ausencia de parámetros de seguridad 
1a. Ausencia de copias de respaldo 
2. Desconocimiento de políticas de seguridad y privacidad  de la información
3. Ausencia de mantenimiento al fileserver</t>
  </si>
  <si>
    <t>1. Ausencia de parámetros de seguridad 
1a. Ausencia de copias de respaldo 
2. Desconocimiento de políticas de seguridad y privacidad  de la información
3. Ausencia de mantenimiento al fileserver</t>
  </si>
  <si>
    <t>1, 1a,2</t>
  </si>
  <si>
    <t xml:space="preserve">Restauración del respaldo del file server </t>
  </si>
  <si>
    <t>El propietario del activo o profesional delegado cada vez que se presente un incidente de seguridad relacionado con disponibilidad reporta en la Mesa de Servicios de TI con el fin que se verifique el mismo. La evidencia del control queda registrada en la Mesa de Servicios de TI.</t>
  </si>
  <si>
    <t>1,1a</t>
  </si>
  <si>
    <t>1,1a,2</t>
  </si>
  <si>
    <t>El jefe de la dependencia o profesional designado cada vez que se retira un funcionario de la dependencia, reporta la novedad a la mesa de servicios para que se realicen los ajustes correspondientes de acceso al fileserver La evidencia del control queda registrada en la Mesa de Servicios de TI.</t>
  </si>
  <si>
    <t>1,1a,3</t>
  </si>
  <si>
    <t>EL grupo de operadores de la SIT realiza la Restauración de la información del fileserver cada vez que se requiere.</t>
  </si>
  <si>
    <t>Intranet</t>
  </si>
  <si>
    <t>Pérdida de confidencialidad e integridad de Intranet por 1. Ataques cibernéticos
1a. Pérdida o modificación de la información
2. Falsificación de derechos debido a 1. Ausencia de parámetros de seguridad
1a. Ausencia de copias de respaldo 
2. Ausencia de control de acceso al administrador de contenidos
2a. Asignación errada de los derechos de acceso a nivel de administración de la base de datos.</t>
  </si>
  <si>
    <t>1. Ausencia de parámetros de seguridad
1a. Ausencia de copias de respaldo 
2. Ausencia de control de acceso al administrador de contenidos
2a. Asignación errada de los derechos de acceso a nivel de administración de la base de datos.</t>
  </si>
  <si>
    <t>1. Ataques cibernéticos
1a. Pérdida o modificación de la información
2. Falsificación de derechos</t>
  </si>
  <si>
    <t>1, 1a,2,2a</t>
  </si>
  <si>
    <t>Revisión de la gestión de accesos a la intranet</t>
  </si>
  <si>
    <t xml:space="preserve">Pérdida de Disponibilidad de Intranet por 1. Ataques cibernéticos
2. Fallas Humanas debido a 1. Ausencia de parámetros de seguridad
1a. Ausencia de copias de respaldo
</t>
  </si>
  <si>
    <t xml:space="preserve">1. Ausencia de parámetros de seguridad
1a. Ausencia de copias de respaldo
</t>
  </si>
  <si>
    <t>1. Ataques cibernéticos
2. Fallas Humanas</t>
  </si>
  <si>
    <t>El profesional encargado de la intranet diariamente revisa la disponibilidad del recurso con el fin que este se encuentre activo. La actividad la realiza ingresando al servicio. En caso que este no se encuentre activo, realiza el reporte a la mesa de servicios de TI. La evidencia queda en la Mesa de servicios.</t>
  </si>
  <si>
    <t xml:space="preserve">Restauración del respaldo de la intranet </t>
  </si>
  <si>
    <t>El grupo de operadores realiza diariamente actividades de monitoreo sobre las plataformas , incluido la intranet En caso de presentarse indisponibilidad del servicio se reporta al administrador del portal web para que se tomen las medidas respectivas para restaurar el servicio.</t>
  </si>
  <si>
    <t xml:space="preserve">El administrador de la plataforma diariamente realiza las copias de respaldo, con el fin de evitar la perdida de la información. </t>
  </si>
  <si>
    <t>El administrador de la plataforma cada vez que se requiera realiza el proceso de restauración de la aplicación</t>
  </si>
  <si>
    <t>Gestionar el capital intelectual de la UAECD a través de herramientas, instrumentos y metodologías que permitan la identificación, generación, producción, documentación, uso, disposición, transferencia y difusión del conocimiento estratégico con el propósito de fomentar procesos de innovación y de aprendizaje organizacional que preserven la memoria institucional, apoyen la toma de decisiones y contribuya en la mejora continua de los productos y servicios.</t>
  </si>
  <si>
    <t>Fileserver OTC 
Sharepoint OTC
MICROSITIO DE GCEI - SHARE POINT COLABORATIVO
(Servicio)</t>
  </si>
  <si>
    <t>Pérdida de confidencialidad e integridad de Fileserver OTC 
Sharepoint OTC
MICROSITIO DE GCEI - SHARE POINT COLABORATIVO
(Servicio) por Abuso de privilegios
Corrupción de los datos debido a 
1. Desconocimiento de políticas de seguridad de la información por parte de los funcionarios
2. Deficiencia en la gestión de accesos del repositorio</t>
  </si>
  <si>
    <t xml:space="preserve">
1. Desconocimiento de políticas de seguridad de la información por parte de los funcionarios
2. Deficiencia en la gestión de accesos del repositorio</t>
  </si>
  <si>
    <t>Abuso de privilegios
Corrupción de los datos</t>
  </si>
  <si>
    <t>La persona encargada cada vez que se presenta una novedad de un funcionario de la dependencia OTC realiza la solicitud de actualización de permisos de acceso al repositorio del fileserver. La información queda registrada en la mesa de servicios.</t>
  </si>
  <si>
    <t>Instructivo de Gestión de Accesos / DT Políticas de seguridad y privacidad de la información (Política de Gestión de Accesos)</t>
  </si>
  <si>
    <t>Fortalecimiento del proceso de gestión de permisos</t>
  </si>
  <si>
    <t>No se materializaron los riesgos</t>
  </si>
  <si>
    <t>EL oficial de seguridad de la información cada trimestre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t>
  </si>
  <si>
    <t>La persona encargada de los repositorios de nube realiza la gestión de permisos cada vez que se requiera.  La evidencia queda registrada en los repositorios</t>
  </si>
  <si>
    <t xml:space="preserve">Documento Técnico Manual de Políticas Detalladas de Seguridad de la Información </t>
  </si>
  <si>
    <t>Pérdida de Disponibilidad de Fileserver OTC 
Sharepoint OTC
MICROSITIO DE GCEI - SHARE POINT COLABORATIVO
(Servicio) por Perdida de la información 
Fallas tecnológicas
Incumplimiento en el mantenimiento del sistema de información
Saturación del sistema de información debido a 1) Ausencia de copias de respaldo
2) Mantenimiento insuficiente/instalación fallida de los medios de almacenamiento.
3) Gestión inadecuada de la red (Tolerancia a fallas en el enrutamiento)</t>
  </si>
  <si>
    <t>1) Ausencia de copias de respaldo
2) Mantenimiento insuficiente/instalación fallida de los medios de almacenamiento.
3) Gestión inadecuada de la red (Tolerancia a fallas en el enrutamiento)</t>
  </si>
  <si>
    <t>Perdida de la información 
Fallas tecnológicas
Incumplimiento en el mantenimiento del sistema de información
Saturación del sistema de información</t>
  </si>
  <si>
    <t>El Operador de acuerdo con la periodicidad definida realiza el respaldo de la Información de los repositorios de información del fileserver</t>
  </si>
  <si>
    <t>A.12.  SEGURIDAD DE LAS OPERACIONES / A.12.3. COPIAS DE RESPALDO</t>
  </si>
  <si>
    <t xml:space="preserve">Restauración de la información 
</t>
  </si>
  <si>
    <t>El uso de repositorio de nube y gestión de seguridad por parte del proveedor del servicio Microsoft</t>
  </si>
  <si>
    <t>DOCUMENTO TECNICO MANUAL DE POLITICAS</t>
  </si>
  <si>
    <t>Gestión de repositorio del fileserver (Depuración y mantenimiento) realizado de manera diaria por parte de los operadores y/o administradores de plataforma de la Subgerencia de Infraestructura Tecnológica</t>
  </si>
  <si>
    <t>DOCUMENTO TECNICO MANUAL DE POLITICAS / PROCEDIMIENTO DE GESTIÓN DE INFRAESTRUCTURA TECNOLOGICA</t>
  </si>
  <si>
    <t>Los operadores cuando se requiere realiza la restauración de la información (fileserver)</t>
  </si>
  <si>
    <t>A.12.3 Instructivo de Copias de Respaldo y Recuperación</t>
  </si>
  <si>
    <t>Los administradores, cuando se requiere, realizan restauración de la información a nivel de versiones, papeleras o cuentas de restauración</t>
  </si>
  <si>
    <t>La herramienta SIEM y/o las herramientas de administración de los servidores monitorean los servicios de la infraestructura tecnológica (incluido urls)</t>
  </si>
  <si>
    <t xml:space="preserve"> Realizar la gestión catastral con enfoque multipropósito en la ciudad capital y en las entidades territoriales en
donde se ejerza el rol como gestor y/o operador catastral a través de la formación, actualización, conservación y
difusión catastral.</t>
  </si>
  <si>
    <t>1. Tramites no inmediatos
(Información Digital/Electrónica- SIFJ)</t>
  </si>
  <si>
    <t xml:space="preserve">Pérdida de confidencialidad e integridad de 1. Tramites no inmediatos
(Información Digital/Electrónica- SIFJ) por 1. Hurto de Información.
2. Pérdida, corrupción, o modificación no autorizada de la información.
Fallas Humanas, Error en el uso debido a 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
6. Desconocimiento o no aplicación de las políticas de seguridad y privacidad de la información </t>
  </si>
  <si>
    <t xml:space="preserve">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
6. Desconocimiento o no aplicación de las políticas de seguridad y privacidad de la información </t>
  </si>
  <si>
    <t>1. Hurto de Información.
2. Pérdida, corrupción, o modificación no autorizada de la información.
Fallas Humanas, Error en el uso</t>
  </si>
  <si>
    <t>alta</t>
  </si>
  <si>
    <t>moderado</t>
  </si>
  <si>
    <t>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t>
  </si>
  <si>
    <t>1,2,3,4,5 y 6</t>
  </si>
  <si>
    <t>Instructivo de Gestión de Accesos / Lineamientos de Fileserver</t>
  </si>
  <si>
    <t>preventivo</t>
  </si>
  <si>
    <t>manual</t>
  </si>
  <si>
    <t xml:space="preserve">
1.Solicitar a la Gerencia de Tecnología ajustar los accesos de las cuentas no autorizadas.
2.Solicitar iniciar la actuación o investigación contractual, disciplinaria, civil y/o penal a que haya lugar</t>
  </si>
  <si>
    <t xml:space="preserve">1. Realizar la verificación y depuración periódica  de las cuentas de usuario y accesos, de acuerdo con reporte remitido por la GT en las fechas definidas por dicha dependencia e informar los resultados.
</t>
  </si>
  <si>
    <r>
      <rPr>
        <b/>
        <sz val="11"/>
        <color rgb="FF000000"/>
        <rFont val="Calibri"/>
        <family val="2"/>
      </rPr>
      <t xml:space="preserve">META: </t>
    </r>
    <r>
      <rPr>
        <sz val="11"/>
        <color rgb="FF000000"/>
        <rFont val="Calibri"/>
        <family val="2"/>
      </rPr>
      <t xml:space="preserve">
1. Revisión del 100% de los reportes remitidos por la Gerencia de Tecnología.
</t>
    </r>
    <r>
      <rPr>
        <b/>
        <sz val="11"/>
        <color rgb="FF000000"/>
        <rFont val="Calibri"/>
        <family val="2"/>
      </rPr>
      <t>INDICADORES:</t>
    </r>
    <r>
      <rPr>
        <sz val="11"/>
        <color rgb="FF000000"/>
        <rFont val="Calibri"/>
        <family val="2"/>
      </rPr>
      <t xml:space="preserve">
1. No. de reportes verificados y depurados en el periodo / Total de reportes remitidos por GT para verificar y depurar en el periodo._x000B_
</t>
    </r>
  </si>
  <si>
    <t>1. Humanos
2. Tecnológicos
3. Logísticos.</t>
  </si>
  <si>
    <t>1. Profesional delegado por Subgerente SIFJ, referente contratación.
2. Subgerente SIFJ , Profesional líder Conservación, profesionales líderes grupos de trabajo, profesional líder MIPG -Subgerencia de Información Física y Jurídica</t>
  </si>
  <si>
    <t>1. No fueron remitidos por parte de GT listados para la verificación y depuración de cuentas de usuarios ni accesos, sin embargo, en el marco de los lineamientos dados para la desvinculación del personal de planta y contrato, se realiza la notificación de la finalización de su vinculación.</t>
  </si>
  <si>
    <t>NO SE MATERIALIZÓ EL RIESGO.</t>
  </si>
  <si>
    <t>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t>
  </si>
  <si>
    <t>Instructivo de Gestión de Accesos</t>
  </si>
  <si>
    <t>detectivo</t>
  </si>
  <si>
    <t>correctivo</t>
  </si>
  <si>
    <t>El jefe de dependencia/administrador del fileserver cada vez que se requiera revisa los accesos a la información del fileserver y cuando detecta que se deben realizar modificaciones realiza una solicitud a la Mesa de Servicios de Servicios de TI con el fin que se realicen los ajustes correspondientes. La evidencia del control queda registrada en la Mesa de Servicios de TI.</t>
  </si>
  <si>
    <t>1. Tramites no inmediatos
(Información Digital/Electrónica)
Información electrónica y digital contenida en el Fileserver SIE 
y 
Repositorio Gestión_GIC</t>
  </si>
  <si>
    <t>Pérdida de Disponibilidad de 1. Tramites no inmediatos
(Información Digital/Electrónica)
Información electrónica y digital contenida en el Fileserver SIE 
y 
Repositorio Gestión_GIC por 
1. Falla en los sistemas.
2. Pérdida o corrupción de la información.
3. Fallas Humanas debido a 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5. Deficiencia en la definición de planes de continuidad.</t>
  </si>
  <si>
    <t>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5. Deficiencia en la definición de planes de continuidad.</t>
  </si>
  <si>
    <t xml:space="preserve">
1. Falla en los sistemas.
2. Pérdida o corrupción de la información.
3. Fallas Humanas</t>
  </si>
  <si>
    <t>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</si>
  <si>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1,2,3,4 y 5</t>
  </si>
  <si>
    <t>Instructivo de Copias de Respaldo</t>
  </si>
  <si>
    <t>1.Solicitar a la Gerencia de Tecnología suministrar la copia de seguridad o de respaldo de la información</t>
  </si>
  <si>
    <t xml:space="preserve">
1. Mantener organizado el espacio de trabajo transaccional,  solicitando a tecnología que realice respaldo del sistema de información con la periodicidad requerida del proceso
</t>
  </si>
  <si>
    <t>META:
1.  Carpeta organizada 90%
INDICADORES:
1. No. De seguimientos realizados en el periodo sobre la carpeta compartida / Total de seguimientos programados.</t>
  </si>
  <si>
    <t xml:space="preserve">
1. Subgerente SIFJ / SIE / Gerente GIC
personal que atiende trámites.</t>
  </si>
  <si>
    <t>Durante el I trimestre se evidencia el manejo de la carpeta compartida entre la GIC y sus subgerencias con el reporte de los tramites manejado en tres estas áreas, se anexa pruebas SIFJ - SIE - GIC.
SIFJ: Dentro de las actividades periódicas se continua realizando la validación del cumplimiento de los lineamientos dados en el Boletín 3.0 y 3.1. - Expediente Digital, al respecto, cuando se encuentra inconsistencia, el Subgerente remite correo electrónico al servidor que está incumpliendo dichos lineamientos y se realiza la corrección inmediata.
Este espacio fue provisto con el fin de conservar la información organizada en debida forma, 
\\Prowinfs03\gestion_gic</t>
  </si>
  <si>
    <t>RS_GCA_2_Act1 repórtese carpeta transacc_utilizad31032024
SIFJ: RS_GCA_2_ACT_1_SEG_ESP_TRABAJO_MARZO2024</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</si>
  <si>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t>
  </si>
  <si>
    <t>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t>
  </si>
  <si>
    <t>Instructivo Copias de Respaldo y Recuperación / Política de Copias de Respaldo y Recuperación</t>
  </si>
  <si>
    <t>1. Aplicativo Captura en Terreno - CT (SIFJ)
2. SIIC (GIC)
(Software)</t>
  </si>
  <si>
    <t xml:space="preserve">Pérdida de confidencialidad e integridad de 1. Aplicativo Captura en Terreno - CT (SIFJ)
2. SIIC (GIC)
(Software) por 1. Hurto de Información.
2. Pérdida, corrupción, o modificación no autorizada de la información.
Fallas Humanas, Error en el uso debido a 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
6. Desconocimiento o no aplicación de las políticas de seguridad y privacidad de la información </t>
  </si>
  <si>
    <t>menor</t>
  </si>
  <si>
    <t>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t>
  </si>
  <si>
    <t>1.Solicitar a la Gerencia de Tecnología ajustar los accesos de las cuentas no autorizadas.
2.Solicitar iniciar la actuación o investigación contractual, disciplinaria, civil y/o penal a que haya lugar</t>
  </si>
  <si>
    <t>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t>
  </si>
  <si>
    <t>Procedimiento Desarrollo de Sistemas de Información</t>
  </si>
  <si>
    <t>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t>
  </si>
  <si>
    <t xml:space="preserve">Los profesionales de control de calidad diariamente realizan una muestra de los tramites, verificando la consistencia de la información contra la información registrada en el sistema, la cual debe estar acorde con la solicitud y cumplir con los criterios de calidad definidos. En caso que un trámite presente inconsistencia se regresa al profesional que realizó el tramite con el fin que se realicen los ajustes necesarios. La evidencia del control queda registrada en sistema (trazabilidad del tramite). </t>
  </si>
  <si>
    <t>Documento Técnico Mutaciones
Instructivo Certificación Cabida y Linderos
Instructivo Actualización Certificación Cabida y Linderos Ley 1682</t>
  </si>
  <si>
    <t>1. Aplicativo Captura en Terreno - CT (SIFJ)
2. SIIC (GIC)
3. LPC (GIC)
4. C&amp;L: CABIDA Y LINDEROS (GIC)
5. VISOR CARTOGRÁFICO (GIC)
6. Aplicativo Avalúos comerciales (SIE)
(Software)</t>
  </si>
  <si>
    <t>Pérdida de Disponibilidad de 1. Aplicativo Captura en Terreno - CT (SIFJ)
2. SIIC (GIC)
3. LPC (GIC)
4. C&amp;L: CABIDA Y LINDEROS (GIC)
5. VISOR CARTOGRÁFICO (GIC)
6. Aplicativo Avalúos comerciales (SIE)
(Software) por 
1. Falla en los sistemas.
2. Pérdida o corrupción de la información.
3. Fallas Humanas debido a 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5. Deficiencia en la definición de planes de continuidad.</t>
  </si>
  <si>
    <t>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t>
  </si>
  <si>
    <t>Instructivo DE COPIAS DE RESPALDO</t>
  </si>
  <si>
    <t xml:space="preserve"> 1.Reportar fallos por medio de una mesa de servicio
2,Solicitar ejecutar Plan de Continuidad
3.Solicitar a la Gerencia de Tecnología suministrar la copia de seguridad o de respaldo de la base de datos</t>
  </si>
  <si>
    <t xml:space="preserve">
1. Reporte general de las fallas presentadas en los aplicativos  durante el trimestre.
</t>
  </si>
  <si>
    <r>
      <t xml:space="preserve">META:
</t>
    </r>
    <r>
      <rPr>
        <sz val="11"/>
        <color rgb="FF000000"/>
        <rFont val="Calibri"/>
        <family val="2"/>
      </rPr>
      <t xml:space="preserve">1.  Reportar el 100% de las fallas de los aplicativos.
</t>
    </r>
    <r>
      <rPr>
        <b/>
        <sz val="11"/>
        <color rgb="FF000000"/>
        <rFont val="Calibri"/>
        <family val="2"/>
      </rPr>
      <t xml:space="preserve">
INDICADOR:
</t>
    </r>
    <r>
      <rPr>
        <sz val="11"/>
        <color rgb="FF000000"/>
        <rFont val="Calibri"/>
        <family val="2"/>
      </rPr>
      <t>1. Un (1) reporte generado el periodo</t>
    </r>
    <r>
      <rPr>
        <b/>
        <sz val="11"/>
        <color rgb="FF000000"/>
        <rFont val="Calibri"/>
        <family val="2"/>
      </rPr>
      <t>.</t>
    </r>
  </si>
  <si>
    <t>La SIE en el trimestre requirió apoyo para ingresar al aplicativo ISODOC-SGI, ya que presentaba dificultad al bajar los documentos,  se anexa evidencia lista control asistencia actividades del 21 de febrero de 2024, con la presencia del técnico en cada puesto de trabajo quien resolvió con efectividad inquietudes de cada servidor público.
SIFJ-GIC:  A través de chat WhatsApp son reportados por el Subgerente las diferentes fallas presentadas en los aplicativos utilizados por la dependencia en el ejercicio de sus funciones.</t>
  </si>
  <si>
    <t>RS_GCA_4_Act1 Reporte control asist 21022024</t>
  </si>
  <si>
    <t>1. Fileserver de la SIE
(Servicio)</t>
  </si>
  <si>
    <t xml:space="preserve">Pérdida de confidencialidad e integridad de 1. Fileserver de la SIE
(Servicio) por 1. Perdida, borrado, modificación o uso no autorizado de información
1a Borrado, modificación intencional de la información
2. Abuso de derechos
3. Acceso no autorizado por parte de terceros
4. Fallas Humanas debido a 1. Ausencia de Control de acceso 
2. Asignación errada de derechos 
3. Deficiencia en los controles de seguridad del software
4. Desconocimiento o no aplicación de las políticas de seguridad y privacidad de la información </t>
  </si>
  <si>
    <t xml:space="preserve">1. Ausencia de Control de acceso 
2. Asignación errada de derechos 
3. Deficiencia en los controles de seguridad del software
4. Desconocimiento o no aplicación de las políticas de seguridad y privacidad de la información </t>
  </si>
  <si>
    <t>1. Perdida, borrado, modificación o uso no autorizado de información
1a Borrado, modificación intencional de la información
2. Abuso de derechos
3. Acceso no autorizado por parte de terceros
4. Fallas Humanas</t>
  </si>
  <si>
    <t>El Propietario de información/Administrador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t>
  </si>
  <si>
    <t xml:space="preserve">1,2,3 y 4 </t>
  </si>
  <si>
    <t>1. Realizar la verificación y depuración periódica  de las cuentas de usuario y accesos, de acuerdo con reporte remitido por la GT en las fechas definidas por dicha dependencia e informar los resultados.
2. Generar Mesas de Usuario con las novedades  de accesos y perfiles del personal de la SIE</t>
  </si>
  <si>
    <r>
      <rPr>
        <b/>
        <sz val="11"/>
        <color rgb="FF000000"/>
        <rFont val="Calibri"/>
        <family val="2"/>
      </rPr>
      <t xml:space="preserve">Metas: 
</t>
    </r>
    <r>
      <rPr>
        <sz val="11"/>
        <color rgb="FF000000"/>
        <rFont val="Calibri"/>
        <family val="2"/>
      </rPr>
      <t xml:space="preserve">1. Revisión del 100% de los reportes remitidos por la Gerencia de Tecnología.
2. 100% Mesas gestionadas cada trimestre
</t>
    </r>
    <r>
      <rPr>
        <b/>
        <sz val="11"/>
        <color rgb="FF000000"/>
        <rFont val="Calibri"/>
        <family val="2"/>
      </rPr>
      <t xml:space="preserve">Indicadores:
</t>
    </r>
    <r>
      <rPr>
        <sz val="11"/>
        <color rgb="FF000000"/>
        <rFont val="Calibri"/>
        <family val="2"/>
      </rPr>
      <t>1. No. de reportes verificados y depurados en el periodo / Total de reportes remitidos por GT para verificar y depurar en el periodo.
2. Total de mesas generadas en el trimestre</t>
    </r>
  </si>
  <si>
    <t>Recurso Humano  y
Tecnológicos</t>
  </si>
  <si>
    <t>1 y 2.  Subgerente SIE, Líder Calidad SIE y Designado para Control de Acceso y Perfiles, Profesional SIE del Fileserver</t>
  </si>
  <si>
    <t>1. La SIE en el trimestre realizó la verificación y depuración de las cuentas usuario y acceso de acuerdo al reporte enviado por la GT a la SIE, se anexa soporte.
2. La SIE genero 66 mesas de usuario con las novedades presentadas por cada servidor público que requería el apoyo.</t>
  </si>
  <si>
    <t xml:space="preserve">           RS_GCA_5_Act1_Correo_ Urg_depCtas 31enero2024 a GT
RS_GCA_5_Act2 reporte mesas de servicio   </t>
  </si>
  <si>
    <t>1. 25%
2. 25%</t>
  </si>
  <si>
    <t xml:space="preserve">El propietario del activo deberá reportar la vulnerabilidad el incidente presentado, una vez se presente </t>
  </si>
  <si>
    <t>Instructivo  Gestión de Incidentes de seguridad de la Información</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</si>
  <si>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t>
  </si>
  <si>
    <t>1. Fileserver de la SIE
2. Repositorio Gestión_GIC
(Servicio)</t>
  </si>
  <si>
    <t>Pérdida de Disponibilidad de 1. Fileserver de la SIE
2. Repositorio Gestión_GIC
(Servicio) por 1. Borrado, modificación intencional o no de la información
2. Fallas Humanas
3. Fallas en el aplicativo  debido a 1. Ausencia de Copias de Respaldo
2. Deficiencia en los planes de continuidad
3. Desconocimiento o no aplicación de las políticas de seguridad y privacidad de la
información 
3. Fallas en los aplicativos por condiciones externas no controlables por la Unidad.</t>
  </si>
  <si>
    <t>1. Ausencia de Copias de Respaldo
2. Deficiencia en los planes de continuidad
3. Desconocimiento o no aplicación de las políticas de seguridad y privacidad de la
información 
3. Fallas en los aplicativos por condiciones externas no controlables por la Unidad.</t>
  </si>
  <si>
    <t xml:space="preserve">1. Borrado, modificación intencional o no de la información
2. Fallas Humanas
3. Fallas en el aplicativo </t>
  </si>
  <si>
    <t>1,2 y 3</t>
  </si>
  <si>
    <r>
      <rPr>
        <b/>
        <sz val="11"/>
        <color rgb="FF000000"/>
        <rFont val="Calibri"/>
        <family val="2"/>
      </rPr>
      <t>1.</t>
    </r>
    <r>
      <rPr>
        <sz val="11"/>
        <color rgb="FF000000"/>
        <rFont val="Calibri"/>
        <family val="2"/>
      </rPr>
      <t xml:space="preserve"> Implementar la estructura definida en el  fileserver de la SIE-SIFJ-GIC, de acuerdo con los lineamientos establecidos  por GT- SAF y continuar con la depuración.
</t>
    </r>
    <r>
      <rPr>
        <b/>
        <sz val="11"/>
        <color rgb="FF000000"/>
        <rFont val="Calibri"/>
        <family val="2"/>
      </rPr>
      <t>2.</t>
    </r>
    <r>
      <rPr>
        <sz val="11"/>
        <color rgb="FF000000"/>
        <rFont val="Calibri"/>
        <family val="2"/>
      </rPr>
      <t xml:space="preserve"> Reportar a la Gerencia de Tecnología la matriz de gestión de permisos de usuarios del fileserver  y/o las novedades  de accesos y perfiles del personal de la SIE-SIFJ-GIC.  
</t>
    </r>
    <r>
      <rPr>
        <b/>
        <sz val="11"/>
        <color rgb="FF000000"/>
        <rFont val="Calibri"/>
        <family val="2"/>
      </rPr>
      <t xml:space="preserve">3. </t>
    </r>
    <r>
      <rPr>
        <sz val="11"/>
        <color rgb="FF000000"/>
        <rFont val="Calibri"/>
        <family val="2"/>
      </rPr>
      <t xml:space="preserve">Mantener organizado el espacio de trabajo transaccional,  solicitando a tecnología que realice respaldo del sistema de información con la periodicidad requerida del proceso
</t>
    </r>
  </si>
  <si>
    <r>
      <rPr>
        <b/>
        <sz val="11"/>
        <color rgb="FF000000"/>
        <rFont val="Calibri"/>
        <family val="2"/>
      </rPr>
      <t>Metas:
1.</t>
    </r>
    <r>
      <rPr>
        <sz val="11"/>
        <color rgb="FF000000"/>
        <rFont val="Calibri"/>
        <family val="2"/>
      </rPr>
      <t xml:space="preserve"> 30 % de la estructura del fileserver  de la SIE-SIFJ-GIC implementado y depurado.
</t>
    </r>
    <r>
      <rPr>
        <b/>
        <sz val="11"/>
        <color rgb="FF000000"/>
        <rFont val="Calibri"/>
        <family val="2"/>
      </rPr>
      <t>2.</t>
    </r>
    <r>
      <rPr>
        <sz val="11"/>
        <color rgb="FF000000"/>
        <rFont val="Calibri"/>
        <family val="2"/>
      </rPr>
      <t xml:space="preserve"> 100% de reportes gestionados, acorde con archivo remitido por la GT.
3. Carpeta organizada 90%
</t>
    </r>
    <r>
      <rPr>
        <b/>
        <sz val="11"/>
        <color rgb="FF000000"/>
        <rFont val="Calibri"/>
        <family val="2"/>
      </rPr>
      <t>Indicadores :
1.</t>
    </r>
    <r>
      <rPr>
        <sz val="11"/>
        <color rgb="FF000000"/>
        <rFont val="Calibri"/>
        <family val="2"/>
      </rPr>
      <t xml:space="preserve"> No de actividades ejecutadas del cronograma de Estructura del FileServer / No actividades programadas para la depuración y estructuración del fileserver de la SIE -SIFJ-GIC
</t>
    </r>
    <r>
      <rPr>
        <b/>
        <sz val="11"/>
        <color rgb="FF000000"/>
        <rFont val="Calibri"/>
        <family val="2"/>
      </rPr>
      <t>2</t>
    </r>
    <r>
      <rPr>
        <sz val="11"/>
        <color rgb="FF000000"/>
        <rFont val="Calibri"/>
        <family val="2"/>
      </rPr>
      <t xml:space="preserve">. Total de reportes generados a G.T con la gestión de permisos de usuarios del fileserver y/o novedades de accesos y perfiles del personal de la SIE-SIFJ-GIC 
</t>
    </r>
    <r>
      <rPr>
        <b/>
        <sz val="11"/>
        <color rgb="FF000000"/>
        <rFont val="Calibri"/>
        <family val="2"/>
      </rPr>
      <t>3.</t>
    </r>
    <r>
      <rPr>
        <sz val="11"/>
        <color rgb="FF000000"/>
        <rFont val="Calibri"/>
        <family val="2"/>
      </rPr>
      <t xml:space="preserve"> No. De seguimientos realizados en el periodo sobre la carpeta compartida / Total de seguimientos programados.
</t>
    </r>
  </si>
  <si>
    <t xml:space="preserve"> Gerente GIC, Subgerente SIE-SIFJ, Líder Calidad SIE-SIFJ y Profesional SIE-SIFJ-GIC del Fileserver</t>
  </si>
  <si>
    <t>1. 31/12/2024
2. 31/12/2024
3. 31/12/2024</t>
  </si>
  <si>
    <t>1. la SIE  en el primer trimestre, realizó  mesa de trabajo presencial con el equipo transversal, precisando la importancia de continuar en la depuración, organización y clasificación de la información (correspondencia, fileserver), para lo cual se tiene como base la presentación que da ruta para esta actividad.  
Desde la SIFJ se continúa con la implementación de los lineamientos dados en el Boletín Expediente Digital y se realiza seguimiento a su cumplimiento por parte de los servidores.
2. SIE:  La GT no remitió matriz de gestión de permisos durante este periodo.
SIFJ: No ha sido remitida la matriz de gestión de permisos de usuarios por parte de la GT.
3. Durante el I trimestre se evidencia el manejo de la carpeta compartida entre la GIC y sus subgerencias con el reporte de los tramites manejado en tres estas áreas, se anexa prueba SIFJ - SIE - GIC. A ella se accede a través de permisos otorgados  por la Gerente o sus Subgerentes (únicamente), este espacio fue provisto con el fin de conservar la información organizada en debida forma, 
\\Prowinfs03\gestion_gic
Desde la SIFJ se realiza seguimiento periódico al cumplimiento por parte de los servidores de los lineamientos dados en el Boletín Expediente Digital y la organización Gral. del espacio de trabajo definido.</t>
  </si>
  <si>
    <t>1. RS_GCA-6-Act1 correo reuní pres_gest SIE_corresp_fileserver14022024
1. RS_GCA_6_ACT_1_BOLETIN_3.1_EXPEDIENTE_DIGITAL_SIFJ
2. Matriz no reportada por la GT
3. RS_GCA_6_Act3 reporte_seg carpeta transacc_utilizad31032024
3. RS_GCA_6_ACT_1_SEG_ESP_TRABAJO_MARZO2024</t>
  </si>
  <si>
    <t>1.  25%
2.  25%
3.  25%</t>
  </si>
  <si>
    <t>Recurso Humano de la GIC</t>
  </si>
  <si>
    <t>Pérdida de Confidencialidad de Recurso Humano de la GIC por 1. Pérdida, borrado, modificación de información o Acceso no autorizado a los expedientes digitales con Datos Personales
2. Ataque intencionado de acceso a la información digital
3. Fallas Humanas debido a 
1,2,3 Ausencia de control de acceso a la información  digital
2. Deficiencia en la asignación de permisos.
3. Desconocimiento de Políticas de seguridad de la información</t>
  </si>
  <si>
    <t xml:space="preserve">
1,2,3 Ausencia de control de acceso a la información  digital
2. Deficiencia en la asignación de permisos.
3. Desconocimiento de Políticas de seguridad de la información</t>
  </si>
  <si>
    <t>1. Pérdida, borrado, modificación de información o Acceso no autorizado a los expedientes digitales con Datos Personales
2. Ataque intencionado de acceso a la información digital
3. Fallas Humanas</t>
  </si>
  <si>
    <t>leve</t>
  </si>
  <si>
    <t>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t>
  </si>
  <si>
    <t xml:space="preserve">1,2 y 3 </t>
  </si>
  <si>
    <t>Documento Técnico Manual de Políticas Detalladas de Seguridad de la Información.</t>
  </si>
  <si>
    <t>Pérdida de Disponibilidad de Recurso Humano de la GIC por 1 y 3. Pérdida, borrado, modificación de información o Acceso no autorizado a los expedientes digitales con Datos Personales
2. Fallas Humanas debido a 
1. Ausencia de respaldo de la información  digital
2. Desconocimiento de Políticas de Seguridad de la Información
3. Ausencia de Planes de continuidad</t>
  </si>
  <si>
    <t xml:space="preserve">
1. Ausencia de respaldo de la información  digital
2. Desconocimiento de Políticas de Seguridad de la Información
3. Ausencia de Planes de continuidad</t>
  </si>
  <si>
    <t>1 y 3. Pérdida, borrado, modificación de información o Acceso no autorizado a los expedientes digitales con Datos Personales
2. Fallas Humanas</t>
  </si>
  <si>
    <t>La persona designada por el jefe de la dependencia cada vez que se retira un funcionario  o un contratista revisa el formato de entrega de cargo y/o informe final respectivamente con el fin de verificar que todo lo que manejaba quede registrado en el formato correspondiente y en una carpeta sus evidencia. En caso que no este diligenciado de acuerdo a lo requerido este no es firmado por el jefe de la dependía hasta que se lleve a feliz término. El formato debe estar diligenciado y firmado por el profesional de retiro y el jefe de la dependencia. La secretaría debe radicar este en SRH. 
En caso del contratistaxxxxx</t>
  </si>
  <si>
    <t xml:space="preserve">Procedimiento Gestionar Retiro de Personal
FORMATO DE ENTREGA DE CARGO
</t>
  </si>
  <si>
    <t>Equipos de cómputo de funcionarios / contratistas de la SIE</t>
  </si>
  <si>
    <t>Hardware</t>
  </si>
  <si>
    <t>Pérdida de confidencialidad e integridad de Equipos de cómputo de funcionarios / contratistas de la SIE por 1,2,3 . Error en el Uso debido a 1. Entrenamiento insuficiente en seguridad
2. Uso incorrecto de software y hardware
3. Falta de conciencia acerca de la seguridad</t>
  </si>
  <si>
    <t>1. Entrenamiento insuficiente en seguridad
2. Uso incorrecto de software y hardware
3. Falta de conciencia acerca de la seguridad</t>
  </si>
  <si>
    <t>1,2,3 . Error en el Uso</t>
  </si>
  <si>
    <t>Soporte mesa de servicios a TI</t>
  </si>
  <si>
    <t>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t>
  </si>
  <si>
    <t>1,2 y 4</t>
  </si>
  <si>
    <t>Documento Técnico de Políticas Detalladas de Seguridad y Privacidad de la Información</t>
  </si>
  <si>
    <t>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t>
  </si>
  <si>
    <t>1,2 y 5</t>
  </si>
  <si>
    <t xml:space="preserve">El sistema cuando un usuario no ha cambiado la contraseña durante el tiempo establecido en el sistema, verifica la información y envía un mensaje al usuario para que se realice el cambio de la misma. En caso que no se realice el cambio no se puede acceder al equipo. </t>
  </si>
  <si>
    <t>1,2 y 6</t>
  </si>
  <si>
    <t>Pérdida de Disponibilidad de Equipos de cómputo de funcionarios / contratistas de la SIE por 1. Incumplimiento en la disponibilidad del personal
2. Abuso de derechos  debido a 1. Ausencia del personal
2. Desconocimiento de políticas</t>
  </si>
  <si>
    <t>1. Ausencia del personal
2. Desconocimiento de políticas</t>
  </si>
  <si>
    <t xml:space="preserve">1. Incumplimiento en la disponibilidad del personal
2. Abuso de derechos </t>
  </si>
  <si>
    <t>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t>
  </si>
  <si>
    <t>Documento Técnico Manual de Políticas Detalladas de Seguridad de la Información / Declaración de aplicabilidad</t>
  </si>
  <si>
    <t>Archivo de Gestión de la SIE</t>
  </si>
  <si>
    <t>Instalaciones</t>
  </si>
  <si>
    <t>Pérdida de confidencialidad e integridad de Archivo de Gestión de la SIE por 1. Hurto de medios y documentos debido a 1. Almacenamiento sin protección
Ausencia de protección física de la edificación, puertas y ventanas</t>
  </si>
  <si>
    <t>1. Almacenamiento sin protección
Ausencia de protección física de la edificación, puertas y ventanas</t>
  </si>
  <si>
    <t>1. Hurto de medios y documentos</t>
  </si>
  <si>
    <t>El sistema biométrico cada vez que un funcionario o contratista ingresa identificándose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t>
  </si>
  <si>
    <t xml:space="preserve">Declaración de aplicabilidad
PROCEDIMIENTO CONTROL INGRESO Y SALIDA DE PERSONAL A LAS INSTALACIONES Y A LAS ÁREAS SEGURAS DE LA UNIDAD </t>
  </si>
  <si>
    <t>Reportar falla o inconveniente a la dependencia encargada</t>
  </si>
  <si>
    <t>Pérdida de Disponibilidad de Archivo de Gestión de la SIE por Pérdida del suministro de energía
2. Perdida, destrucción de información debido a 1. Red energética inestable
2. Ausencia de protección física de la edificación, puertas y ventanas
3. Falta de planes de continuidad de negocio</t>
  </si>
  <si>
    <t>1. Red energética inestable
2. Ausencia de protección física de la edificación, puertas y ventanas
3. Falta de planes de continuidad de negocio</t>
  </si>
  <si>
    <t>Pérdida del suministro de energía
2. Perdida, destrucción de información</t>
  </si>
  <si>
    <t xml:space="preserve">1, 2 y 3 </t>
  </si>
  <si>
    <t>Gestión Catastral -Territorial</t>
  </si>
  <si>
    <t>Realizar la gestión catastral con enfoque multipropósito en la ciudad capital y en las entidades territoriales en
donde se ejerza el rol como gestor y/o operador catastral a través de la formación, actualización, conservación y
difusión catastral.</t>
  </si>
  <si>
    <t xml:space="preserve">1. Tramites Inmediatos
2. Tramites no inmediatos 
3. Resoluciones
4. PQRS
5. OFICIOS Entidades territoriales -  UAECD
6. Memorias de la Actualización Catastral
7. Memorias de la Conservación Catastral
(Información Análoga)
</t>
  </si>
  <si>
    <t>Información análoga</t>
  </si>
  <si>
    <t>Pérdida de confidencialidad e integridad de 1. Tramites Inmediatos
2. Tramites no inmediatos 
3. Resoluciones
4. PQRS
5. OFICIOS Entidades territoriales -  UAECD
6. Memorias de la Actualización Catastral
7. Memorias de la Conservación Catastral
(Información Análoga)
 por 1. Perdida o hurto  de información                                                                              debido a 1. Desconocimiento de las políticas de seguridad de la información                                                                                                  4. Insuficiencia en la gesti{on de accesos
Ausencia de protección física de la edificación, puertas y ventanas</t>
  </si>
  <si>
    <t>1. Desconocimiento de las políticas de seguridad de la información                                                                                                  4. Insuficiencia en la gesti{on de accesos
Ausencia de protección física de la edificación, puertas y ventanas</t>
  </si>
  <si>
    <t xml:space="preserve">1. Perdida o hurto  de información                                                                             </t>
  </si>
  <si>
    <t xml:space="preserve">Fortalecer los controles definidos. 
Sesiones de refuerzo adicionales </t>
  </si>
  <si>
    <r>
      <rPr>
        <b/>
        <sz val="11"/>
        <rFont val="Calibri"/>
        <family val="2"/>
      </rPr>
      <t>1.</t>
    </r>
    <r>
      <rPr>
        <sz val="11"/>
        <rFont val="Calibri"/>
        <family val="2"/>
      </rPr>
      <t xml:space="preserve"> Asistir  a capacitaciones y/o sensibilización sobre políticas de seguridad de la información análoga </t>
    </r>
    <r>
      <rPr>
        <strike/>
        <sz val="11"/>
        <rFont val="Calibri"/>
        <family val="2"/>
      </rPr>
      <t xml:space="preserve"> </t>
    </r>
    <r>
      <rPr>
        <sz val="11"/>
        <rFont val="Calibri"/>
        <family val="2"/>
      </rPr>
      <t>existentes en las sedes territoriales</t>
    </r>
    <r>
      <rPr>
        <strike/>
        <sz val="11"/>
        <rFont val="Calibri"/>
        <family val="2"/>
      </rPr>
      <t xml:space="preserve">
</t>
    </r>
    <r>
      <rPr>
        <sz val="11"/>
        <rFont val="Calibri"/>
        <family val="2"/>
      </rPr>
      <t xml:space="preserve">
</t>
    </r>
    <r>
      <rPr>
        <b/>
        <sz val="11"/>
        <rFont val="Calibri"/>
        <family val="2"/>
      </rPr>
      <t>2.</t>
    </r>
    <r>
      <rPr>
        <sz val="11"/>
        <rFont val="Calibri"/>
        <family val="2"/>
      </rPr>
      <t>Delegar la persona encargada del manejo del información análoga en cada territorio.</t>
    </r>
  </si>
  <si>
    <r>
      <rPr>
        <b/>
        <sz val="11"/>
        <color theme="1"/>
        <rFont val="Calibri"/>
        <family val="2"/>
      </rPr>
      <t xml:space="preserve">Meta 1:
</t>
    </r>
    <r>
      <rPr>
        <sz val="11"/>
        <color theme="1"/>
        <rFont val="Calibri"/>
        <family val="2"/>
      </rPr>
      <t xml:space="preserve">50%  de funcionarios y/o contratistas de los territorios 
</t>
    </r>
    <r>
      <rPr>
        <b/>
        <sz val="11"/>
        <color theme="1"/>
        <rFont val="Calibri"/>
        <family val="2"/>
      </rPr>
      <t>Indicador 1</t>
    </r>
    <r>
      <rPr>
        <sz val="11"/>
        <color theme="1"/>
        <rFont val="Calibri"/>
        <family val="2"/>
      </rPr>
      <t xml:space="preserve">: 
No. de funcionarios y/o contratistas de los territorios sensibilizados /  No de funcionarios y/o contratistas de los territorios 
</t>
    </r>
    <r>
      <rPr>
        <b/>
        <sz val="11"/>
        <color theme="1"/>
        <rFont val="Calibri"/>
        <family val="2"/>
      </rPr>
      <t xml:space="preserve">Meta 2:
</t>
    </r>
    <r>
      <rPr>
        <sz val="11"/>
        <color theme="1"/>
        <rFont val="Calibri"/>
        <family val="2"/>
      </rPr>
      <t xml:space="preserve">1 delegación por territorio.
</t>
    </r>
    <r>
      <rPr>
        <b/>
        <sz val="11"/>
        <color theme="1"/>
        <rFont val="Calibri"/>
        <family val="2"/>
      </rPr>
      <t>Indicador 2:</t>
    </r>
    <r>
      <rPr>
        <sz val="11"/>
        <color theme="1"/>
        <rFont val="Calibri"/>
        <family val="2"/>
      </rPr>
      <t xml:space="preserve"> 
Delegación realizada / delegación programada.</t>
    </r>
  </si>
  <si>
    <t>Recursos Humanos</t>
  </si>
  <si>
    <t>Líder del proceso y líderes de territorios</t>
  </si>
  <si>
    <t xml:space="preserve">1.Se anexa la solicitud de capacitaciones y las evidencias de las capacitaciones y/o sensibilización sobre políticas de seguridad de la información análoga realizadas en los territorios 
2.Las delegaciones se realizaran en el siguiente trimestre </t>
  </si>
  <si>
    <t xml:space="preserve">1. RS GCA 13_ACT_1 </t>
  </si>
  <si>
    <t>1.25%
2.0%</t>
  </si>
  <si>
    <t>No se materializo</t>
  </si>
  <si>
    <t xml:space="preserve">
El funcionario (a) designado para manejar los documentos físicos del territorio es el/la encargado (a) de asegurar que se mantenga la integridad y confidencialidad de la información física. Si se requiere un documento, se debe solicitar a este funcionario(a) quien accederá al área exclusiva designada para el archivo (cuando aplique) para la búsqueda de la información solicitada. En algunos territorios (SantaRosa, Palmira, Dosquebradas, Pereira) se maneja bitácora de préstamo de documentos para llevar el control correspondiente.
</t>
  </si>
  <si>
    <t>Documento técnico Manual de Políticas Detalladas de Seguridad y Privacidad de la Información (Política de Escritorio y Pantalla Limpios)</t>
  </si>
  <si>
    <t>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t>
  </si>
  <si>
    <t>1. Tramites Inmediatos
2. Tramites no inmediatos 
3. Resoluciones
4. PQRS
5. OFICIOS Entidades territoriales -  UAECD
6. Memorias de la Actualización Catastral
7. Memorias de la Conservación Catastral
(Información Análoga)</t>
  </si>
  <si>
    <t>Pérdida de Disponibilidad de 1. Tramites Inmediatos
2. Tramites no inmediatos 
3. Resoluciones
4. PQRS
5. OFICIOS Entidades territoriales -  UAECD
6. Memorias de la Actualización Catastral
7. Memorias de la Conservación Catastral
(Información Análoga)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</si>
  <si>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</si>
  <si>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1. Perdida o hurto  de información                                            2. Espionaje remoto                          3. Incumplimiento en el mantenimiento del sistema de información                                            4. Copia fraudulenta del software                                                    5. Corrupción de los datos          </t>
  </si>
  <si>
    <r>
      <rPr>
        <b/>
        <sz val="11"/>
        <rFont val="Calibri"/>
        <family val="2"/>
      </rPr>
      <t xml:space="preserve">1. </t>
    </r>
    <r>
      <rPr>
        <sz val="11"/>
        <rFont val="Calibri"/>
        <family val="2"/>
      </rPr>
      <t xml:space="preserve">Asistir a capacitaciones y/o sensibilización sobre políticas de seguridad de la información análoga en </t>
    </r>
    <r>
      <rPr>
        <strike/>
        <sz val="11"/>
        <rFont val="Calibri"/>
        <family val="2"/>
      </rPr>
      <t xml:space="preserve"> </t>
    </r>
    <r>
      <rPr>
        <sz val="11"/>
        <rFont val="Calibri"/>
        <family val="2"/>
      </rPr>
      <t xml:space="preserve">existentes en las sedes territoriales
</t>
    </r>
    <r>
      <rPr>
        <b/>
        <sz val="11"/>
        <rFont val="Calibri"/>
        <family val="2"/>
      </rPr>
      <t xml:space="preserve">2. </t>
    </r>
    <r>
      <rPr>
        <sz val="11"/>
        <rFont val="Calibri"/>
        <family val="2"/>
      </rPr>
      <t>Delegar a la persona encargada del manejo del a información análoga en cada territorio.</t>
    </r>
  </si>
  <si>
    <r>
      <rPr>
        <b/>
        <sz val="11"/>
        <color theme="1"/>
        <rFont val="Calibri"/>
        <family val="2"/>
      </rPr>
      <t xml:space="preserve">Meta 1:
</t>
    </r>
    <r>
      <rPr>
        <sz val="11"/>
        <color theme="1"/>
        <rFont val="Calibri"/>
        <family val="2"/>
      </rPr>
      <t xml:space="preserve">50%  de funcionarios y/o contratistas de los territorios
</t>
    </r>
    <r>
      <rPr>
        <b/>
        <sz val="11"/>
        <color theme="1"/>
        <rFont val="Calibri"/>
        <family val="2"/>
      </rPr>
      <t>Indicador 1</t>
    </r>
    <r>
      <rPr>
        <sz val="11"/>
        <color theme="1"/>
        <rFont val="Calibri"/>
        <family val="2"/>
      </rPr>
      <t xml:space="preserve">: 
No. de  funcionarios y/o contratistas de los territorios  sensibilizados /  No de funcionarios y/o contratistas de los territorios  
</t>
    </r>
    <r>
      <rPr>
        <b/>
        <sz val="11"/>
        <color theme="1"/>
        <rFont val="Calibri"/>
        <family val="2"/>
      </rPr>
      <t xml:space="preserve">Meta 2:
</t>
    </r>
    <r>
      <rPr>
        <sz val="11"/>
        <color theme="1"/>
        <rFont val="Calibri"/>
        <family val="2"/>
      </rPr>
      <t xml:space="preserve">1 delegación por territorio.
</t>
    </r>
    <r>
      <rPr>
        <b/>
        <sz val="11"/>
        <color theme="1"/>
        <rFont val="Calibri"/>
        <family val="2"/>
      </rPr>
      <t>Indicador 2:</t>
    </r>
    <r>
      <rPr>
        <sz val="11"/>
        <color theme="1"/>
        <rFont val="Calibri"/>
        <family val="2"/>
      </rPr>
      <t xml:space="preserve"> 
Delegación realizada / delegación programada.</t>
    </r>
  </si>
  <si>
    <t xml:space="preserve">1. Se anexa la solicitud de capacitaciones y las evidencias de las capacitaciones y/o sensibilización sobre políticas de seguridad de la información análoga realizadas en los territorios.
2. Las delegaciones se realizaran en el siguiente trimestre </t>
  </si>
  <si>
    <t xml:space="preserve">1. RS GCA 14_ACT_1 </t>
  </si>
  <si>
    <t>1.25%
2. 0%</t>
  </si>
  <si>
    <t>El encargado de gestión documental cada vez que se requiere realiza la digitalización de documentos del territorio. Esta información es almacenada en Cordis. Semanalmente se remite consolidado de la información recibida al líder del subproceso de gestión documental.</t>
  </si>
  <si>
    <t>1. Tramites Inmediatos
2. Tramites no inmediatos 
3. Resoluciones
4. PQRS
5. OFICIOS Entidades territoriales -  UAECD
6. Memorias de la Actualización Catastral
7. Memorias de la Conservación Catastral
(Información Digital y/o Electrónica)</t>
  </si>
  <si>
    <t>Pérdida de confidencialidad e integridad de 1. Tramites Inmediatos
2. Tramites no inmediatos 
3. Resoluciones
4. PQRS
5. OFICIOS Entidades territoriales -  UAECD
6. Memorias de la Actualización Catastral
7. Memorias de la Conservación Catastral
(Información Digital y/o Electrónica)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</si>
  <si>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t>
  </si>
  <si>
    <r>
      <rPr>
        <b/>
        <sz val="11"/>
        <rFont val="Calibri"/>
        <family val="2"/>
      </rPr>
      <t>1.</t>
    </r>
    <r>
      <rPr>
        <sz val="11"/>
        <rFont val="Calibri"/>
        <family val="2"/>
      </rPr>
      <t xml:space="preserve"> Asistir a capacitaciones y/o sensibilización sobre políticas de seguridad de la información Digital y/o Electrónica.  en existentes en las sedes territoriales
</t>
    </r>
    <r>
      <rPr>
        <b/>
        <sz val="11"/>
        <rFont val="Calibri"/>
        <family val="2"/>
      </rPr>
      <t>2.</t>
    </r>
    <r>
      <rPr>
        <sz val="11"/>
        <rFont val="Calibri"/>
        <family val="2"/>
      </rPr>
      <t xml:space="preserve"> Implementar la Matriz de gestión y distribución de roles de permisos en los territorios.</t>
    </r>
  </si>
  <si>
    <r>
      <rPr>
        <b/>
        <sz val="11"/>
        <color theme="1"/>
        <rFont val="Calibri"/>
        <family val="2"/>
      </rPr>
      <t xml:space="preserve">Meta 1:
</t>
    </r>
    <r>
      <rPr>
        <sz val="11"/>
        <color theme="1"/>
        <rFont val="Calibri"/>
        <family val="2"/>
      </rPr>
      <t xml:space="preserve">50%  de funcionarios y/o contratistas de los territorios 
</t>
    </r>
    <r>
      <rPr>
        <b/>
        <sz val="11"/>
        <color theme="1"/>
        <rFont val="Calibri"/>
        <family val="2"/>
      </rPr>
      <t>Indicador 1</t>
    </r>
    <r>
      <rPr>
        <sz val="11"/>
        <color theme="1"/>
        <rFont val="Calibri"/>
        <family val="2"/>
      </rPr>
      <t xml:space="preserve">: No. de funcionarios y/o contratistas de los territorios   sensibilizados /  No. de funcionarios y/o contratistas de los territorios  
</t>
    </r>
    <r>
      <rPr>
        <b/>
        <sz val="11"/>
        <color theme="1"/>
        <rFont val="Calibri"/>
        <family val="2"/>
      </rPr>
      <t>Meta 2:</t>
    </r>
    <r>
      <rPr>
        <sz val="11"/>
        <color theme="1"/>
        <rFont val="Calibri"/>
        <family val="2"/>
      </rPr>
      <t xml:space="preserve"> 
1 matriz de gestión de permisos implementada en cada territorio.
</t>
    </r>
    <r>
      <rPr>
        <b/>
        <sz val="11"/>
        <color theme="1"/>
        <rFont val="Calibri"/>
        <family val="2"/>
      </rPr>
      <t>Indicador 2</t>
    </r>
    <r>
      <rPr>
        <sz val="11"/>
        <color theme="1"/>
        <rFont val="Calibri"/>
        <family val="2"/>
      </rPr>
      <t>. 
Entrega de Matriz de permisos implementada / matriz de permisos programada.</t>
    </r>
  </si>
  <si>
    <t>1. Se anexa la solicitud de capacitaciones y las evidencias de las capacitaciones y/o sensibilización sobre políticas de seguridad de la información análoga realizadas en los territorios 
2. Se realizó la implementación de la Matriz de gestión y distribución de roles de permisos en los territorios.</t>
  </si>
  <si>
    <t>1. RS GCA 15_ACT_1 
2. RS GCA 15_ACT_2</t>
  </si>
  <si>
    <t>1.25%
2. 100%</t>
  </si>
  <si>
    <t>La persona encargada de asignar permisos en la plataforma de sharepoint en cada territorio, realiza el proceso de asignación cada vez que se requiera dando los permisos al usuario de acuerdo al rol correspondiente. La evidencia de la asignación queda registrada en la plataforma.</t>
  </si>
  <si>
    <t>Pérdida de Disponibilidad de 1. Tramites Inmediatos
2. Tramites no inmediatos 
3. Resoluciones
4. PQRS
5. OFICIOS Entidades territoriales -  UAECD
6. Memorias de la Actualización Catastral
7. Memorias de la Conservación Catastral
(Información Digital y/o Electrónica)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</si>
  <si>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Fortalecer los controles definidos. 
Sesiones de refuerzo adicionales.
Copias periódicas de información del sharepoint en uno de los equipos de los lideres de territorio</t>
  </si>
  <si>
    <r>
      <rPr>
        <b/>
        <sz val="11"/>
        <rFont val="Calibri"/>
        <family val="2"/>
      </rPr>
      <t>1.</t>
    </r>
    <r>
      <rPr>
        <sz val="11"/>
        <rFont val="Calibri"/>
        <family val="2"/>
      </rPr>
      <t xml:space="preserve"> Asistir a capacitaciones y/o sensibilización sobre políticas de seguridad de la información Digital y/o Electrónica.  en</t>
    </r>
    <r>
      <rPr>
        <strike/>
        <sz val="11"/>
        <rFont val="Calibri"/>
        <family val="2"/>
      </rPr>
      <t xml:space="preserve"> </t>
    </r>
    <r>
      <rPr>
        <sz val="11"/>
        <rFont val="Calibri"/>
        <family val="2"/>
      </rPr>
      <t xml:space="preserve"> existentes en las sedes territoriales</t>
    </r>
    <r>
      <rPr>
        <strike/>
        <sz val="11"/>
        <rFont val="Calibri"/>
        <family val="2"/>
      </rPr>
      <t xml:space="preserve">
</t>
    </r>
    <r>
      <rPr>
        <sz val="11"/>
        <rFont val="Calibri"/>
        <family val="2"/>
      </rPr>
      <t xml:space="preserve">
</t>
    </r>
  </si>
  <si>
    <r>
      <rPr>
        <b/>
        <sz val="11"/>
        <color theme="1"/>
        <rFont val="Calibri"/>
        <family val="2"/>
      </rPr>
      <t xml:space="preserve">Meta 1:
</t>
    </r>
    <r>
      <rPr>
        <sz val="11"/>
        <color theme="1"/>
        <rFont val="Calibri"/>
        <family val="2"/>
      </rPr>
      <t xml:space="preserve">50%  de funcionarios y/o contratistas de los territorios  
</t>
    </r>
    <r>
      <rPr>
        <b/>
        <sz val="11"/>
        <color theme="1"/>
        <rFont val="Calibri"/>
        <family val="2"/>
      </rPr>
      <t>Indicador 1</t>
    </r>
    <r>
      <rPr>
        <sz val="11"/>
        <color theme="1"/>
        <rFont val="Calibri"/>
        <family val="2"/>
      </rPr>
      <t xml:space="preserve">: No. de funcionarios y/o contratistas de los territorios   sensibilizados /  No. de funcionarios y/o contratistas de los territorios  
</t>
    </r>
    <r>
      <rPr>
        <b/>
        <sz val="11"/>
        <color theme="1"/>
        <rFont val="Calibri"/>
        <family val="2"/>
      </rPr>
      <t>Meta 2:</t>
    </r>
    <r>
      <rPr>
        <sz val="11"/>
        <color theme="1"/>
        <rFont val="Calibri"/>
        <family val="2"/>
      </rPr>
      <t xml:space="preserve"> 
1 matriz de gestión de permisos implementada en cada territorio.
</t>
    </r>
    <r>
      <rPr>
        <b/>
        <sz val="11"/>
        <color theme="1"/>
        <rFont val="Calibri"/>
        <family val="2"/>
      </rPr>
      <t>Indicador 2</t>
    </r>
    <r>
      <rPr>
        <sz val="11"/>
        <color theme="1"/>
        <rFont val="Calibri"/>
        <family val="2"/>
      </rPr>
      <t>. 
Entrega de Matriz de permisos implementada / matriz de permisos programada.</t>
    </r>
  </si>
  <si>
    <t>1. .Se anexa la solicitud de capacitaciones y las evidencias de las capacitaciones y/o sensibilización sobre políticas de seguridad de la información análoga realizadas en los territorios.
2. Se anexa matriz de gestión de permisos</t>
  </si>
  <si>
    <t xml:space="preserve">1. RS GCA 165_ACT_1 </t>
  </si>
  <si>
    <t>La información es respaldada  en la plataforma de Sharepoint</t>
  </si>
  <si>
    <t>El encargado de la plataforma de sharepoint de cada territorio cada vez que se requiera realiza procesos de restauración de la información con el fin de que esta se encuentre disponible. En caso de no poder realizar el proceso de restauración debe colocar una mesa de servicios de TI para que se solicite apoyo al proveedor de Microsoft para la respectiva recuperación. La evidencia de control queda en la mesa de servicios de TI.</t>
  </si>
  <si>
    <t>Go Catastral
(Software)</t>
  </si>
  <si>
    <t>Pérdida de confidencialidad e integridad de Go Catastral
(Software)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</si>
  <si>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Procedimiento Mantenimiento de Aplicaciones</t>
  </si>
  <si>
    <t>1. Asistir  a capacitaciones y/o sensibilización sobre políticas de seguridad de la información en el manejo de GoCatastral en existentes en las sedes territoriales</t>
  </si>
  <si>
    <r>
      <rPr>
        <b/>
        <sz val="11"/>
        <color theme="1"/>
        <rFont val="Calibri"/>
        <family val="2"/>
      </rPr>
      <t xml:space="preserve">Meta 1:
</t>
    </r>
    <r>
      <rPr>
        <sz val="11"/>
        <color theme="1"/>
        <rFont val="Calibri"/>
        <family val="2"/>
      </rPr>
      <t xml:space="preserve"> 50% de funcionarios y/o contratistas de los territorios  
</t>
    </r>
    <r>
      <rPr>
        <b/>
        <sz val="11"/>
        <color theme="1"/>
        <rFont val="Calibri"/>
        <family val="2"/>
      </rPr>
      <t>Indicador 1:</t>
    </r>
    <r>
      <rPr>
        <sz val="11"/>
        <color theme="1"/>
        <rFont val="Calibri"/>
        <family val="2"/>
      </rPr>
      <t xml:space="preserve">  
No. de funcionarios y/o contratistas de los territorios   sensibilizados /  No. de funcionarios y/o contratistas de los territorios </t>
    </r>
  </si>
  <si>
    <t>1. Se anexa la solicitud de capacitaciones y las evidencias de las capacitaciones y/o sensibilización sobre en el manejo de GoCatastral en existentes en las sedes territoriales</t>
  </si>
  <si>
    <t xml:space="preserve">1. RS GCA 175_ACT_1 </t>
  </si>
  <si>
    <t>Procedimiento de Desarrollo de Sistemas de Información</t>
  </si>
  <si>
    <t>Pérdida de Disponibilidad de Go Catastral
(Software)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</si>
  <si>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infraestructura y check list diario que maneja cada uno de los administradores de plataforma</t>
  </si>
  <si>
    <t>Procedimiento Gestión de Infraestructura Tecnológica</t>
  </si>
  <si>
    <t>1. Se anexa la solicitud de capacitaciones y las evidencias de las capacitaciones y/o sensibilización sobre  el manejo de GoCatastral en existentes en las sedes territoriales</t>
  </si>
  <si>
    <t xml:space="preserve">1. RS GCA 18_ACT_1 </t>
  </si>
  <si>
    <t>El administrador de la plataforma diariamente realiza las copias de respaldo, con el fin de evitar la perdida de la información. La evidencia del respaldo queda en el servidor de la base de datos.</t>
  </si>
  <si>
    <t>Procedimiento de Copias de respaldo</t>
  </si>
  <si>
    <r>
      <t xml:space="preserve">El administrador de la plataforma cada vez que se requiera realiza el proceso de restauración de la aplicación y/o bases de datos. En caso de no poder restaurar la versión más reciente, se debe restaurar la última versión óptima.
</t>
    </r>
    <r>
      <rPr>
        <b/>
        <sz val="11"/>
        <rFont val="Calibri"/>
        <family val="2"/>
        <scheme val="minor"/>
      </rPr>
      <t xml:space="preserve">
</t>
    </r>
    <r>
      <rPr>
        <sz val="11"/>
        <rFont val="Calibri"/>
        <family val="2"/>
        <scheme val="minor"/>
      </rPr>
      <t xml:space="preserve">
</t>
    </r>
  </si>
  <si>
    <t>Sharepoint
(Servicio)</t>
  </si>
  <si>
    <t>Pérdida de confidencialidad e integridad de Sharepoint
(Servicio)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</si>
  <si>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El administrador de plataforma de herramientas colaborativas cuando se requiere realiza la configuración de las herramientas, con el fin de asegurar la confidencialidad de integridad de la información dispuesta en las herramientas colaborativas, restringiendo el acceso a los autorizados en caso que se presente una solicitud </t>
  </si>
  <si>
    <t xml:space="preserve">
1. Asistencia  a capacitaciones y/o sensibilización sobre Sharepoint
2. Implementar la matriz de gestión de roles de  permisos en los territorios</t>
  </si>
  <si>
    <r>
      <rPr>
        <b/>
        <sz val="11"/>
        <color theme="1"/>
        <rFont val="Calibri"/>
        <family val="2"/>
      </rPr>
      <t xml:space="preserve">Meta1: 
</t>
    </r>
    <r>
      <rPr>
        <sz val="11"/>
        <color theme="1"/>
        <rFont val="Calibri"/>
        <family val="2"/>
      </rPr>
      <t xml:space="preserve">50% de funcionarios / contratistas de los territorios 
</t>
    </r>
    <r>
      <rPr>
        <b/>
        <sz val="11"/>
        <color theme="1"/>
        <rFont val="Calibri"/>
        <family val="2"/>
      </rPr>
      <t>Indicador 1:</t>
    </r>
    <r>
      <rPr>
        <sz val="11"/>
        <color theme="1"/>
        <rFont val="Calibri"/>
        <family val="2"/>
      </rPr>
      <t xml:space="preserve">  
No. de funcionarios y/o contratistas de los territorios  sensibilizados / No. de funcionarios y/o contratistas de los territorios  
</t>
    </r>
    <r>
      <rPr>
        <b/>
        <sz val="11"/>
        <color theme="1"/>
        <rFont val="Calibri"/>
        <family val="2"/>
      </rPr>
      <t xml:space="preserve">Meta 2:
</t>
    </r>
    <r>
      <rPr>
        <sz val="11"/>
        <color theme="1"/>
        <rFont val="Calibri"/>
        <family val="2"/>
      </rPr>
      <t xml:space="preserve">3 reportes programados.
</t>
    </r>
    <r>
      <rPr>
        <b/>
        <sz val="11"/>
        <color theme="1"/>
        <rFont val="Calibri"/>
        <family val="2"/>
      </rPr>
      <t xml:space="preserve">Indicador 2:
</t>
    </r>
    <r>
      <rPr>
        <sz val="11"/>
        <color theme="1"/>
        <rFont val="Calibri"/>
        <family val="2"/>
      </rPr>
      <t>N° de Reportes entregados/ N° de reportes programados</t>
    </r>
  </si>
  <si>
    <t xml:space="preserve">
1.Se anexa la solicitud de capacitaciones y las evidencias de las capacitaciones y/o sensibilización sobre sobre Sharepoint
2. Se realizo la Implementación de  la matriz de gestión de roles de  permisos en los territorios</t>
  </si>
  <si>
    <t xml:space="preserve">1. RS GCA 19_ACT_1 
2. RS GCA 19_ACT_2 </t>
  </si>
  <si>
    <t>1.25%
0%</t>
  </si>
  <si>
    <t>Instructivo de incidentes de seguridad de la información</t>
  </si>
  <si>
    <t>Pérdida de Disponibilidad de Sharepoint
(Servicio)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</si>
  <si>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El proveedor de servicios de nube realiza el respaldo de las herramientas colaborativas de acuerdo con lo descrito en el contrato firmado con la Unidad</t>
  </si>
  <si>
    <t>Documento Técnico Manual de Políticas detalladas de seguridad de la información</t>
  </si>
  <si>
    <t>Archivos de Gestión Palmira
(Instalaciones)</t>
  </si>
  <si>
    <t>Pérdida de confidencialidad e integridad de Archivos de Gestión Palmira
(Instalaciones)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</si>
  <si>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r>
      <rPr>
        <b/>
        <sz val="11"/>
        <rFont val="Calibri"/>
        <family val="2"/>
      </rPr>
      <t xml:space="preserve">1. </t>
    </r>
    <r>
      <rPr>
        <sz val="11"/>
        <rFont val="Calibri"/>
        <family val="2"/>
      </rPr>
      <t xml:space="preserve">Asistir  a capacitaciones y/o sensibilización sobre políticas de seguridad de la información para el manejo en áreas seguras. Existentes en las sedes territoriales
</t>
    </r>
    <r>
      <rPr>
        <b/>
        <sz val="11"/>
        <rFont val="Calibri"/>
        <family val="2"/>
      </rPr>
      <t xml:space="preserve">2. </t>
    </r>
    <r>
      <rPr>
        <sz val="11"/>
        <rFont val="Calibri"/>
        <family val="2"/>
      </rPr>
      <t>Delegar de persona encargada del manejo del a información / acceso y manejo a archivos de gestión análoga en cada territorio</t>
    </r>
  </si>
  <si>
    <r>
      <rPr>
        <b/>
        <sz val="11"/>
        <color rgb="FF000000"/>
        <rFont val="Calibri"/>
        <family val="2"/>
      </rPr>
      <t>Meta1:</t>
    </r>
    <r>
      <rPr>
        <sz val="11"/>
        <color rgb="FF000000"/>
        <rFont val="Calibri"/>
        <family val="2"/>
      </rPr>
      <t xml:space="preserve"> 
50% de funcionarios y/o contratistas de los territorios  
</t>
    </r>
    <r>
      <rPr>
        <b/>
        <sz val="11"/>
        <color rgb="FF000000"/>
        <rFont val="Calibri"/>
        <family val="2"/>
      </rPr>
      <t xml:space="preserve">Indicador1: 
</t>
    </r>
    <r>
      <rPr>
        <sz val="11"/>
        <color rgb="FF000000"/>
        <rFont val="Calibri"/>
        <family val="2"/>
      </rPr>
      <t xml:space="preserve">No. de funcionarios y/o contratistas de los territorios   sensibilizados /  No. de funcionarios y/o contratistas de los territorios  
</t>
    </r>
    <r>
      <rPr>
        <b/>
        <sz val="11"/>
        <color rgb="FF000000"/>
        <rFont val="Calibri"/>
        <family val="2"/>
      </rPr>
      <t xml:space="preserve">Meta 2:
</t>
    </r>
    <r>
      <rPr>
        <sz val="11"/>
        <color rgb="FF000000"/>
        <rFont val="Calibri"/>
        <family val="2"/>
      </rPr>
      <t xml:space="preserve"> 1 delegación en Palmira
</t>
    </r>
    <r>
      <rPr>
        <b/>
        <sz val="11"/>
        <color rgb="FF000000"/>
        <rFont val="Calibri"/>
        <family val="2"/>
      </rPr>
      <t xml:space="preserve">Indicador 2:
</t>
    </r>
    <r>
      <rPr>
        <sz val="11"/>
        <color rgb="FF000000"/>
        <rFont val="Calibri"/>
        <family val="2"/>
      </rPr>
      <t>Delegación realizada / delegación programada</t>
    </r>
  </si>
  <si>
    <t xml:space="preserve">1. Se anexa la solicitud de capacitaciones y las evidencias de las capacitaciones y/o sensibilización sobre políticas de seguridad de la información análoga realizadas en los territorios seguridad de la información existentes en las sedes territoriales.
2. Las delegaciones se realizaran en el siguiente trimestre </t>
  </si>
  <si>
    <t xml:space="preserve">1. RS GCA 21_ACT_1 </t>
  </si>
  <si>
    <t>En cada territorio existe un área donde se maneja la información física, el lugar es accedido únicamente por el personal de apoyo de gestión documental. En algunos casos el área cuenta con cerradura.</t>
  </si>
  <si>
    <t>Pérdida de Disponibilidad de Archivos de Gestión Palmira
(Instalaciones)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</si>
  <si>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r>
      <rPr>
        <b/>
        <sz val="11"/>
        <color rgb="FF000000"/>
        <rFont val="Calibri"/>
        <family val="2"/>
      </rPr>
      <t>Meta1:</t>
    </r>
    <r>
      <rPr>
        <sz val="11"/>
        <color rgb="FF000000"/>
        <rFont val="Calibri"/>
        <family val="2"/>
      </rPr>
      <t xml:space="preserve"> 
50% de funcionarios y/o contratistas de los territorios  (Palmira)
</t>
    </r>
    <r>
      <rPr>
        <b/>
        <sz val="11"/>
        <color rgb="FF000000"/>
        <rFont val="Calibri"/>
        <family val="2"/>
      </rPr>
      <t xml:space="preserve">Indicador1: 
</t>
    </r>
    <r>
      <rPr>
        <sz val="11"/>
        <color rgb="FF000000"/>
        <rFont val="Calibri"/>
        <family val="2"/>
      </rPr>
      <t xml:space="preserve">No. de funcionarios y/o contratistas de los territorios  (Palmira ) sensibilizados /  No. de funcionarios y/o contratistas de los territorios  (Palmira).
</t>
    </r>
    <r>
      <rPr>
        <b/>
        <sz val="11"/>
        <color rgb="FF000000"/>
        <rFont val="Calibri"/>
        <family val="2"/>
      </rPr>
      <t xml:space="preserve">Meta 2:
</t>
    </r>
    <r>
      <rPr>
        <sz val="11"/>
        <color rgb="FF000000"/>
        <rFont val="Calibri"/>
        <family val="2"/>
      </rPr>
      <t xml:space="preserve"> 1 delegación en Palmira
</t>
    </r>
    <r>
      <rPr>
        <b/>
        <sz val="11"/>
        <color rgb="FF000000"/>
        <rFont val="Calibri"/>
        <family val="2"/>
      </rPr>
      <t xml:space="preserve">Indicador 2:
</t>
    </r>
    <r>
      <rPr>
        <sz val="11"/>
        <color rgb="FF000000"/>
        <rFont val="Calibri"/>
        <family val="2"/>
      </rPr>
      <t>Delegación realizada / delegación programada</t>
    </r>
  </si>
  <si>
    <t>1. Se realizó el reporte para identificación de pares en Palmira
2. Realizar monitoreo y actualización del reporte de pares (trimestral) existentes en las sedes territoriales</t>
  </si>
  <si>
    <t xml:space="preserve">1.RS GCA 22_ACT_1 </t>
  </si>
  <si>
    <t>Funcionarios de Palmira 
(Recurso Humano)</t>
  </si>
  <si>
    <t>Pérdida de Confidencialidad de Funcionarios de Palmira 
(Recurso Humano)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</si>
  <si>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1. Asistir  a capacitaciones y/o sensibilización sobre las responsabilidades en seguridad de la información existentes en las sedes territoriales</t>
  </si>
  <si>
    <r>
      <rPr>
        <b/>
        <sz val="11"/>
        <color rgb="FF000000"/>
        <rFont val="Calibri"/>
        <family val="2"/>
      </rPr>
      <t xml:space="preserve">Meta1:
</t>
    </r>
    <r>
      <rPr>
        <sz val="11"/>
        <color rgb="FF000000"/>
        <rFont val="Calibri"/>
        <family val="2"/>
      </rPr>
      <t xml:space="preserve"> 50% de funcionarios y/o contratistas de los territorios  (Palmira)
</t>
    </r>
    <r>
      <rPr>
        <b/>
        <sz val="11"/>
        <color rgb="FF000000"/>
        <rFont val="Calibri"/>
        <family val="2"/>
      </rPr>
      <t xml:space="preserve">Indicador 1:  
</t>
    </r>
    <r>
      <rPr>
        <sz val="11"/>
        <color rgb="FF000000"/>
        <rFont val="Calibri"/>
        <family val="2"/>
      </rPr>
      <t xml:space="preserve">No de funcionarios y/o contratistas de los territorios  (Palmira ) sensibilizados / No. de  funcionarios y/o contratistas de los territorios  (Palmira ) </t>
    </r>
  </si>
  <si>
    <t>1.  Se anexa la solicitud de capacitaciones y las evidencias de las capacitaciones y/o sensibilización sobre las responsabilidades en seguridad de la información existentes en las sedes territoriales</t>
  </si>
  <si>
    <t xml:space="preserve">1.RS GCA 23_ACT_1 </t>
  </si>
  <si>
    <t>Pérdida de Disponibilidad de Funcionarios de Palmira 
(Recurso Humano)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</si>
  <si>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r>
      <rPr>
        <b/>
        <sz val="11"/>
        <rFont val="Calibri"/>
        <family val="2"/>
      </rPr>
      <t>1.</t>
    </r>
    <r>
      <rPr>
        <sz val="11"/>
        <rFont val="Calibri"/>
        <family val="2"/>
      </rPr>
      <t xml:space="preserve"> Realizar reporte para identificación de pares en Palmira
</t>
    </r>
    <r>
      <rPr>
        <b/>
        <sz val="11"/>
        <rFont val="Calibri"/>
        <family val="2"/>
      </rPr>
      <t>2</t>
    </r>
    <r>
      <rPr>
        <sz val="11"/>
        <rFont val="Calibri"/>
        <family val="2"/>
      </rPr>
      <t>. Realizar monitoreo y actualización del reporte de pares (trimestral) existentes en las sedes territoriales</t>
    </r>
  </si>
  <si>
    <r>
      <t xml:space="preserve">
</t>
    </r>
    <r>
      <rPr>
        <b/>
        <sz val="11"/>
        <color rgb="FF000000"/>
        <rFont val="Calibri"/>
        <family val="2"/>
      </rPr>
      <t>Meta 1:</t>
    </r>
    <r>
      <rPr>
        <sz val="11"/>
        <color rgb="FF000000"/>
        <rFont val="Calibri"/>
        <family val="2"/>
      </rPr>
      <t xml:space="preserve"> 
3 Reportes de identificación de pares
</t>
    </r>
    <r>
      <rPr>
        <b/>
        <sz val="11"/>
        <color rgb="FF000000"/>
        <rFont val="Calibri"/>
        <family val="2"/>
      </rPr>
      <t xml:space="preserve">Indicador 1:
</t>
    </r>
    <r>
      <rPr>
        <sz val="11"/>
        <color rgb="FF000000"/>
        <rFont val="Calibri"/>
        <family val="2"/>
      </rPr>
      <t xml:space="preserve">Reporte realizado / reporte programada 
</t>
    </r>
    <r>
      <rPr>
        <b/>
        <sz val="11"/>
        <color rgb="FF000000"/>
        <rFont val="Calibri"/>
        <family val="2"/>
      </rPr>
      <t xml:space="preserve">Meta 2
</t>
    </r>
    <r>
      <rPr>
        <sz val="11"/>
        <color rgb="FF000000"/>
        <rFont val="Calibri"/>
        <family val="2"/>
      </rPr>
      <t xml:space="preserve">Reporte de pares actualizado (trimestral).
</t>
    </r>
    <r>
      <rPr>
        <b/>
        <sz val="11"/>
        <color rgb="FF000000"/>
        <rFont val="Calibri"/>
        <family val="2"/>
      </rPr>
      <t>Indicador 2</t>
    </r>
    <r>
      <rPr>
        <sz val="11"/>
        <color rgb="FF000000"/>
        <rFont val="Calibri"/>
        <family val="2"/>
      </rPr>
      <t xml:space="preserve">. 
Reporte actualizado / reporte programado
</t>
    </r>
  </si>
  <si>
    <t>RS	GCA	24
1.	Se adjunta el  reporte para identificación de pares 
2.	Se adjunta  monitoreo y actualización del reporte de pares</t>
  </si>
  <si>
    <t xml:space="preserve">1.RS GCA 24_ACT_1 </t>
  </si>
  <si>
    <t xml:space="preserve">Equipos de cómputo de SantaRosa, Palmira,   </t>
  </si>
  <si>
    <t>Pérdida de confidencialidad e integridad de Equipos de cómputo de SantaRosa, Palmira,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</si>
  <si>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El personal de la mesa de servicios cada vez que se va a entregar un equipo de cómputo, configura que el equipo cuente con usuario de administrador para realizar procesos de administración del equipo. Lo anterior se realiza con el fin que el usuario normal no pueda realizar instalaciones sobre el equipo asignado. En caso de no poder configurar el usuario administrador en el equipo, se debe  reinstalar el mismo hasta que se pueda realizar la configuración. La evidencia del proceso queda registrado en la mesa de servicios de TI y en el acta de entrega del equipo.</t>
  </si>
  <si>
    <t xml:space="preserve">Documento Técnico Manual de Políticas Detalladas de Seguridad de la Información / </t>
  </si>
  <si>
    <r>
      <rPr>
        <b/>
        <sz val="11"/>
        <color rgb="FF000000"/>
        <rFont val="Calibri"/>
        <family val="2"/>
      </rPr>
      <t xml:space="preserve">1.	</t>
    </r>
    <r>
      <rPr>
        <sz val="11"/>
        <color rgb="FF000000"/>
        <rFont val="Calibri"/>
        <family val="2"/>
      </rPr>
      <t xml:space="preserve">Mantener actualizado el inventario de equipos existentes en las sedes territoriales
</t>
    </r>
  </si>
  <si>
    <r>
      <t xml:space="preserve">
</t>
    </r>
    <r>
      <rPr>
        <b/>
        <sz val="11"/>
        <color rgb="FF000000"/>
        <rFont val="Calibri"/>
        <family val="2"/>
      </rPr>
      <t xml:space="preserve">Meta: 
</t>
    </r>
    <r>
      <rPr>
        <sz val="11"/>
        <color rgb="FF000000"/>
        <rFont val="Calibri"/>
        <family val="2"/>
      </rPr>
      <t xml:space="preserve">100%  del inventario actualizado en cada territorio .
</t>
    </r>
    <r>
      <rPr>
        <b/>
        <sz val="11"/>
        <color rgb="FF000000"/>
        <rFont val="Calibri"/>
        <family val="2"/>
      </rPr>
      <t>Indicador.</t>
    </r>
    <r>
      <rPr>
        <sz val="11"/>
        <color rgb="FF000000"/>
        <rFont val="Calibri"/>
        <family val="2"/>
      </rPr>
      <t xml:space="preserve"> 
Inventario Actualizado / inventario programado
</t>
    </r>
  </si>
  <si>
    <t>RS	GCA	25
1.	Se adjunta el inventario de equipos existentes</t>
  </si>
  <si>
    <t xml:space="preserve">1.RS GCA 25_ACT_1 </t>
  </si>
  <si>
    <t>Pérdida de Disponibilidad de Equipos de cómputo de SantaRosa, Palmira,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</si>
  <si>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
1. Realizar seguimiento a los mantenimientos realizados a los equipos de computo en los territorios </t>
  </si>
  <si>
    <r>
      <t xml:space="preserve">
</t>
    </r>
    <r>
      <rPr>
        <b/>
        <sz val="11"/>
        <color rgb="FF000000"/>
        <rFont val="Calibri"/>
        <family val="2"/>
      </rPr>
      <t xml:space="preserve">Meta 1: 
</t>
    </r>
    <r>
      <rPr>
        <sz val="11"/>
        <color rgb="FF000000"/>
        <rFont val="Calibri"/>
        <family val="2"/>
      </rPr>
      <t xml:space="preserve">100% del inventario actualizado en cada territorio 
</t>
    </r>
    <r>
      <rPr>
        <b/>
        <sz val="11"/>
        <color rgb="FF000000"/>
        <rFont val="Calibri"/>
        <family val="2"/>
      </rPr>
      <t xml:space="preserve">Indicador 1:
</t>
    </r>
    <r>
      <rPr>
        <sz val="11"/>
        <color rgb="FF000000"/>
        <rFont val="Calibri"/>
        <family val="2"/>
      </rPr>
      <t xml:space="preserve">Inventario Actualizado / inventario programado
</t>
    </r>
    <r>
      <rPr>
        <b/>
        <sz val="11"/>
        <color rgb="FF000000"/>
        <rFont val="Calibri"/>
        <family val="2"/>
      </rPr>
      <t>Meta 2</t>
    </r>
    <r>
      <rPr>
        <sz val="11"/>
        <color rgb="FF000000"/>
        <rFont val="Calibri"/>
        <family val="2"/>
      </rPr>
      <t xml:space="preserve">. 
100% de mesas de las mesas de servicios asociadas al mantenimiento de equipos de computo.
</t>
    </r>
    <r>
      <rPr>
        <b/>
        <sz val="11"/>
        <color rgb="FF000000"/>
        <rFont val="Calibri"/>
        <family val="2"/>
      </rPr>
      <t xml:space="preserve">Indiciador 2:
</t>
    </r>
    <r>
      <rPr>
        <sz val="11"/>
        <color rgb="FF000000"/>
        <rFont val="Calibri"/>
        <family val="2"/>
      </rPr>
      <t>Mesas de servicios realizadas / mesas de servicio generadas</t>
    </r>
  </si>
  <si>
    <t xml:space="preserve">1.RS GCA 26_ACT_1 </t>
  </si>
  <si>
    <t>Gestionar la estandarización, consolidación, integración y disposición de los recursos de información geográfica de la Comunidad IDECA, para permitir y facilitar el descubrimiento, acceso, aprovechamiento, uso y apropiación de los datos geográficos de Bogotá.</t>
  </si>
  <si>
    <t>Aplicaciones móviles y web IDECA
Servicios Web Geográficos, Mapas base, Mapa de Referencia, etc.
(Servicio)</t>
  </si>
  <si>
    <t>Pérdida de confidencialidad e integridad de Aplicaciones móviles y web IDECA
Servicios Web Geográficos, Mapas base, Mapa de Referencia, etc.
(Servicio) por 1. Debilidades en el mantenimiento de la Infraestructura Tecnológica
2. Afectación de los sistemas de información y servicios informáticos
3. Pérdida, modificación o uso no autorizado de la información
4. Ataques externos cibernéticos.
5. Abuso de derechos
6. Fallas Humanas
7. Mal funcionamiento de IT debido a 1. Inconvenientes en la gestión operativa, administración y/o soporte de la infraestructura tecnológica que soporta las plataformas o servicios de la Ide de Bogotá</t>
  </si>
  <si>
    <t>1. Inconvenientes en la gestión operativa, administración y/o soporte de la infraestructura tecnológica que soporta las plataformas o servicios de la Ide de Bogotá</t>
  </si>
  <si>
    <t>1. Debilidades en el mantenimiento de la Infraestructura Tecnológica
2. Afectación de los sistemas de información y servicios informáticos
3. Pérdida, modificación o uso no autorizado de la información
4. Ataques externos cibernéticos.
5. Abuso de derechos
6. Fallas Humanas
7. Mal funcionamiento de IT</t>
  </si>
  <si>
    <t>Para el acceso a las aplicaciones móviles y web de Ideca se maneja el control de acceso mediante la gestión de permisos.</t>
  </si>
  <si>
    <t>Adelantar reuniones de articulación de la Gerencia de Tecnología e Ideca para monitorear y solucionar posibles incidentes que se presenten</t>
  </si>
  <si>
    <t>Validar disponibilidad de la plataforma tecnológica</t>
  </si>
  <si>
    <t>Ejecutar actividades de administración de la infraestructura tecnológica</t>
  </si>
  <si>
    <t>Validar errores en logs de aplicaciones
Verificar logs y determinar la causa</t>
  </si>
  <si>
    <t>Restaurar el servicio, realizar pruebas, verificar la solución</t>
  </si>
  <si>
    <t>Pérdida de Disponibilidad de Aplicaciones móviles y web IDECA
Servicios Web Geográficos, Mapas base, Mapa de Referencia, etc.
(Servicio) por 1. Debilidades en el mantenimiento de la Infraestructura Tecnológica
2. Afectación de los sistemas de información y servicios informáticos
3. Pérdida, modificación o uso no autorizado de la información
4. Ataques externos cibernéticos.
5. Abuso de derechos
6. Fallas Humanas
4. Ataques externos cibernéticos.
5. Abuso de derechos
6. Fallas Humanas
7. Mal funcionamiento de IT debido a 1. Inconvenientes en la gestión operativa, administración y/o soporte de la infraestructura tecnológica que soporta las plataformas o servicios de la Ide de Bogotá</t>
  </si>
  <si>
    <t>1. Debilidades en el mantenimiento de la Infraestructura Tecnológica
2. Afectación de los sistemas de información y servicios informáticos
3. Pérdida, modificación o uso no autorizado de la información
4. Ataques externos cibernéticos.
5. Abuso de derechos
6. Fallas Humanas
4. Ataques externos cibernéticos.
5. Abuso de derechos
6. Fallas Humanas
7. Mal funcionamiento de IT</t>
  </si>
  <si>
    <t>Respaldo de información almacenada en servidores (servicios geográficos), actividad realizada por los operadores desde la Subgerencia de Infraestructura Tecnológica</t>
  </si>
  <si>
    <t>Instructivo de Copias de Respaldo y Recuperación / Documento Técnico Manual de Políticas detalladas de seguridad y privacidad de la  información (Política de copias de respaldo de información)</t>
  </si>
  <si>
    <t>Restauración de información ( (servicios geográficos), actividad realizada por el equipo de la SIT en apoyo con el proveedor correspondiente.</t>
  </si>
  <si>
    <t>Reportar incidentes de disponibilidad del servicio por la mesa para que estos sean atentados por tecnología</t>
  </si>
  <si>
    <t>Procedimiento Gestión Mesa de Servicios</t>
  </si>
  <si>
    <t>Sin documentación</t>
  </si>
  <si>
    <t>Sin registro</t>
  </si>
  <si>
    <t>Hacer monitoreos periódicos (diarios, semanal,  quincenal) de que todos los servicios estén disponibles</t>
  </si>
  <si>
    <t>Bases de Datos Automatizadas 
1. Bases de datos geográfica
2. Bases de datos geográfica de servicios públicos
(Bases de Datos)</t>
  </si>
  <si>
    <t>Bases de datos</t>
  </si>
  <si>
    <t>Pérdida de confidencialidad e integridad de Bases de Datos Automatizadas 
1. Bases de datos geográfica
2. Bases de datos geográfica de servicios públicos
(Bases de Datos) por 1. Abuso de derechos
1a. Perdida, Hurto o modificación de la información
3. Falsificación de derechos.
4. Fallas Humanas debido a 1. Asignación errada de los derechos de acceso a nivel de administración de la base de datos.
2. Información Sensible sin cifrado a nivel de base de datos
3. Gestión deficiente de las contraseñas de administración en la base de datos.
4. Desconocimiento de la configuración de la base de datos
5. Ausencia de Planes de continuidad
6. Desconocimiento de políticas de seguridad de la información</t>
  </si>
  <si>
    <t>1. Asignación errada de los derechos de acceso a nivel de administración de la base de datos.
2. Información Sensible sin cifrado a nivel de base de datos
3. Gestión deficiente de las contraseñas de administración en la base de datos.
4. Desconocimiento de la configuración de la base de datos
5. Ausencia de Planes de continuidad
6. Desconocimiento de políticas de seguridad de la información</t>
  </si>
  <si>
    <t>1. Abuso de derechos
1a. Perdida, Hurto o modificación de la información
3. Falsificación de derechos.
4. Fallas Humanas</t>
  </si>
  <si>
    <t>El Gerente de Ideca cada vez que lo requiera, solicita un reporte de las cuentas de usuario activos a nivel de bases de datos y servicios geográficos sobre la administración de las bases de datos de MapasPro, Local y Azure con el fin de verificar los usuarios activos y evitar el uso inadecuado de la información. La solicitud se realiza por correo electrónico. En caso que se requiera realizar ajustes a la información reportada por la Subgerencia de Infraestructura Tecnológica, se solicitan las modificaciones correspondientes. La evidencia del control queda en el correo electrónico.</t>
  </si>
  <si>
    <t>Pérdida de Disponibilidad de Bases de Datos Automatizadas 
1. Bases de datos geográfica
2. Bases de datos geográfica de servicios públicos
(Bases de Datos) por 1. Mal funcionamiento del equipo y/o software
2. Perdida de información
3. Error en el uso debido a 1. Ausencia de copias de respaldo 
1a. Ausencia de mecanismos de monitoreo
2. Ausencia de documentación
2a.Configuración incorrecta de parámetros 
3. Desconocimiento de políticas de seguridad de la información</t>
  </si>
  <si>
    <t>1. Ausencia de copias de respaldo 
1a. Ausencia de mecanismos de monitoreo
2. Ausencia de documentación
2a.Configuración incorrecta de parámetros 
3. Desconocimiento de políticas de seguridad de la información</t>
  </si>
  <si>
    <t>1. Mal funcionamiento del equipo y/o software
2. Perdida de información
3. Error en el uso</t>
  </si>
  <si>
    <t>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</si>
  <si>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t>
  </si>
  <si>
    <t>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t>
  </si>
  <si>
    <t>1. Bases de Datos con Información Personal entregada por Entidades públicas y privadas
(Bases de Datos)</t>
  </si>
  <si>
    <t>Pérdida de confidencialidad e integridad de 1. Bases de Datos con Información Personal entregada por Entidades públicas y privadas
(Bases de Datos) por 1. Pérdida, borrado o uso no autorizado de la información
2. Fallas Humanas / error en el Uso debido a 1. Ausencia de control de acceso
2. Desconocimiento de políticas de seguridad de la información</t>
  </si>
  <si>
    <t>1. Ausencia de control de acceso
2. Desconocimiento de políticas de seguridad de la información</t>
  </si>
  <si>
    <t>1. Pérdida, borrado o uso no autorizado de la información
2. Fallas Humanas / error en el Uso</t>
  </si>
  <si>
    <t>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t>
  </si>
  <si>
    <t>Pérdida de Disponibilidad de 1. Bases de Datos con Información Personal entregada por Entidades públicas y privadas
(Bases de Datos) por a. Pérdida, borrado o uso no autorizado de la información} debido a . Ausencia de copias de respaldo en equipos de cómputo</t>
  </si>
  <si>
    <t>a. Ausencia de copias de respaldo en equipos de cómputo</t>
  </si>
  <si>
    <t>a. Pérdida, borrado o uso no autorizado de la información}</t>
  </si>
  <si>
    <t>El profesional universitario delegado cada vez que  realiza una actualización sobre las bases de datos relacionadas con la Pandemia Covid19, carga esta información en el repositorio designado por la Alcaldía, con el fin que la información este disponible para las personas autorizadas. La evidencia del control queda en el repositorio designado.</t>
  </si>
  <si>
    <t>Fileserver</t>
  </si>
  <si>
    <t>Pérdida de confidencialidad e integridad de Fileserver por 1 Uso no autorizado de la información
2 . Fallas Humanas
3. Fallas técnicas
  debido a 1. Ausencia de revisiones regulares por parte del jefe de dependencia
2. Desconocimiento de políticas de seguridad de la información</t>
  </si>
  <si>
    <t xml:space="preserve">1 Uso no autorizado de la información
2 . Fallas Humanas
3. Fallas técnicas
 </t>
  </si>
  <si>
    <t>Uso de backups y/o migración de información a los repositorios definidos por la entidad</t>
  </si>
  <si>
    <t>1. Implementar la matriz de gestión de permisos en la carpeta de IDECA
2. Realizar una revisión (semestral) del reporte de gestión de accesos remitido por la SIT</t>
  </si>
  <si>
    <t xml:space="preserve">1. Meta: Actividades realizadas para la implementación de la matriz de gestión de permisos.
Indicador:
Actividades realizadas / Actividades programadas GT
2. Meta: Dos   Revisión es del reporte de gestión de accesos remitido por la SIT
Indicador:
Reportes revisados / Reportes remitidos por la SIT
</t>
  </si>
  <si>
    <t>Recursos Humanos , Tecnológicos</t>
  </si>
  <si>
    <t>1. Gerente, Subgerente Ideca, Profesional Delegado Administrador FileServer Ideca
2. Gerente, Subgerente Ideca, Profesional Delegado Administrador FileServer Ideca</t>
  </si>
  <si>
    <t>1. (31/12/2024)
2. (31/12/2024)</t>
  </si>
  <si>
    <t>1. Se efectúa la revisión y actualización de la matriz de gestión de permisos en la carpeta de IDECA.
2. Se realiza el seguimiento de accesos en los activos de IDECA.</t>
  </si>
  <si>
    <t xml:space="preserve">1. Matriz de gestión de permisos actualizada 2024
2. Soportes de seguimiento de los usuarios y permisos en los activos Ideca. (PDF y EXCEL)
</t>
  </si>
  <si>
    <t>1.25%
2. 25%</t>
  </si>
  <si>
    <t>Pérdida de Disponibilidad de Fileserver por Perdida o acceso no autorizado a la información 
Fallas Humanas
Incumplimiento en el mantenimiento del fileserver debido a 1. Ausencia de copias de respaldo 
2. Desconocimiento de políticas de seguridad de la información
3. Ausencia de mantenimiento al fileserver</t>
  </si>
  <si>
    <t>El jefe de dependencia revisa cada semestre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</si>
  <si>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Bases de Datos con información sensible de los servidores públicos de la UAECD
Base de Datos Directorio de Servidores
Base de Datos Mapa de Saberes</t>
  </si>
  <si>
    <t>Pérdida de confidencialidad e integridad de Bases de Datos con información sensible de los servidores públicos de la UAECD
Base de Datos Directorio de Servidores
Base de Datos Mapa de Saberes por 1. Pérdida, modificación o borrado de datos personales
2. Acceso no autorizado a los datos personales debido a 1. Gestión deficiente de las contraseñas 
2. No existencia de una copia de seguridad
3. Ubicación no adecuada de la información (equipos de los funcionarios)</t>
  </si>
  <si>
    <t>1. Gestión deficiente de las contraseñas 
2. No existencia de una copia de seguridad
3. Ubicación no adecuada de la información (equipos de los funcionarios)</t>
  </si>
  <si>
    <t>1. Pérdida, modificación o borrado de datos personales
2. Acceso no autorizado a los datos personales</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</si>
  <si>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t>
  </si>
  <si>
    <t>1. Solicitar el cambio de contraseña de la cuenta o equipo afectada/o.
2. Solicitar a la Gerencia de Tecnología ajustar los accesos de las cuentas no autorizadas.</t>
  </si>
  <si>
    <t>Monitorear trimestralmente y dejar evidencia de las personas que acceden a las bases de datos con información sensible.</t>
  </si>
  <si>
    <t>Meta. 4 Monitoreos
Indicador: Monitoreos realizados / Monitoreos programados</t>
  </si>
  <si>
    <t>Subgerente de Talento Humano</t>
  </si>
  <si>
    <t>1. Se realizó el monitoreo de las personas que acceden a las bases con información sensible (planta y expedientes hojas de vida) durante el primer trimestre y se deja evidencia de las personas que acceden a ellas.</t>
  </si>
  <si>
    <t xml:space="preserve">1. Correo electrónico y base control de accesos virtuales  para préstamos de expedientes. </t>
  </si>
  <si>
    <t>El gestor de accesos remite cada 4 meses el reporte de cuentas de usuario a los jefes de dependencia para su revisión, en caso de requerir ajustes sobre el reporte, se remite un correo desde la dependencia solicitando los ajustes correspondientes. La evidencia queda en el correo
El equipo encargado en la sit realiza los ajustes correspondientes relacionados con la gestión de accesos</t>
  </si>
  <si>
    <t>Instructivo Gestión de Accesos</t>
  </si>
  <si>
    <t>Bases de Datos con información sensible de los servidores públicos de la UAECD</t>
  </si>
  <si>
    <t>Pérdida de Disponibilidad de Bases de Datos con información sensible de los servidores públicos de la UAECD por 1. Pérdida o borrado de datos personales
2. Acceso no autorizado a los datos personales
3. Pérdida, destrucción, acceso o uso no autorizado debido a 1. No existencia de una copia de seguridad
2.Ausencia de responsabilidades en la seguridad de la información en la descripción de los cargos
3. Ubicación no adecuada de la información (equipos de los funcionarios)</t>
  </si>
  <si>
    <t>1. No existencia de una copia de seguridad
2.Ausencia de responsabilidades en la seguridad de la información en la descripción de los cargos
3. Ubicación no adecuada de la información (equipos de los funcionarios)</t>
  </si>
  <si>
    <t>1. Pérdida o borrado de datos personales
2. Acceso no autorizado a los datos personales
3. Pérdida, destrucción, acceso o uso no autorizado</t>
  </si>
  <si>
    <t>1. Solicitar a la Gerencia de Tecnología suministrar la copia de seguridad o de respaldo de la base de datos</t>
  </si>
  <si>
    <t>El grupo de operadores de la SIT cada año remite la Matriz de copias de respaldo a los jefes de dependencia o equipo de administradores de plataforma para que se revisen y/o actualicen los repositorios a los que se debe realizar respaldo (información, sistemas de información, bases de datos) En caso que se deban realizar ajustes a la matriz, estos se realizan entre el grupo de operadores y personal de las dependencias asignados. La evidencia del control se almacena en correo electrónico
Este instrumento es utilizado para tener control de la programación realizada de los respaldos al interior de la entidad</t>
  </si>
  <si>
    <t xml:space="preserve">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</si>
  <si>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Archivo de Gestión de la Subgerencia de Talento Humano</t>
  </si>
  <si>
    <t>Pérdida de confidencialidad e integridad de Archivo de Gestión de la Subgerencia de Talento Humano por 1. Daños físicos daños por agua, fuego 
2. Eventos naturales: inundación o fenómenos sísmicos debido a 1. Ausencia de control de accesos
2. Uso inadecuado o descuidado del control de acceso físico a las edificaciones y los recintos
3. Desconocimiento de políticas de seguridad</t>
  </si>
  <si>
    <t>1. Ausencia de control de accesos
2. Uso inadecuado o descuidado del control de acceso físico a las edificaciones y los recintos
3. Desconocimiento de políticas de seguridad</t>
  </si>
  <si>
    <t>1. Daños físicos daños por agua, fuego 
2. Eventos naturales: inundación o fenómenos sísmicos</t>
  </si>
  <si>
    <t>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t>
  </si>
  <si>
    <t>1, 3</t>
  </si>
  <si>
    <t>1. Solicitar a la Subgerencia Administrativa y Financiera ajustar los permisos del servidor y/o contratista.</t>
  </si>
  <si>
    <t>1, 2, 3</t>
  </si>
  <si>
    <t xml:space="preserve">Pérdida de Disponibilidad de Archivo de Gestión de la Subgerencia de Talento Humano por 1. Daño físico por daños por agua o fuego
2. Fenómenos sísmicos
3. Acceso no autorizado de los datos personales
4. Robo de medios o documentos debido a 1. Ausencia de control de acceso
2. Desconocimiento o no aplicación de las políticas de seguridad y privacidad de la
información </t>
  </si>
  <si>
    <t xml:space="preserve">1. Ausencia de control de acceso
2. Desconocimiento o no aplicación de las políticas de seguridad y privacidad de la
información </t>
  </si>
  <si>
    <t>1. Daño físico por daños por agua o fuego
2. Fenómenos sísmicos
3. Acceso no autorizado de los datos personales
4. Robo de medios o documentos</t>
  </si>
  <si>
    <t>1, 2</t>
  </si>
  <si>
    <t>Fileserver STH</t>
  </si>
  <si>
    <t>Pérdida de confidencialidad e integridad de Fileserver STH por 1 Uso no autorizado de la información
2 . Fallas Humanas
3. Fallas técnicas
  debido a 1. Ausencia de revisiones regulares por parte del jefe de dependencia
2. Desconocimiento de políticas de seguridad de la información</t>
  </si>
  <si>
    <t>1. Solicitar ajustar los permisos o accesos que requieren actualización</t>
  </si>
  <si>
    <t xml:space="preserve">1, 2 </t>
  </si>
  <si>
    <t>Pérdida de Disponibilidad de Fileserver STH por 1. Perdida o acceso no autorizado a la información 
2. Fallas Humanas
3. Incumplimiento en el mantenimiento del fileserver debido a 1. Ausencia de copias de respaldo 
2. Desconocimiento de políticas de seguridad de la información
3. Ausencia de mantenimiento al fileserver</t>
  </si>
  <si>
    <t>1. Perdida o acceso no autorizado a la información 
2. Fallas Humanas
3. Incumplimiento en el mantenimiento del fileserver</t>
  </si>
  <si>
    <t>1. Solicitar a la Gerencia de Tecnología suministrar la copia de seguridad o de respaldo de la información</t>
  </si>
  <si>
    <t>Espacio en Onedrive (historias Laborales, novedades de nómina, expedientes)</t>
  </si>
  <si>
    <t>Pérdida de confidencialidad e integridad de Espacio en Onedrive (historias Laborales, novedades de nómina, expedientes) por 1. Acceso no autorizado de los datos personales
2. Robo de medios o documentos
3. Perdida o modificación de información
4. Abuso de derechos debido a 1. Entrenamiento insuficiente en seguridad
2. Falta de conciencia acerca de la seguridad
3. Acceso intencionado por parte de personal no autorizado
4. Deficiencia en la asignación de permisos</t>
  </si>
  <si>
    <t>1. Entrenamiento insuficiente en seguridad
2. Falta de conciencia acerca de la seguridad
3. Acceso intencionado por parte de personal no autorizado
4. Deficiencia en la asignación de permisos</t>
  </si>
  <si>
    <t>1. Acceso no autorizado de los datos personales
2. Robo de medios o documentos
3. Perdida o modificación de información
4. Abuso de derechos</t>
  </si>
  <si>
    <t>1, 2, 3 y 4</t>
  </si>
  <si>
    <t>1. Solicitar ajustar los permisos o accesos que requieren actualización
2. Solicitar a la Gerencia de Tecnología suministrar la copia de seguridad o de respaldo de la información</t>
  </si>
  <si>
    <t>Revisar trimestralmente la matriz de permisos y actualizarla cuando se requiera.</t>
  </si>
  <si>
    <t>Meta: 4 revisiones
Indicador: revisiones realizadas / revisiones programadas</t>
  </si>
  <si>
    <t>1. Se realizó durante el primer trimestre de 2024 la revisión de la matriz de permisos, la cual no tuvo modificaciones durante dicho periodo, y fue enviada al líder de calidad del proceso Gestión del Talento Humano para su conocimiento.</t>
  </si>
  <si>
    <t>1. Correo electrónico informativo y matriz de permisos</t>
  </si>
  <si>
    <t>3, 4</t>
  </si>
  <si>
    <t xml:space="preserve">El propietario del activo cada vez que se presente un incidente de seguridad deberá reportar la vulnerabilidad en la Mesa de Servicios de TI con el fin que se verifique el mismo. La evidencia del control queda registrada en la Mesa de Servicios de TI </t>
  </si>
  <si>
    <t>Pérdida de Disponibilidad de Espacio en Onedrive (historias Laborales, novedades de nómina, expedientes) por 1. Acceso no autorizado de los datos personales
2. Robo de medios y documentos
3. Daño físico por agua o fuego
4. Daño por un evento sísmico debido a 1. Entrenamiento insuficiente en seguridad
2.  Falta de conciencia acerca de la seguridad
3. Deficiencia en la asignación de permisos</t>
  </si>
  <si>
    <t>1. Entrenamiento insuficiente en seguridad
2.  Falta de conciencia acerca de la seguridad
3. Deficiencia en la asignación de permisos</t>
  </si>
  <si>
    <t>1. Acceso no autorizado de los datos personales
2. Robo de medios y documentos
3. Daño físico por agua o fuego
4. Daño por un evento sísmico</t>
  </si>
  <si>
    <t>Sicapital -Perno
(Software)</t>
  </si>
  <si>
    <t>Pérdida de confidencialidad e integridad de Sicapital -Perno
(Software) por 1. Uso no autorizado del equipo
2. Corrupción de los datos
3. Pérdida o borrado de información debido a 1.Ausencia de mecanismos de identificación y autentificación, como la autentificación de usuario
2.Ausencia de responsabilidades en la seguridad de la información en la descripción de los cargos
3. Desconocimiento de políticas de seguridad de la información</t>
  </si>
  <si>
    <t>1.Ausencia de mecanismos de identificación y autentificación, como la autentificación de usuario
2.Ausencia de responsabilidades en la seguridad de la información en la descripción de los cargos
3. Desconocimiento de políticas de seguridad de la información</t>
  </si>
  <si>
    <t>1. Uso no autorizado del equipo
2. Corrupción de los datos
3. Pérdida o borrado de información</t>
  </si>
  <si>
    <t xml:space="preserve">Realizar la revisión mensual del reporte de accesos remitido por el gestor de accesos y solicitar las modificaciones (cuando se requieran) </t>
  </si>
  <si>
    <t>Meta. 12 revisiones
Indicador: Revisiones realizadas / revisiones programadas</t>
  </si>
  <si>
    <t>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t>
  </si>
  <si>
    <t>Pérdida de Disponibilidad de Sicapital -Perno
(Software) por 1. Procesamiento ilegal de los datos
2. Robo de medios o documentos debido a 1. Ausencia de planes de continuidad
2. Arquitectura insegura de la red
3. Ausencia de copias de respaldo
4. Gestión deficiente de las contraseñas</t>
  </si>
  <si>
    <t>1. Ausencia de planes de continuidad
2. Arquitectura insegura de la red
3. Ausencia de copias de respaldo
4. Gestión deficiente de las contraseñas</t>
  </si>
  <si>
    <t>1. Procesamiento ilegal de los datos
2. Robo de medios o documentos</t>
  </si>
  <si>
    <t>1. Solicitar a la Gerencia de Tecnología suministrar la copia de seguridad o de respaldo de la información
2. Solicitar ejecutar Plan de Continuidad</t>
  </si>
  <si>
    <t xml:space="preserve">Realizar seguimiento trimestral para determinar si se presentó  pérdida de disponibilidad del sistema de información PERNO, y si aplica, que se hayan creado las correspondientes  mesas de servicio a TI </t>
  </si>
  <si>
    <t>Meta. 4 seguimientos 
Indicador: Seguimientos realizados / seguimientos programados</t>
  </si>
  <si>
    <t>1. Se realizó un seguimiento durante el trimestre por medio de correo electrónico para determinar si se presentó indisponibilidad del sistema de información de nómina. Dado que no se presentó, no aplica la creación de mesa de servicio.</t>
  </si>
  <si>
    <t>Los administradores de plataforma / bases de datos  revisan cada año la matriz de programación de copias de respaldo y recuperación, remitida por el gestor de accesos, con el fin de verificar que se realice el respaldo correspondiente de los sistemas de la entidad. Los administradores de plataforma / bases de datos  revisan la matriz y en caso de ser necesario solicitan realizar las modificaciones pertinentes. La evidencia queda registrada en una mesa de servicios de TI o por correo electrónico.</t>
  </si>
  <si>
    <t>Cada administrador de plataforma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t>
  </si>
  <si>
    <t xml:space="preserve">2, 3 </t>
  </si>
  <si>
    <t>Correos Electrónicos de la STH</t>
  </si>
  <si>
    <t>Pérdida de confidencialidad e integridad de Correos Electrónicos de la STH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</si>
  <si>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</si>
  <si>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1. Perdida o hurto  de información                                  
2. Espionaje remoto                     
3. Incumplimiento en el mantenimiento del sistema de información 
4. Copia fraudulenta del software 
5. Corrupción de los datos           </t>
  </si>
  <si>
    <t>El jefe de dependencia realiza la asignación de accesos de los servidores y contratistas de la dependencia del correo electrónico de la dependencia.  La evidencia de la asignación queda registrada en la herramienta de teams, correo electrónico o mesa de servicios de ser el caso.</t>
  </si>
  <si>
    <t xml:space="preserve">Instructivo de Gestión de Accesos
Documento Técnico Manual de Políticas Detalladas de Seguridad de la Información </t>
  </si>
  <si>
    <t>1. Solicitar el cambio de contraseña de la cuenta afectada.</t>
  </si>
  <si>
    <t>Enviar recordatorios semestrales a través de piezas de correo electrónico a los servidores de la STH sobre los lineamientos de las políticas de seguridad y privacidad de la información</t>
  </si>
  <si>
    <t xml:space="preserve">
Meta. 2 piezas de correo electrónico enviadas
Indicador: # de piezas de correo electrónico envidadas</t>
  </si>
  <si>
    <t>1. El recordatorio correspondiente al 1er semestre de 2024, se realizará durante el 2do trimestre de 2024.</t>
  </si>
  <si>
    <t>1, 3, 4, 5</t>
  </si>
  <si>
    <t>Pérdida de Disponibilidad de Correos Electrónicos de la STH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</si>
  <si>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</si>
  <si>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1. Perdida o hurto  de información
2. Espionaje remoto 
3. Incumplimiento en el mantenimiento del sistema de información 
4. Copia fraudulenta del software 
5. Corrupción de los datos           </t>
  </si>
  <si>
    <t>El profesional encargado de la Subgerencia de Infraestructura Tecnológica  cada vez que se presenta una falla en el servicio de correo se contacta inicialmente con los administradores de la plataforma (profesionales de la SIT) y estos a su vez con el proveedor del servicio con el fin que se atienda la falla correspondiente. En caso que el inconveniente no sea resuelto por el proveedor, el administrador de la plataforma (profesional de la SIT)  informa al proveedor para que se reprograme y atienda el requerimiento.  La evidencia del control queda registrada en el incidente padre en donde  quedo registrado el primer reporte de falla.</t>
  </si>
  <si>
    <t>1. Solicitar ejecutar Plan de Continuidad.</t>
  </si>
  <si>
    <t>1, 3, 5</t>
  </si>
  <si>
    <t>Los operadores diariamente validan las aplicaciones con el fin de verificar que se encuentren disponibles y en correcto funcionamiento. En caso de que se presente alguna falla, informan al administrador de la aplicación y se crea una solicitud por mesa de servicios de TI indicando el servicio y servidor que presenta la indisponibilidad. La mesa de servicios de TI es atendida por los administradores para dar solución y restablecer el servicio. Se debe tener en cuenta que el tiempo de indisponibilidad no debe superar el RTO (Recovery Time Objective) Tiempo objetivo de recuperación, de acuerdo a los lineamientos de Gestión de continuidad de Negocio. La evidencia del control queda en la Mesa de Servicio de TI.</t>
  </si>
  <si>
    <t>Personal del Componente de Nómina
Personal del Componente de Selección, Vinculación y Retiro</t>
  </si>
  <si>
    <t>Pérdida de Confidencialidad de Personal del Componente de Nómina
Personal del Componente de Selección, Vinculación y Retiro por 1. Perdida o hurto  de información 
2. Espionaje remoto 
3. Incumplimiento en el mantenimiento del sistema de información 
4. Copia fraudulenta del software 
5. Corrupción de los datos       debido a 1. Desconocimiento de las políticas de seguridad de la información 
2. Fallas en el manejo de la información
3. Asignación errada de los derechos de acceso
4. Ausencia de "terminación de la sesión" cuando se abandona la estación de trabajo  
5. Falla en la producción de informes de gestión</t>
  </si>
  <si>
    <t>1. Desconocimiento de las políticas de seguridad de la información 
2. Fallas en el manejo de la información
3. Asignación errada de los derechos de acceso
4. Ausencia de "terminación de la sesión" cuando se abandona la estación de trabajo  
5. Falla en la producción de informes de gestión</t>
  </si>
  <si>
    <t xml:space="preserve">1. Perdida o hurto  de información 
2. Espionaje remoto 
3. Incumplimiento en el mantenimiento del sistema de información 
4. Copia fraudulenta del software 
5. Corrupción de los datos      </t>
  </si>
  <si>
    <t>1, 2, 3, 4, 5</t>
  </si>
  <si>
    <t>1. Solicitar iniciar la actuación o investigación contractual, disciplinaria, civil y/o penal a que haya lugar</t>
  </si>
  <si>
    <t>Cada vez que se va a vincular un funcionario o  contratista de la dependencia desde la Subgerencia de Talento Humano / Gerencia Jurídica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funcionario o contratista.</t>
  </si>
  <si>
    <t xml:space="preserve">Pérdida de Disponibilidad de Personal del Componente de Nómina
Personal del Componente de Selección, Vinculación y Retiro por 1. Rotación de personal
2. Incumplimiento en la disponibilidad del personal
3. Espionaje remoto 
4. Corrupción de los datos      debido a 1. Ausencia de personal
2. Procedimientos inadecuados de selección
3. Desconocimiento de las políticas de seguridad de la información </t>
  </si>
  <si>
    <t xml:space="preserve">1. Ausencia de personal
2. Procedimientos inadecuados de selección
3. Desconocimiento de las políticas de seguridad de la información </t>
  </si>
  <si>
    <t xml:space="preserve">1. Rotación de personal
2. Incumplimiento en la disponibilidad del personal
3. Espionaje remoto 
4. Corrupción de los datos     </t>
  </si>
  <si>
    <t>1. Revisar el Acta de entrega de cargo y realizar capacitaciones adicionales</t>
  </si>
  <si>
    <t>1, 3 y 4</t>
  </si>
  <si>
    <t>Información análoga en Archivo de Gestión
(historias laborales en formato análogo)</t>
  </si>
  <si>
    <t xml:space="preserve">Pérdida de confidencialidad e integridad de Información análoga en Archivo de Gestión
(historias laborales en formato análogo) por 1. Hurto, Pérdida, destrucción, acceso o uso no autorizado de la información 
2. Fallas Humanas
3. Modificación o corrupción de documentos debido a 1. Ausencia de control de acceso
2. Desconocimiento o no aplicación de las políticas de seguridad y privacidad de la
información </t>
  </si>
  <si>
    <t>1. Hurto, Pérdida, destrucción, acceso o uso no autorizado de la información 
2. Fallas Humanas
3. Modificación o corrupción de documentos</t>
  </si>
  <si>
    <t>El jefe de dependencia una vez se retira el servidor de la entidad, solita a la Subgerencia Administrativa y Financiera la eliminación de los accesos al archivo  físico de la Subgerencia de Talento Humano,  con el propósito de garantizar que el ex - servidor  no pueda acceder al archivo donde se encuentran los documentos. Se debe remitir un correo electrónico ala SAF indicando la novedad. En caso de no remitir el correo electrónico se puede materializar el riesgo. La evidencia de la ejecución del control es el correo electrónico.</t>
  </si>
  <si>
    <t xml:space="preserve">
Documento Técnico Manual de Políticas Detalladas de Seguridad de la Información</t>
  </si>
  <si>
    <t>Declaración de Aplicabilidad / Documento Técnico Manual de Políticas Detalladas de Seguridad de la Información</t>
  </si>
  <si>
    <t>Información análoga en Archivo de Gestión (historias laborales en formato análogo)</t>
  </si>
  <si>
    <t>Pérdida de Disponibilidad de Información análoga en Archivo de Gestión (historias laborales en formato análogo) por 1. Daño físico por daños con agua o fuego
2. Fenómenos sísmicos
3. Acceso no autorizado de los datos personales
4. Robo de medios o documentos debido a 1. Entrenamiento insuficiente en seguridad
2. Falta de conciencia acerca de la seguridad
3. Uso inadecuado o descuidado del control de acceso físico a las edificaciones y los recintos
4. No tener las historias laborales escaneadas en su totalidad</t>
  </si>
  <si>
    <t>1. Entrenamiento insuficiente en seguridad
2. Falta de conciencia acerca de la seguridad
3. Uso inadecuado o descuidado del control de acceso físico a las edificaciones y los recintos
4. No tener las historias laborales escaneadas en su totalidad</t>
  </si>
  <si>
    <t>1. Daño físico por daños con agua o fuego
2. Fenómenos sísmicos
3. Acceso no autorizado de los datos personales
4. Robo de medios o documentos</t>
  </si>
  <si>
    <t>Documento Técnico manual de Políticas Detalladas de Seguridad de la Información</t>
  </si>
  <si>
    <t xml:space="preserve">1. Solicitar el backup en formato digital de la información.
2. Solicitar a la Subgerencia Administrativa y Financiera ajustar los permisos del servidor y/o contratista.
</t>
  </si>
  <si>
    <t>Gestionar los productos y servicios del portafolio para cumplir la meta de ingresos de la Unidad y satisfacer las necesidades y requerimientos de nuestros clientes.</t>
  </si>
  <si>
    <t xml:space="preserve">
Sicapital - Módulo de Facturación  (GCAU)
(Software)</t>
  </si>
  <si>
    <t>Pérdida de confidencialidad e integridad de 
Sicapital - Módulo de Facturación  (GCAU)
(Software) por 1. Ataques cibernéticos
2. Pérdida o modificación de la información.
2a Suplantación de usuarios autorizados
3 .Alteración de información por proveedor debido a 1. Debilidad en  parámetros de seguridad
2 Fallas  en la asignación y control de privilegios y permisos en la plataforma
3. Desconocimiento de políticas de seguridad de la información}</t>
  </si>
  <si>
    <t>1. Debilidad en  parámetros de seguridad
2 Fallas  en la asignación y control de privilegios y permisos en la plataforma
3. Desconocimiento de políticas de seguridad de la información}</t>
  </si>
  <si>
    <t>1. Ataques cibernéticos
2. Pérdida o modificación de la información.
2a Suplantación de usuarios autorizados
3 .Alteración de información por proveedor</t>
  </si>
  <si>
    <t>El  administrador del módulo de facturación asigna los accesos y los roles de acuerdo al perfil y a las actividades que va a realizar. Una vez el funcionario es trasladado o cambia de funciones el usuario es desactivado y la trazabilidad queda dentro del sistema. Facturación y mesa de servicio si es pertinente</t>
  </si>
  <si>
    <t>Revisión del reporte de accesos remitidos desde la Subgerencia de Infraestructura Tecnológica</t>
  </si>
  <si>
    <t>1. Realizar socialización en los lineamientos y políticas de seguridad de información. 1 por semestre
2. Realizar verificación semestral de usuarios y permisos  con acceso al módulo de facturación</t>
  </si>
  <si>
    <t>cantidad de socializaciones realizadas al equipo GCAC /2 socializaciones al año</t>
  </si>
  <si>
    <t>Recurso Humano
Mesa de servicio tecnología
Recurso humano</t>
  </si>
  <si>
    <t>Funcionario enlace de seguridad
Funcionario delegado en apoyo gestión de cuentas</t>
  </si>
  <si>
    <t>31-12-2024
31-12-2024</t>
  </si>
  <si>
    <t>No se ha adelantado socialización especifica para la GCAC, sin embargo se solicito a los funcionarios asistir a la socialización a nivel de toda la entidad realizada por el oficial de seguridad el 22 de marzo del 2024.
Se solicito con la mesa SOLO312720-24  información de roles y permisos del grupo de la GCAC en las diferentes funcionalidades incluyendo facturación, no se ha adelantado la verificación</t>
  </si>
  <si>
    <t>Imagen socialización a nivel entidad. Carpeta I TR -evidencias 
Imagen socialización a nivel entidad. Carpeta I TR -evidencias , mesas de servicio</t>
  </si>
  <si>
    <t>1. 0%
2. 25%</t>
  </si>
  <si>
    <t>El sistema del módulo de facturación cada vez que un funcionario o contratista se identifica con las credenciales en el aplicativo, valida contra la información registrada en la base de datos, con el fin de verificar los permisos y accesos autorizados al mismo. En caso que las credenciales ingresadas no correspondan con las registradas en la base de datos, el sistema genera un mensaje indicando existencia de credenciales erróneas y no permite el ingreso. La evidencia del control queda registrada en la base del sistema.</t>
  </si>
  <si>
    <t>El administrador de la plataforma a solicitud del jefe de dependencia o funcionario delegado, restaura la base de datos de Sicapital-facturación,  para recuperar la información que ha sido afectada, para lo cual presenta a través de la mesa de servicios el requerimiento. En caso de no poder restaurar se deja la base de datos actual  y la evidencia del proceso de restauración queda en la mesa de servicios TI.</t>
  </si>
  <si>
    <t>Instructivo de copias de Respaldo y recuperación</t>
  </si>
  <si>
    <t>El jefe de dependencia o a quien este designe revisa el reporte de acceso remitido por el gestor de accesos con el fin de validar que usuarios tienen acceso al módulo de facturación. En caso de requerir modificación coloca una mesa de servicios de TI o remite la información por correo.</t>
  </si>
  <si>
    <t>EL oficial de seguridad de la información  revisa el listado de las personas a convocar a las sensibilizaciones de seguridad de la información, con el fin que todo el personal de las dependencias asista por lo menos una vez en el año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t>
  </si>
  <si>
    <t xml:space="preserve">Pérdida de Disponibilidad de 
Sicapital - Módulo de Facturación  (GCAU)
(Software) por 1. Ataques cibernéticos
2. Fallas en la asignación y control de accesos
3. Fallas en la plataforma tecnológica  incluyente el proveedor tercero
 debido a 1. Debilidad en  parámetros de seguridad
2. Falta  de mantenimientos preventivos y  correctivos.
3. Falta de cumplimiento del monitoreo permanente de la plataforma
4.Falta realización   Copias de respaldo  </t>
  </si>
  <si>
    <t xml:space="preserve">1. Debilidad en  parámetros de seguridad
2. Falta  de mantenimientos preventivos y  correctivos.
3. Falta de cumplimiento del monitoreo permanente de la plataforma
4.Falta realización   Copias de respaldo  </t>
  </si>
  <si>
    <t xml:space="preserve">1. Ataques cibernéticos
2. Fallas en la asignación y control de accesos
3. Fallas en la plataforma tecnológica  incluyente el proveedor tercero
</t>
  </si>
  <si>
    <t>El funcionario responsable al presentar un incidentes de disponibilidad reporta la situación a la Gt a través de mesa de servicio</t>
  </si>
  <si>
    <t>Procedimiento gestión mesa de servicio</t>
  </si>
  <si>
    <t>Restauración del sistema de Sicapital (Modulo de facturación)</t>
  </si>
  <si>
    <t>El administrador de la plataforma a solicitud del jefe de dependencia o  funcionario asignado, restaura la base de datos de Sicapital-facturación,  para recuperar la información que ha sido afectada, para lo cual presenta a través de la mesa de servicios. En caso de no poder restaurar se deja la base de datos actual  y la evidencia del proceso de restauración queda en la mesa de servicios TI.</t>
  </si>
  <si>
    <t>Respaldo de la plataforma de tienda virtual</t>
  </si>
  <si>
    <t>Restauración de la plataforma de tienda virtual</t>
  </si>
  <si>
    <t>Fileserver GPS</t>
  </si>
  <si>
    <t>Pérdida de confidencialidad e integridad de Fileserver GPS por Uso no autorizado de la información
Fallas Humanas debido a 1. Ausencia de revisiones regulares de accesos por parte del funcionario delegado.
2. Desconocimiento de políticas de seguridad de la información por parte del equipo.
3. Roles y permisos asignados en forma inadecuada</t>
  </si>
  <si>
    <t>1. Ausencia de revisiones regulares de accesos por parte del funcionario delegado.
2. Desconocimiento de políticas de seguridad de la información por parte del equipo.
3. Roles y permisos asignados en forma inadecuada</t>
  </si>
  <si>
    <t xml:space="preserve">El Propietario de información / Administrador de Carpetas realiza la solicitud de los accesos definidos para los  funcionarios / contratistas de su dependencia cada vez que se requiera, registrando una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 </t>
  </si>
  <si>
    <t>Revisiones de la matriz de accesos para verificación de accesos</t>
  </si>
  <si>
    <t>Instructivo  Gestión de Incidentes de seguridad de la información / procedimiento gestión mesa de servicios</t>
  </si>
  <si>
    <t xml:space="preserve">El jefe de la dependencia y funcionario delegado verifica el reporte de cuentas de usuarios expiradas que remite la subgerencia de infraestructura y presenta por mesa de servicio las novedades pertinentes </t>
  </si>
  <si>
    <t xml:space="preserve">Instructivo Gestión de accesos </t>
  </si>
  <si>
    <t>Pérdida de Disponibilidad de Fileserver GPS por Falla en los permisos de acceso
Fallas en conectividad
Incumplimiento en el mantenimiento del fileserver debido a 1. Ausencia de copias de respaldo 
2. Desconocimiento de políticas de seguridad de la información
3. Ausencia de mantenimiento al fileserver</t>
  </si>
  <si>
    <t>Falla en los permisos de acceso
Fallas en conectividad
Incumplimiento en el mantenimiento del fileserver</t>
  </si>
  <si>
    <t>Restauración del fileserver</t>
  </si>
  <si>
    <t>Instructivo Gestión de Incidentes de seguridad de la información / procedimiento gestión mesa de servicio</t>
  </si>
  <si>
    <t>Instructivo de copias de respaldo y recuperación</t>
  </si>
  <si>
    <t>Plataforma Tienda Virtual (servicio)</t>
  </si>
  <si>
    <t>Pérdida de confidencialidad e integridad de Plataforma Tienda Virtual (servicio) por 1. Ataques cibernéticos
2. Pérdida o modificación de la información.
2a Suplantación de usuarios autorizados
3 . Error en el uso debido a 1. Debilidad en  parámetros de seguridad
2 Debilidad en el control de autenticación de usuarios
3. Acciones de terceros que vulneren la seguridad de la plataforma</t>
  </si>
  <si>
    <t>1. Debilidad en  parámetros de seguridad
2 Debilidad en el control de autenticación de usuarios
3. Acciones de terceros que vulneren la seguridad de la plataforma</t>
  </si>
  <si>
    <t>1. Ataques cibernéticos
2. Pérdida o modificación de la información.
2a Suplantación de usuarios autorizados
3 . Error en el uso</t>
  </si>
  <si>
    <t xml:space="preserve"> El sistema realiza la validación de la cuenta de usuario, un correo por cliente ,no puede haber duplicidad de correo.  El usuario cliente es responsable  y administra directamente la cuenta.</t>
  </si>
  <si>
    <t>Revisión de accesos de la plataforma virtual</t>
  </si>
  <si>
    <t>El propietario del activo cada vez que se presente un incidente de seguridad reporta la vulnerabilidad en la Mesa de Servicios de TI con el fin que se verifique el mismo. La evidencia del control queda registrada en la Mesa de Servicios de TI.</t>
  </si>
  <si>
    <t>El usuario ingresa a la tienda virtual, con previo logueado y contraseña asignada por el mismo, el sistema validad la conformidad</t>
  </si>
  <si>
    <t>Documento instructivo tienda virtual</t>
  </si>
  <si>
    <t>instructivo de copias de respaldo y recuperación</t>
  </si>
  <si>
    <t>Plataforma Tienda Virtual (Servicio)</t>
  </si>
  <si>
    <t xml:space="preserve">Pérdida de Disponibilidad de Plataforma Tienda Virtual (Servicio) por 1. Ataques cibernéticos
2. Fallas en la plataforma tecnológica
3. Fallas en los proveedores de internet
 debido a 1. Debilidad en  parámetros de seguridad
2. Falta  de mantenimientos preventivos y  correctivos.
3. Falta de cumplimiento del monitoreo permanente de la plataforma
4.Falta realización   Copias de respaldo  </t>
  </si>
  <si>
    <t xml:space="preserve">1. Ataques cibernéticos
2. Fallas en la plataforma tecnológica
3. Fallas en los proveedores de internet
</t>
  </si>
  <si>
    <t>El funcionario delegado de dar respuesta a correo de tienda virtual, verifica las solicitudes de los usuarios y constata si es debido a fallas en la plataforma, si es así registra mesa de servicio  de TI</t>
  </si>
  <si>
    <t>Restauración de la plataforma virtual</t>
  </si>
  <si>
    <t>El jefe de la dependencia o funcionario delegado verifica que la copia se encuentre en la matriz de copias de respaldo</t>
  </si>
  <si>
    <t>El jefe de la dependencia o funcionario delegado cada vez que se presente incidente o indisponibilidad del sistema que sea prolongado reporta a través de mesa de servicio ¿o. La evidencia del control queda registrada en la Mesa de Servicios de TI.</t>
  </si>
  <si>
    <t>El grupo de operadores de la SIT realiza diariamente actividades de monitoreo sobre las plataformas , incluida la tienda virtual</t>
  </si>
  <si>
    <t xml:space="preserve">Procedimiento de Gestión de Infraestructura Tecnológica </t>
  </si>
  <si>
    <t>CRM (Software)</t>
  </si>
  <si>
    <t>Pérdida de confidencialidad e integridad de CRM (Software) por 1. Ataques cibernéticos
2. Pérdida o modificación de la información.
3. Erro en uso por desconocimiento de aplicación debido a 
1 Fallas  en la asignación y control de privilegios y permisos en la plataforma
2. Desconocimiento de políticas de seguridad de la información}</t>
  </si>
  <si>
    <t xml:space="preserve">
1 Fallas  en la asignación y control de privilegios y permisos en la plataforma
2. Desconocimiento de políticas de seguridad de la información}</t>
  </si>
  <si>
    <t>1. Ataques cibernéticos
2. Pérdida o modificación de la información.
3. Erro en uso por desconocimiento de aplicación</t>
  </si>
  <si>
    <t xml:space="preserve">El Propietario del activo o funcionario autorizado para solicitud de accesos realiza la solicitud de los accesos definidos para los  funcionarios / contratistas de su dependencia cada vez que se requiera, registrando una mesa de servicios de TI, con el fin que se asignen los permisos correspondientes por parte del personal técnico. </t>
  </si>
  <si>
    <t>Instructivo Gestión de accesos</t>
  </si>
  <si>
    <t>Revisión de accesos de usuarios de la plataforma CRM</t>
  </si>
  <si>
    <t>El administrador de la plataforma a solicitud del jefe de dependencia o administrador operativo, restaura la base de datos de CRM,  para recuperar la información que ha sido afectada, para lo cual presenta a través   de la mesa de servicios. En caso de no poder restaurar se deja la base de datos actual  y la evidencia del proceso de restauración queda en la mesa de servicios TI.</t>
  </si>
  <si>
    <t xml:space="preserve">Pérdida de Disponibilidad de CRM (Software) por 1. Ataques cibernéticos
2. Fallas en la plataforma tecnológica
3. Fallas de conexión 
 debido a 1. Debilidad en  parámetros de seguridad
2. Falta  de mantenimientos preventivos,  correctivos y soporte tecnológico.
3. Configuración y desarrollo débil y no especifico para la necesidad
4.Falta realización   Copias de respaldo  </t>
  </si>
  <si>
    <t xml:space="preserve">1. Debilidad en  parámetros de seguridad
2. Falta  de mantenimientos preventivos,  correctivos y soporte tecnológico.
3. Configuración y desarrollo débil y no especifico para la necesidad
4.Falta realización   Copias de respaldo  </t>
  </si>
  <si>
    <t xml:space="preserve">1. Ataques cibernéticos
2. Fallas en la plataforma tecnológica
3. Fallas de conexión 
</t>
  </si>
  <si>
    <t>Restauración de la plataforma CRM</t>
  </si>
  <si>
    <t>El administrador de la plataforma a solicitud del jefe de dependencia o administrador operativo, restaura la base de datos de CRM,  para recuperar la información que ha sido afectada, para lo a través de la mesa de servicios. En caso de no poder restaurar se deja la base de datos actual  y la evidencia del proceso de restauración queda en la mesa de servicios TI.</t>
  </si>
  <si>
    <t>El jefe de dependencia  con apoyo del funcionario  asignado en la actividad, revisa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</si>
  <si>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Respaldo de la plataforma de CRM- APEX</t>
  </si>
  <si>
    <t>Restauración de la plataforma de CRM-APEX</t>
  </si>
  <si>
    <t>MDB_CA
MISPROD - Producción
ADMPROD - Producción
HISPROD - Producción
WCCPROD - Producción
MISDES-Desarrollo
MISPROD-Pruebas
"BASES DE DATOS DE CATASTRO MULTIPROPOSITO
AMCOBD-AmcoPereira
STAROSAC-SantaRosa
PALMIRAV-Palmira
ARMENIAQ-Armenia
CNDFACAT-Facatativá
CARTGENA-Cartagena
CNDTOCAI-Tocaima
CNDGUATA-Guatavita
CNDSUBCH-Subachoque
"</t>
  </si>
  <si>
    <t>Pérdida de confidencialidad e integridad de MDB_CA
MISPROD - Producción
ADMPROD - Producción
HISPROD - Producción
WCCPROD - Producción
MISDES-Desarrollo
MISPROD-Pruebas
"BASES DE DATOS DE CATASTRO MULTIPROPOSITO
AMCOBD-AmcoPereira
STAROSAC-SantaRosa
PALMIRAV-Palmira
ARMENIAQ-Armenia
CNDFACAT-Facatativá
CARTGENA-Cartagena
CNDTOCAI-Tocaima
CNDGUATA-Guatavita
CNDSUBCH-Subachoque
" por 1. Abuso de derechos
1a. Perdida, Hurto o modificación de la información
3. Falsificación de derechos.
4 y 5. Fallas Humanas debido a 1. Asignación errada de los derechos de acceso a nivel de administración de la base de datos.
2. Información Sensible sin cifrado a nivel de base de datos
3. Gestión deficiente de las contraseñas de administración en la base de datos.
4. Desconocimiento de la configuración de la base de datos
5. Desconocimiento de las políticas de seguridad de la información</t>
  </si>
  <si>
    <t>1. Asignación errada de los derechos de acceso a nivel de administración de la base de datos.
2. Información Sensible sin cifrado a nivel de base de datos
3. Gestión deficiente de las contraseñas de administración en la base de datos.
4. Desconocimiento de la configuración de la base de datos
5. Desconocimiento de las políticas de seguridad de la información</t>
  </si>
  <si>
    <t>1. Abuso de derechos
1a. Perdida, Hurto o modificación de la información
3. Falsificación de derechos.
4 y 5. Fallas Humanas</t>
  </si>
  <si>
    <t>El sistema de administración de la base de datos cada vez que un administrador de bases de datos se identifica con las credenciales, valida contra la información registrada en la base de usuarios autorizados, con el fin de verificar los permisos y accesos permitidos al mismo. En caso de que las credenciales ingresadas no correspondan con las registradas en la base de usuarios autorizados, el sistema no permite el ingreso. La evidencia del control queda registrada en la base de datos del sistema de los usuarios con rol de DBA. – DETECTIVO</t>
  </si>
  <si>
    <t>Bloqueo de usuarios y revisión roles y permisos</t>
  </si>
  <si>
    <t>1. Ejecutar de forma permanente las directrices establecidas en el  instructivo de Gestión de Accesos ejecutando periódicamente las validaciones de las cuentas de usuario y de usuarios privilegiados asignadas a los administradores.</t>
  </si>
  <si>
    <r>
      <rPr>
        <b/>
        <sz val="11"/>
        <rFont val="Calibri"/>
        <family val="2"/>
        <scheme val="minor"/>
      </rPr>
      <t>Meta1.</t>
    </r>
    <r>
      <rPr>
        <sz val="11"/>
        <rFont val="Calibri"/>
        <family val="2"/>
        <scheme val="minor"/>
      </rPr>
      <t xml:space="preserve"> 100% de las actividades de validación programadas ejecutadas
(reporte trimestral o semestral dependiendo de la actividad)
</t>
    </r>
    <r>
      <rPr>
        <b/>
        <sz val="11"/>
        <rFont val="Calibri"/>
        <family val="2"/>
        <scheme val="minor"/>
      </rPr>
      <t>Indicador1.</t>
    </r>
    <r>
      <rPr>
        <sz val="11"/>
        <rFont val="Calibri"/>
        <family val="2"/>
        <scheme val="minor"/>
      </rPr>
      <t xml:space="preserve"> # de actividades de validación de usuarios ejecutadas / # de actividades de validación de usuarios programadas</t>
    </r>
  </si>
  <si>
    <t>Recursos Humanos y Tecnológicos</t>
  </si>
  <si>
    <t>Gerente de Tecnología / Subgerente de Infraestructura Tecnológica
(Administradores de Bases de datos)</t>
  </si>
  <si>
    <t xml:space="preserve">INFO_I_TRIMESTRE_riesgos_BD.docx </t>
  </si>
  <si>
    <t>No se materializó riesgo en el periodo</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</si>
  <si>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Se debe eliminar de la responsabilidad del equipo de Administración de Bases de Datos</t>
  </si>
  <si>
    <t>Los administradores de bases de datos una vez identificada por parte del equipo de seguridad de la información la información definida como clasificada o reservada a nivel de bases de datos (datos personales),  implementan herramientas de control para evitar que se pueda acceder a nivel de bases de datos a esta información. Lo anterior con el fin de garantizar la confidencialidad e integridad de la información. La evidencia del control queda registrado en la mesa de servicios de TI y en la base de datos donde se implemento.</t>
  </si>
  <si>
    <t>Los administradores de bases de datos cada vez que se requiere realizan revisión de los logs de auditoria de la base de datos con el fin de detectar irregularidades o eventos sospechosos que puedan afectar la seguridad de la información. En caso que se presente alguna  anomalía, realizan el tratamiento correspondiente. La evidencia del control queda almacenada en los registros de auditoría que serán accedidos por medio de scripts.</t>
  </si>
  <si>
    <t>Los administradores de bases de datos mensualmente  realizan revisión de los logs de auditoria de las bases de datos con el fin de verificar el registro de los eventos en estos logs de auditoría . En caso que se presente alguna  anomalía, entrar a solucionarla. La evidencia del control queda registrado en correo electrónico o mesa de servicios de TI. No queda registrada evidencia del control en caso que todo este funcionando correctamente, pero en caso de que se presente una incidencia la evidencia queda soportada en la mesa de servicios de TI.</t>
  </si>
  <si>
    <t>Pérdida de Disponibilidad de MDB_CA
MISPROD - Producción
ADMPROD - Producción
HISPROD - Producción
WCCPROD - Producción
MISDES-Desarrollo
MISPROD-Pruebas
"BASES DE DATOS DE CATASTRO MULTIPROPOSITO
AMCOBD-AmcoPereira
STAROSAC-SantaRosa
PALMIRAV-Palmira
ARMENIAQ-Armenia
CNDFACAT-Facatativá
CARTGENA-Cartagena
CNDTOCAI-Tocaima
CNDGUATA-Guatavita
CNDSUBCH-Subachoque
" por 1. Mal funcionamiento del equipo y/o software
1. Perdida de información
2. Error en el uso debido a 1. Ausencia de copias de respaldo 
1a. Ausencia de mecanismos de monitoreo
2. Ausencia de documentación
2a.Configuración incorrecta de parámetros 
3. Ausencia de planes de continuidad
4. Desconocimiento de políticas de seguridad de la Información</t>
  </si>
  <si>
    <t>1. Ausencia de copias de respaldo 
1a. Ausencia de mecanismos de monitoreo
2. Ausencia de documentación
2a.Configuración incorrecta de parámetros 
3. Ausencia de planes de continuidad
4. Desconocimiento de políticas de seguridad de la Información</t>
  </si>
  <si>
    <t>1. Mal funcionamiento del equipo y/o software
1. Perdida de información
2. Error en el uso</t>
  </si>
  <si>
    <t>Restauración de la base de datos afectada</t>
  </si>
  <si>
    <t>1. Realizar la actualización del inventario de activos asociados a cargo de la Subgerencia de Infraestructura.
2. Ejecutar de forma permanente las actividades de mantenimiento y actualización  de los recursos tecnológicos bajo responsabilidad de la Subgerencia de Infraestructura
3. Realizar seguimiento y monitoreo al uso de los recursos haciendo  proyecciones periódicas de la capacidad futura requerida.
4. Ejecutar copias de respaldo de la información y la configuración de los sistemas de acuerdo con las políticas de copias de respaldo definidas .
5. Mantener documentados y actualizados los procedimientos de operación  de las plataformas tecnológicas a cargo de la Subgerencia de Infraestructura tecnológica</t>
  </si>
  <si>
    <r>
      <t xml:space="preserve">
</t>
    </r>
    <r>
      <rPr>
        <b/>
        <sz val="11"/>
        <rFont val="Calibri"/>
        <family val="2"/>
        <scheme val="minor"/>
      </rPr>
      <t>Meta1</t>
    </r>
    <r>
      <rPr>
        <sz val="11"/>
        <rFont val="Calibri"/>
        <family val="2"/>
        <scheme val="minor"/>
      </rPr>
      <t xml:space="preserve">. 100% del Inventario de activos de TI actualizado a Enero 31 de 2023 
</t>
    </r>
    <r>
      <rPr>
        <b/>
        <sz val="11"/>
        <rFont val="Calibri"/>
        <family val="2"/>
        <scheme val="minor"/>
      </rPr>
      <t>Indicador1</t>
    </r>
    <r>
      <rPr>
        <sz val="11"/>
        <rFont val="Calibri"/>
        <family val="2"/>
        <scheme val="minor"/>
      </rPr>
      <t xml:space="preserve">. #  Activos actualizados en el inventario / # Activos programados
</t>
    </r>
    <r>
      <rPr>
        <b/>
        <sz val="11"/>
        <rFont val="Calibri"/>
        <family val="2"/>
        <scheme val="minor"/>
      </rPr>
      <t>Meta2</t>
    </r>
    <r>
      <rPr>
        <sz val="11"/>
        <rFont val="Calibri"/>
        <family val="2"/>
        <scheme val="minor"/>
      </rPr>
      <t xml:space="preserve">. 100% de las actividades de actualización y/o mantenimiento programadas ejecutadas
</t>
    </r>
    <r>
      <rPr>
        <b/>
        <sz val="11"/>
        <rFont val="Calibri"/>
        <family val="2"/>
        <scheme val="minor"/>
      </rPr>
      <t>Indicador2</t>
    </r>
    <r>
      <rPr>
        <sz val="11"/>
        <rFont val="Calibri"/>
        <family val="2"/>
        <scheme val="minor"/>
      </rPr>
      <t xml:space="preserve">. # de actividades de actualización y/o mantenimiento ejecutadas / # de actividades de actualización y/o mantenimiento programadas
</t>
    </r>
    <r>
      <rPr>
        <b/>
        <sz val="11"/>
        <rFont val="Calibri"/>
        <family val="2"/>
        <scheme val="minor"/>
      </rPr>
      <t>Meta3a</t>
    </r>
    <r>
      <rPr>
        <sz val="11"/>
        <rFont val="Calibri"/>
        <family val="2"/>
        <scheme val="minor"/>
      </rPr>
      <t xml:space="preserve">. 100% de las actividades de monitoreo programadas ejecutadas.
(reporte mensual)
</t>
    </r>
    <r>
      <rPr>
        <b/>
        <sz val="11"/>
        <rFont val="Calibri"/>
        <family val="2"/>
        <scheme val="minor"/>
      </rPr>
      <t>Indicador3a</t>
    </r>
    <r>
      <rPr>
        <sz val="11"/>
        <rFont val="Calibri"/>
        <family val="2"/>
        <scheme val="minor"/>
      </rPr>
      <t xml:space="preserve">. # de actividades de monitoreo ejecutadas / # de actividades de monitoreo programadas
</t>
    </r>
    <r>
      <rPr>
        <b/>
        <sz val="11"/>
        <rFont val="Calibri"/>
        <family val="2"/>
        <scheme val="minor"/>
      </rPr>
      <t>Meta3b</t>
    </r>
    <r>
      <rPr>
        <sz val="11"/>
        <rFont val="Calibri"/>
        <family val="2"/>
        <scheme val="minor"/>
      </rPr>
      <t xml:space="preserve">. 100% de los informes de capacidad definidos elaborados (reporte trimestral)
</t>
    </r>
    <r>
      <rPr>
        <b/>
        <sz val="11"/>
        <rFont val="Calibri"/>
        <family val="2"/>
        <scheme val="minor"/>
      </rPr>
      <t>Indicador3b</t>
    </r>
    <r>
      <rPr>
        <sz val="11"/>
        <rFont val="Calibri"/>
        <family val="2"/>
        <scheme val="minor"/>
      </rPr>
      <t xml:space="preserve">. # de informes de capacidad generados / # de informes de capacidad programados
</t>
    </r>
    <r>
      <rPr>
        <b/>
        <sz val="11"/>
        <rFont val="Calibri"/>
        <family val="2"/>
        <scheme val="minor"/>
      </rPr>
      <t>Meta4</t>
    </r>
    <r>
      <rPr>
        <sz val="11"/>
        <rFont val="Calibri"/>
        <family val="2"/>
        <scheme val="minor"/>
      </rPr>
      <t xml:space="preserve"> . 100% de las copias de respaldo con las políticas de seguridad establecidas ejecutadas
(Mensual)</t>
    </r>
    <r>
      <rPr>
        <b/>
        <sz val="11"/>
        <rFont val="Calibri"/>
        <family val="2"/>
        <scheme val="minor"/>
      </rPr>
      <t>Indicador4</t>
    </r>
    <r>
      <rPr>
        <sz val="11"/>
        <rFont val="Calibri"/>
        <family val="2"/>
        <scheme val="minor"/>
      </rPr>
      <t xml:space="preserve">. # de actividades de copia de seguridad  ejecutadas / # de actividades de copias de respaldo programadas
</t>
    </r>
    <r>
      <rPr>
        <b/>
        <sz val="11"/>
        <rFont val="Calibri"/>
        <family val="2"/>
        <scheme val="minor"/>
      </rPr>
      <t>Meta5</t>
    </r>
    <r>
      <rPr>
        <sz val="11"/>
        <rFont val="Calibri"/>
        <family val="2"/>
        <scheme val="minor"/>
      </rPr>
      <t xml:space="preserve">. 100% de los procedimientos de operación definidos documentados. (Trimestral)
</t>
    </r>
    <r>
      <rPr>
        <b/>
        <sz val="11"/>
        <rFont val="Calibri"/>
        <family val="2"/>
        <scheme val="minor"/>
      </rPr>
      <t>Indicador5</t>
    </r>
    <r>
      <rPr>
        <sz val="11"/>
        <rFont val="Calibri"/>
        <family val="2"/>
        <scheme val="minor"/>
      </rPr>
      <t xml:space="preserve">. # de procedimientos de operación documentados  / # de procedimientos de operación documentados programados
</t>
    </r>
  </si>
  <si>
    <t>Gerente de Tecnología / Subgerente de Infraestructura Tecnológica
(Administradores de Bases de datos)</t>
  </si>
  <si>
    <t>1. 	 Para el cumplimiento de esta actividad, se realizó la actualización del catálogo 
2. Con respecto a las actividades de mantenimiento, la capa de base de datos se tuvo programado en el plan operativo para el primer trimestre de 2024
3. Monitoreo meses enero, febrero y marzo de 2024.
4. Se evidencia que la ejecución de backups quincenal de acuerdo a la política de copias de seguridad
5. De acuerdo a los documentos asociados al PROCEDIMIENTO GESTIÓN DE LA INFRAESTRUCTURA TECNOLÓGICA, desde la capa de bases de datos se realizaron en el primer trimestre los siguientes documentos:
-Informe de Bases de datos: Actualización de catálogo de bases de datos
-informe de capacidad: Se anexan a este informe los resultados de las proyecciones
-informe de disponibilidad de la infraestructura: se actualizaron los archivos de monitoreo durante los meses de enero, febrero y marzo de 2024</t>
  </si>
  <si>
    <t>INFO_I_TRIMESTRE_riesgos_BD.docx</t>
  </si>
  <si>
    <t>1. 100%
2. 25%
3. 25%
4.25%
5. 25%</t>
  </si>
  <si>
    <t>Los administradores de plataforma (bases de datos), semestralmente o cuando se requiera, ejecuta las pruebas de respaldo, utilizando las herramientas propias de Oracle y SQL Server. La evidencia del control queda registrado en la plataforma de restauración de nube OCI o en la Mesa de Servicios de TI.. -  CORRECTIVO Y DETECTIVO</t>
  </si>
  <si>
    <t>Los administradores de bases de datos de acuerdo con la periodicidad descrita en la matriz de backups, realiza las copias de seguridad correspondientes de acuerdo a la política de backups con una periodicidad quincenal.</t>
  </si>
  <si>
    <t>Los administradores de plataforma realizan Monitoreo Manual del estado de los backups diarios, incrementales y full backup realizados a las bases de datos de la entidad. La evidencia se registra diariamente en el monitoreo de Bases de Datos socializado de acuerdo al procedimiento de infraestructura.</t>
  </si>
  <si>
    <t>CORREO ELECTRÓNICO
HERRAMIENTAS COLABORATIVAS
(Servicio)</t>
  </si>
  <si>
    <t>Pérdida de confidencialidad e integridad de CORREO ELECTRÓNICO
HERRAMIENTAS COLABORATIVAS
(Servicio) por 1. Pérdida, borrado, modificación o acceso no autorizado a la información.
2. Error en el uso debido a 1. Desconocimiento de políticas de seguridad relacionadas con el cambio de contraseñas.
2. Desconocimiento del funcionamiento de las herramientas colaborativas</t>
  </si>
  <si>
    <t>1. Desconocimiento de políticas de seguridad relacionadas con el cambio de contraseñas.
2. Desconocimiento del funcionamiento de las herramientas colaborativas</t>
  </si>
  <si>
    <t>1. Pérdida, borrado, modificación o acceso no autorizado a la información.
2. Error en el uso</t>
  </si>
  <si>
    <r>
      <rPr>
        <b/>
        <sz val="11"/>
        <rFont val="Calibri"/>
        <family val="2"/>
        <scheme val="minor"/>
      </rPr>
      <t>Meta1</t>
    </r>
    <r>
      <rPr>
        <sz val="11"/>
        <rFont val="Calibri"/>
        <family val="2"/>
        <scheme val="minor"/>
      </rPr>
      <t xml:space="preserve">. 100% de las actividades de validación programadas ejecutadas
(reporte trimestral o semestral dependiendo de la actividad)
</t>
    </r>
    <r>
      <rPr>
        <b/>
        <sz val="11"/>
        <rFont val="Calibri"/>
        <family val="2"/>
        <scheme val="minor"/>
      </rPr>
      <t>Indicador1</t>
    </r>
    <r>
      <rPr>
        <sz val="11"/>
        <rFont val="Calibri"/>
        <family val="2"/>
        <scheme val="minor"/>
      </rPr>
      <t>. # de actividades de validación de usuarios ejecutadas / # de actividades de validación de usuarios programadas</t>
    </r>
  </si>
  <si>
    <t>Gerente de Tecnología / Subgerente de Infraestructura Tecnológica
(Administradores de Plataformas de correo y herramientas colaborativas)</t>
  </si>
  <si>
    <t>Listado de usuarios que no han accedido a la plataforma en los últimos 60 días, reporte generado en enero, febrero y Marzo</t>
  </si>
  <si>
    <t>Listado de usuarios DA sin inicio de sesión 60 días</t>
  </si>
  <si>
    <t xml:space="preserve">El administrador de plataforma de herramientas colaborativas cuando se requiere realiza la configuración de las herramientas, con el fin de asegurar la confidencialidad de integridad de la información dispuesta en las herramientas colaborativas, restringiendo el acceso a los autorizados. En caso que se presente una solicitud </t>
  </si>
  <si>
    <t>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t>
  </si>
  <si>
    <t>Caso generado en la Plataforma de herramientas colaborativas (Office 365)</t>
  </si>
  <si>
    <t xml:space="preserve">Pérdida de Disponibilidad de CORREO ELECTRÓNICO
HERRAMIENTAS COLABORATIVAS
(Servicio) por 1. Falta de acceso al servicio de las herramientas colaborativas debido a 1. Ausencia de planes de continuidad 
</t>
  </si>
  <si>
    <t xml:space="preserve">1. Ausencia de planes de continuidad 
</t>
  </si>
  <si>
    <t>1. Falta de acceso al servicio de las herramientas colaborativas</t>
  </si>
  <si>
    <t xml:space="preserve">El proveedor de servicios de nube aplica los planes de continuidad del negocio de las herramientas colaborativas de acuerdo con lo descrito en el contrato firmado con la Unidad. </t>
  </si>
  <si>
    <t>Soporte con proveedor del servicio.
Activación del plan de continuidad de TI</t>
  </si>
  <si>
    <t xml:space="preserve">El proveedor de servicios de las herramientas colaborativas en nube, reestablece los servicios con base en los Acuerdos de Niveles de Servicio de acuerdo a lo descrito en el contrato firmado con la Unidad. </t>
  </si>
  <si>
    <t>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Se debe tener en cuenta que el tiempo de indisponibilidad no debe superar el RTO (Recovery Time Objective) Tiempo objetivo de recuperación, de acuerdo a los lineamientos de Gestión de continuidad de Negocio. La evidencia del control queda en la herramienta de teams del equipo de infraestructura y check list diario que maneja cada uno de los administradores de plataforma.</t>
  </si>
  <si>
    <t xml:space="preserve"> EL oficial de seguridad de la información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</si>
  <si>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En el evento en que falle la conectividad de la nube donde están los servicios colaborativos, el proveedor debe habilitar los canales alternos para garantizar la disponibilidad de los servicios</t>
  </si>
  <si>
    <t>MESA DE SERVICIOS - CA
(Software)</t>
  </si>
  <si>
    <t>Pérdida de confidencialidad e integridad de MESA DE SERVICIOS - CA
(Software) por 1 y 3. Abuso de los derechos
2. Modificación, Borrado o Acceso no autorizado a la información.  debido a 1. Defectos bien conocidos en el software
2. Desconocimiento de políticas de seguridad relacionadas con el control de acceso a información clasificada o reservada.
3. Asignación errada de derechos</t>
  </si>
  <si>
    <t>1. Defectos bien conocidos en el software
2. Desconocimiento de políticas de seguridad relacionadas con el control de acceso a información clasificada o reservada.
3. Asignación errada de derechos</t>
  </si>
  <si>
    <t xml:space="preserve">1 y 3. Abuso de los derechos
2. Modificación, Borrado o Acceso no autorizado a la información. </t>
  </si>
  <si>
    <t>Restauración del sistema de mesa de Servicios CA.
Activación del plan de continuidad de TI</t>
  </si>
  <si>
    <t>El sistema cada vez que un funcionario o contratista se identifica con las credenciales,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t>
  </si>
  <si>
    <t>Realizar charlas de seguridad para los funcionarios y contratistas de la Unidad  con el fin que conozcan los controles de seguridad y evitar la materialización de riesgos</t>
  </si>
  <si>
    <t>Pérdida de Disponibilidad de MESA DE SERVICIOS - CA
(Software) por 1,2,3,4 Modificación, Borrado o Acceso no autorizado a la información. 
1. Abuso de derechos
2 y 3 Error en el uso  debido a 1. Ausencia de copias de respaldo 
1a. Ausencia de mecanismos de monitoreo
2. Ausencia de documentación
2a.Configuración incorrecta de parámetros 
3. Ausencia de recurso humano que conozca el manejo de la herramienta.
4. Ausencia de planes de continuidad
5. Desconocimiento de políticas de seguridad de la Información</t>
  </si>
  <si>
    <t>1. Ausencia de copias de respaldo 
1a. Ausencia de mecanismos de monitoreo
2. Ausencia de documentación
2a.Configuración incorrecta de parámetros 
3. Ausencia de recurso humano que conozca el manejo de la herramienta.
4. Ausencia de planes de continuidad
5. Desconocimiento de políticas de seguridad de la Información</t>
  </si>
  <si>
    <t xml:space="preserve">1,2,3,4 Modificación, Borrado o Acceso no autorizado a la información. 
1. Abuso de derechos
2 y 3 Error en el uso </t>
  </si>
  <si>
    <r>
      <rPr>
        <b/>
        <sz val="11"/>
        <rFont val="Calibri"/>
        <family val="2"/>
        <scheme val="minor"/>
      </rPr>
      <t xml:space="preserve">La herramienta SIEM y/o las herramientas de administración de los servidores </t>
    </r>
    <r>
      <rPr>
        <sz val="11"/>
        <rFont val="Calibri"/>
        <family val="2"/>
        <scheme val="minor"/>
      </rPr>
      <t xml:space="preserve">monitorean los servicios de la infraestructura tecnológica (incluido urls) </t>
    </r>
  </si>
  <si>
    <t>2,4,5</t>
  </si>
  <si>
    <t>El administrador de la plataforma de Mesa Servicio cuando  se presenta una indisponibilidad total de la herramienta SDM-CA, solicita la activación de la herramienta creada en ambiente Sharepoint para usarse como solución de contingencia. 
El registro queda en la comunicación o correo enviado a usuario final sobre el uso de la herramienta de contingencia.</t>
  </si>
  <si>
    <t>ANTIVIRUS 
(Software)</t>
  </si>
  <si>
    <t>Pérdida de confidencialidad e integridad de ANTIVIRUS 
(Software) por 1. Ataques externos 
2. Error en el uso debido a 1. Configuración incorrecta de parámetros 
2. Desconocimiento en el funcionamiento de la herramienta</t>
  </si>
  <si>
    <t>1. Configuración incorrecta de parámetros 
2. Desconocimiento en el funcionamiento de la herramienta</t>
  </si>
  <si>
    <t>1. Ataques externos 
2. Error en el uso</t>
  </si>
  <si>
    <t>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t>
  </si>
  <si>
    <t>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anomalía, se escala al proveedor y fabricante. La evidencia del escalamiento es reportada al proveedor y fabricante.</t>
  </si>
  <si>
    <t>Cuando se presenta un incidente (relacionados con la configuración de la plataforma o errores de la misma) en una plataforma, el administrador idéntica la falla y realiza solución del problema, con el fin de corregir o solucionar el incidente presentado. En caso que el incidente no pueda ser corregido por el administrador de la plataforma, este debe ser escalado al proveedor y fabricante para su solución. La evidencia del control queda en la mesa de servicios del proveedor y del fabricante.</t>
  </si>
  <si>
    <t>Pérdida de Disponibilidad de ANTIVIRUS 
(Software) por 1 y 3. Pérdida de la información de configuración
2. Mal funcionamiento de equipo donde se almacena los archivos de configuración debido a 1. Ausencia de copias de respaldo
2. Ubicación de los archivos de configuración.
3. Ausencia de planes de continuidad</t>
  </si>
  <si>
    <t>1. Ausencia de copias de respaldo
2. Ubicación de los archivos de configuración.
3. Ausencia de planes de continuidad</t>
  </si>
  <si>
    <t>1 y 3. Pérdida de la información de configuración
2. Mal funcionamiento de equipo donde se almacena los archivos de configuración</t>
  </si>
  <si>
    <t xml:space="preserve">Los administradores de la plataforma de antivirus diariamente verifican que esta esté operativa y en condiciones normales. Consultado sobre los respaldos, el proveedor actual Gold Sys afirma desde su parte técnica que no aplican ni existen backups para la solución de AV de consola en nube. El riesgo que se corre es que por alguna razón la consola administrativa AV de Symantec/Broadcom no tenga disponibilidad y cuando esté disponible no traiga la información configurada, habría que configurarla desde cero. </t>
  </si>
  <si>
    <t>La configuración de la consola administrativa, si es el caso haya que hacerla de ceros, no es en sí una tarea dispendiosa puesto que los agentes en los endpoints saben que tienen que comunicarse al ID de Catastro en nube, el tema en la demora sería el descubrimiento de los endpoints y que ese acompañamiento puede no darse directamente desde el proveedor sino desde fábrica en virtud de que la fase precontractual que cobijará el contrato del 2024 fue hecha con sólo el cubrimiento del licenciamiento más un soporte esencial de fábrica.</t>
  </si>
  <si>
    <t>FIREWALL AZURE 
FIREWALL DE APLICACIÓN AZURE
FIREWALLS DE APLICACIÓN
FIREWALL DE NUBE ORACLE
FIREWALL DE APLICACIÓN ORACLE
(Software)</t>
  </si>
  <si>
    <t>Pérdida de confidencialidad e integridad de FIREWALL AZURE 
FIREWALL DE APLICACIÓN AZURE
FIREWALLS DE APLICACIÓN
FIREWALL DE NUBE ORACLE
FIREWALL DE APLICACIÓN ORACLE
(Software) por 1. Ataques externos 
2. Error en el uso debido a 1. Configuración incorrecta de parámetros 
2. Desconocimiento en el funcionamiento de la herramienta</t>
  </si>
  <si>
    <t>El firewall cada vez que administrador la plataforma se identifica con las credenciales, valida contra la información registrada en la base de usuarios autorizados en el firewall, con el fin de verificar los permisos del mismo. En caso de que las credenciales ingresadas no correspondan con las registradas en la base de usuarios, el sistema genera un mensaje indicando existencia de credenciales erróneas y no permite el ingreso. La evidencia del control queda registrada en la base de usuarios del sistema. – DETECTIVO</t>
  </si>
  <si>
    <t>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anomalía, se escala a proveedor. La evidencia del escalamiento es reportada al proveedor.</t>
  </si>
  <si>
    <t>Cuando se presenta un incidente (relacionados con la configuración de la plataforma o errores de la misma) en una plataforma, el administrador idéntica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la mesa de servicios del proveedor o en los informes de mantenimiento correctivo.</t>
  </si>
  <si>
    <t>Pérdida de Disponibilidad de FIREWALL AZURE 
FIREWALL DE APLICACIÓN AZURE
FIREWALLS DE APLICACIÓN
FIREWALL DE NUBE ORACLE
FIREWALL DE APLICACIÓN ORACLE
(Software) por 1 y 3. Pérdida de la información de configuración
2. Mal funcionamiento de equipo donde se almacena los archivos de configuración debido a 1. Ausencia de copias de respaldo
2. Ubicación de los archivos de configuración.
3. Ausencia de planes de continuidad</t>
  </si>
  <si>
    <t>1 y 3. Pérdida de la información de configuración
2. Mal funcionamiento de equipo donde se almacena los archivos de configuración</t>
  </si>
  <si>
    <t xml:space="preserve">El administrador de los firewalls mensualmente realiza las copias de respaldo de los archivos de configuración. La evidencia queda en el fileserver de la Gerencia de TI. </t>
  </si>
  <si>
    <t>Instructivo de Copias de respaldo</t>
  </si>
  <si>
    <t xml:space="preserve">El administrador de los firewalls / proveedor cada vez que se requiera realiza el proceso de restauración de los archivos de configuración de los firewalls. En caso de no poder restaurarlos hay que reinstalar versiones anteriores hasta que se pueda restaurar el servicio. </t>
  </si>
  <si>
    <t>Cuando se presenta un incidente (relacionado con la configuración de la plataforma o errores de la misma) en una plataforma, el administrador identifica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la mesa de servicios del proveedor o en los informes de mantenimiento correctivo.</t>
  </si>
  <si>
    <t>EL administrador diariamente valida las plataformas con el fin de verificar que se encuentren disponibles y en correcto funcionamiento. En caso de que se presente alguna falla, verifica la plataforma administrada, diagnosticando la posible falla o evento y validan la disponibilidad de los servicios en las diferentes herramientas de administración. De ser necesario el web master reporta bloqueos de seguridad que son exceptuados a través de sus firmas por el administrador de plataforma en los firewalls de aplicación para permitir avanzar en proyectos de desarrollo de software.</t>
  </si>
  <si>
    <t>FILESERVER
(Hardware)</t>
  </si>
  <si>
    <t>Pérdida de confidencialidad e integridad de FILESERVER
(Hardware) por Perdida, modificación de la información
2. Error en el uso - Fallas Humanas debido a 1. Ausencia de control de acceso 
2. Desconocimiento en el uso o configuración de los dispositivos</t>
  </si>
  <si>
    <t>1. Ausencia de control de acceso 
2. Desconocimiento en el uso o configuración de los dispositivos</t>
  </si>
  <si>
    <t>Perdida, modificación de la información
2. Error en el uso - Fallas Humanas</t>
  </si>
  <si>
    <t>El sistema biométrico cada vez que un funcionario o contratista ingresa identificándose con su tarjeta de proximidad o huella a un área segura (centro de datos),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t>
  </si>
  <si>
    <t>En caso que el incidente no pueda ser corregido por el administrador de la plataforma, este debe ser escalado al proveedor para su solución</t>
  </si>
  <si>
    <t>Cuando se presenta un incidente (relacionados con la configuración de la plataforma o errores de la misma) donde funciona el file server, el administrador idéntica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la mesa de servicios del proveedor o en los informes de mantenimiento correctivo.</t>
  </si>
  <si>
    <t>Procedimiento de Infraestructura Tecnológica</t>
  </si>
  <si>
    <t>Pérdida de Disponibilidad de FILESERVER
(Hardware) por 1 y 2. Mal funcionamiento del equipo y/o software
3. Perdida de información debido a 1 . Mantenimiento insuficiente
2. Ausencia de monitoreo a los mantenimientos
3. Ausencia de planes de contingencia de TI
4. Falta de respaldo a la configuración del servidor
5. Falta de monitoreo de la Plataforma (File server)</t>
  </si>
  <si>
    <t>1 . Mantenimiento insuficiente
2. Ausencia de monitoreo a los mantenimientos
3. Ausencia de planes de contingencia de TI
4. Falta de respaldo a la configuración del servidor
5. Falta de monitoreo de la Plataforma (File server)</t>
  </si>
  <si>
    <t>1 y 2. Mal funcionamiento del equipo y/o software
3. Perdida de información</t>
  </si>
  <si>
    <t>El sistema biométrico cada vez que un funcionario o contratista ingresa identificándose con su tarjeta de proximidad o huella a un área segura (Centro de Datos),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t>
  </si>
  <si>
    <r>
      <rPr>
        <b/>
        <sz val="11"/>
        <rFont val="Calibri"/>
        <family val="2"/>
        <scheme val="minor"/>
      </rPr>
      <t xml:space="preserve">La herramienta SIEM y/o las herramientas de administración de los servidores </t>
    </r>
    <r>
      <rPr>
        <sz val="11"/>
        <rFont val="Calibri"/>
        <family val="2"/>
        <scheme val="minor"/>
      </rPr>
      <t xml:space="preserve">monitorean los servicios de la infraestructura tecnológica (incluido File Server) </t>
    </r>
  </si>
  <si>
    <t xml:space="preserve">EL administrador de la plataforma (File Server)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t>
  </si>
  <si>
    <t>Realizar backup de la información institucional del file Server</t>
  </si>
  <si>
    <t>Cuando se presenta un incidente relacionado con la disponibilidad del File Server, el administrador idéntica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la mesa de servicios del proveedor o en los informes de mantenimiento correctivo.</t>
  </si>
  <si>
    <t>Servidores Virtualizados en IAAS de OCI (Producción, Pruebas / desarrollo)
Servidores Virtualizados en IAAS de Azure (Producción)</t>
  </si>
  <si>
    <t>Pérdida de confidencialidad e integridad de Servidores Virtualizados en IAAS de OCI (Producción, Pruebas / desarrollo)
Servidores Virtualizados en IAAS de Azure (Producción) por 1. Perdida, modificación de la información
2. Error en el uso - Fallas Humanas debido a Ausencia de control de acceso 
Desconocimiento en el uso de la plataforma virtualizad en cada una de las nubes</t>
  </si>
  <si>
    <t>Ausencia de control de acceso 
Desconocimiento en el uso de la plataforma virtualizad en cada una de las nubes</t>
  </si>
  <si>
    <t>1. Perdida, modificación de la información
2. Error en el uso - Fallas Humanas</t>
  </si>
  <si>
    <t>Se definen usuarios y roles para el acceso a las plataformas de virtualización de Azure y OCI</t>
  </si>
  <si>
    <t>Meta1. 100% de las actividades de validación programadas ejecutadas
(reporte trimestral o semestral dependiendo de la actividad)
Indicador1. # de actividades de validación de usuarios ejecutadas / # de actividades de validación de usuarios programadas</t>
  </si>
  <si>
    <t>Gerente de Tecnología / Subgerente de Infraestructura Tecnológica
(equipo de administración de servidores)</t>
  </si>
  <si>
    <t>Se realiza monitoreo diario en las plataformas SIEM, así mismo se genera el listado de usuarios que no han accedido a la plataforma en los últimos 60 días, reporte generado en enero, febrero y Marzo</t>
  </si>
  <si>
    <t>Reportes de Monitoreo enero, Febrero y Marzo</t>
  </si>
  <si>
    <r>
      <rPr>
        <b/>
        <sz val="11"/>
        <rFont val="Calibri"/>
        <family val="2"/>
        <scheme val="minor"/>
      </rPr>
      <t xml:space="preserve">La herramienta SIEM y/o las herramientas de administración de los servidores </t>
    </r>
    <r>
      <rPr>
        <sz val="11"/>
        <rFont val="Calibri"/>
        <family val="2"/>
        <scheme val="minor"/>
      </rPr>
      <t>monitorean los eventos en cada una de las plataformas con el fin de alertar comportamientos anormales</t>
    </r>
  </si>
  <si>
    <t xml:space="preserve">Servidores Virtualizados en IAAS de OCI (Producción, Pruebas / desarrollo)
Servidores Virtualizados en IAAS de Azure (Producción)
</t>
  </si>
  <si>
    <t>Pérdida de Disponibilidad de Servidores Virtualizados en IAAS de OCI (Producción, Pruebas / desarrollo)
Servidores Virtualizados en IAAS de Azure (Producción)
 por 1 y 2. Mal funcionamiento del equipo y/o software debido a 
1. Indisponibilidad de los servidores en la plataformas de nube azure y OCI 
2. Falta de backup de los servidores virtuales en las plataformas de nube Azure y OCI 
3. Daños en el hipervisor que gestiona los servidores virtuales en cada una de las nubes</t>
  </si>
  <si>
    <t xml:space="preserve">
1. Indisponibilidad de los servidores en la plataformas de nube azure y OCI 
2. Falta de backup de los servidores virtuales en las plataformas de nube Azure y OCI 
3. Daños en el hipervisor que gestiona los servidores virtuales en cada una de las nubes</t>
  </si>
  <si>
    <t>1 y 2. Mal funcionamiento del equipo y/o software</t>
  </si>
  <si>
    <t>Cada vez que se presenta una indisponibilidad que no puede ser corregida sobre un servidor virtualizado, el grupo de administradores de plataforma, realizan el proceso de restauración del último respaldo que se tenga del mismo. En caso que no se cuente con el respaldo, se debe realiza la reinstalación desde cero. La evidencia queda en la mesa de servicios de TI.</t>
  </si>
  <si>
    <t>1. Realizar la actualización del inventario de activos asociados a cargo de la Subgerencia de Infraestructura. 
2. Ejecutar de forma permanente las actividades de mantenimiento y actualización  de los recursos tecnológicos bajo responsabilidad de la Subgerencia de Infraestructura
3. Realizar seguimiento y monitoreo al uso de los recursos haciendo  proyecciones periódicas de la capacidad futura requerida.
4. Ejecutar copias de respaldo de la información y la configuración de los sistemas de acuerdo con las políticas de copias de respaldo definidas .
5. Mantener documentados y actualizados los procedimientos de operación  de las plataformas tecnológicas a cargo de la Subgerencia de Infraestructura tecnológica</t>
  </si>
  <si>
    <r>
      <t xml:space="preserve">
</t>
    </r>
    <r>
      <rPr>
        <b/>
        <sz val="11"/>
        <color rgb="FF000000"/>
        <rFont val="Calibri"/>
        <family val="2"/>
        <scheme val="minor"/>
      </rPr>
      <t>Meta1</t>
    </r>
    <r>
      <rPr>
        <sz val="11"/>
        <color rgb="FF000000"/>
        <rFont val="Calibri"/>
        <family val="2"/>
        <scheme val="minor"/>
      </rPr>
      <t xml:space="preserve">. 100% del Inventario de activos de TI actualizado a Enero 31 de 2023 
</t>
    </r>
    <r>
      <rPr>
        <b/>
        <sz val="11"/>
        <color rgb="FF000000"/>
        <rFont val="Calibri"/>
        <family val="2"/>
        <scheme val="minor"/>
      </rPr>
      <t>Indicador1</t>
    </r>
    <r>
      <rPr>
        <sz val="11"/>
        <color rgb="FF000000"/>
        <rFont val="Calibri"/>
        <family val="2"/>
        <scheme val="minor"/>
      </rPr>
      <t xml:space="preserve">. #  Activos actualizados en el inventario / # Activos programados
</t>
    </r>
    <r>
      <rPr>
        <b/>
        <sz val="11"/>
        <color rgb="FF000000"/>
        <rFont val="Calibri"/>
        <family val="2"/>
        <scheme val="minor"/>
      </rPr>
      <t>Meta2</t>
    </r>
    <r>
      <rPr>
        <sz val="11"/>
        <color rgb="FF000000"/>
        <rFont val="Calibri"/>
        <family val="2"/>
        <scheme val="minor"/>
      </rPr>
      <t xml:space="preserve">. 100% de las actividades de actualización y/o mantenimiento programadas ejecutadas
</t>
    </r>
    <r>
      <rPr>
        <b/>
        <sz val="11"/>
        <color rgb="FF000000"/>
        <rFont val="Calibri"/>
        <family val="2"/>
        <scheme val="minor"/>
      </rPr>
      <t>Indicador2</t>
    </r>
    <r>
      <rPr>
        <sz val="11"/>
        <color rgb="FF000000"/>
        <rFont val="Calibri"/>
        <family val="2"/>
        <scheme val="minor"/>
      </rPr>
      <t xml:space="preserve">. # de actividades de actualización y/o mantenimiento ejecutadas / # de actividades de actualización y/o mantenimiento programadas
</t>
    </r>
    <r>
      <rPr>
        <b/>
        <sz val="11"/>
        <color rgb="FF000000"/>
        <rFont val="Calibri"/>
        <family val="2"/>
        <scheme val="minor"/>
      </rPr>
      <t>Meta3a</t>
    </r>
    <r>
      <rPr>
        <sz val="11"/>
        <color rgb="FF000000"/>
        <rFont val="Calibri"/>
        <family val="2"/>
        <scheme val="minor"/>
      </rPr>
      <t xml:space="preserve">. 100% de las actividades de monitoreo programadas ejecutadas.
(reporte mensual)
</t>
    </r>
    <r>
      <rPr>
        <b/>
        <sz val="11"/>
        <color rgb="FF000000"/>
        <rFont val="Calibri"/>
        <family val="2"/>
        <scheme val="minor"/>
      </rPr>
      <t>Indicador3a</t>
    </r>
    <r>
      <rPr>
        <sz val="11"/>
        <color rgb="FF000000"/>
        <rFont val="Calibri"/>
        <family val="2"/>
        <scheme val="minor"/>
      </rPr>
      <t xml:space="preserve">. # de actividades de monitoreo ejecutadas / # de actividades de monitoreo programadas
</t>
    </r>
    <r>
      <rPr>
        <b/>
        <sz val="11"/>
        <color rgb="FF000000"/>
        <rFont val="Calibri"/>
        <family val="2"/>
        <scheme val="minor"/>
      </rPr>
      <t>Meta3b</t>
    </r>
    <r>
      <rPr>
        <sz val="11"/>
        <color rgb="FF000000"/>
        <rFont val="Calibri"/>
        <family val="2"/>
        <scheme val="minor"/>
      </rPr>
      <t xml:space="preserve">. 100% de los informes de capacidad definidos elaborados (reporte trimestral)
</t>
    </r>
    <r>
      <rPr>
        <b/>
        <sz val="11"/>
        <color rgb="FF000000"/>
        <rFont val="Calibri"/>
        <family val="2"/>
        <scheme val="minor"/>
      </rPr>
      <t>Indicador3b</t>
    </r>
    <r>
      <rPr>
        <sz val="11"/>
        <color rgb="FF000000"/>
        <rFont val="Calibri"/>
        <family val="2"/>
        <scheme val="minor"/>
      </rPr>
      <t xml:space="preserve">. # de informes de capacidad generados / # de informes de capacidad programados
</t>
    </r>
    <r>
      <rPr>
        <b/>
        <sz val="11"/>
        <color rgb="FF000000"/>
        <rFont val="Calibri"/>
        <family val="2"/>
        <scheme val="minor"/>
      </rPr>
      <t>Meta4</t>
    </r>
    <r>
      <rPr>
        <sz val="11"/>
        <color rgb="FF000000"/>
        <rFont val="Calibri"/>
        <family val="2"/>
        <scheme val="minor"/>
      </rPr>
      <t xml:space="preserve"> . 100% de las copias de respaldo con las políticas de seguridad establecidas ejecutadas
(Mensual)</t>
    </r>
    <r>
      <rPr>
        <b/>
        <sz val="11"/>
        <color rgb="FF000000"/>
        <rFont val="Calibri"/>
        <family val="2"/>
        <scheme val="minor"/>
      </rPr>
      <t>Indicador4</t>
    </r>
    <r>
      <rPr>
        <sz val="11"/>
        <color rgb="FF000000"/>
        <rFont val="Calibri"/>
        <family val="2"/>
        <scheme val="minor"/>
      </rPr>
      <t xml:space="preserve">. # de actividades de copia de seguridad  ejecutadas / # de actividades de copias de respaldo programadas
</t>
    </r>
    <r>
      <rPr>
        <b/>
        <sz val="11"/>
        <color rgb="FF000000"/>
        <rFont val="Calibri"/>
        <family val="2"/>
        <scheme val="minor"/>
      </rPr>
      <t>Meta5</t>
    </r>
    <r>
      <rPr>
        <sz val="11"/>
        <color rgb="FF000000"/>
        <rFont val="Calibri"/>
        <family val="2"/>
        <scheme val="minor"/>
      </rPr>
      <t xml:space="preserve">. 100% de los procedimientos de operación definidos documentados. (Trimestral)
</t>
    </r>
    <r>
      <rPr>
        <b/>
        <sz val="11"/>
        <color rgb="FF000000"/>
        <rFont val="Calibri"/>
        <family val="2"/>
        <scheme val="minor"/>
      </rPr>
      <t>Indicador5</t>
    </r>
    <r>
      <rPr>
        <sz val="11"/>
        <color rgb="FF000000"/>
        <rFont val="Calibri"/>
        <family val="2"/>
        <scheme val="minor"/>
      </rPr>
      <t xml:space="preserve">. # de procedimientos de operación documentados  / # de procedimientos de operación documentados programados
</t>
    </r>
  </si>
  <si>
    <t>Gerente de Tecnología / Subgerente de Infraestructura Tecnológica
( equipo de administración de servidores)</t>
  </si>
  <si>
    <t>1. Inventario actualizado de servidores
2.Mantenimientos de acuerdo a los acuerdo de servicio del proveedor
3. Se realiza monitoreo a infraestructura TI
4. Copias de respaldo de acuerdo a programación
5. Se mantiene la documentación de la SIT
Se realiza monitoreo diario en las plataformas SIEM, así mismo se genera el listado de usuarios que no han accedido a la plataforma en los últimos 60 días, reporte generado en enero, febrero y Marzo, se realiza backup en cada una de las nubes de acuerdo a las políticas de backup de cada una de ellas</t>
  </si>
  <si>
    <t>1. Inventario Servidores 310324
2-4. informes de disponibilidad
3. Reporte de monitoreo
Adicional Reportes de Monitoreo enero, Febrero y Marzo, listado de Usuario DA no se han logueado 60 días</t>
  </si>
  <si>
    <r>
      <rPr>
        <b/>
        <sz val="11"/>
        <rFont val="Calibri"/>
        <family val="2"/>
        <scheme val="minor"/>
      </rPr>
      <t xml:space="preserve">La herramienta SIEM y/o las herramientas de administración de los servidores </t>
    </r>
    <r>
      <rPr>
        <sz val="11"/>
        <rFont val="Calibri"/>
        <family val="2"/>
        <scheme val="minor"/>
      </rPr>
      <t xml:space="preserve">monitorean los servicios de la infraestructura tecnológica </t>
    </r>
  </si>
  <si>
    <t xml:space="preserve">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t>
  </si>
  <si>
    <t>Los administradores de la plataforma diariamente validan las aplicaciones con el fin de verificar que se encuentren disponibles y en correcto funcionamiento. En caso de que se presente alguna falla, informan al administrador de la aplicación y se crea una solicitud por mesa de servicios de TI indicando el servicio y servidor que presenta la indisponibilidad. La mesa de servicios de TI es atendida por los administradores para dar solución y restablecer el servicio. En caso dado que no se pueda dar solución internamente se genera un caso de soporte especializado en cada una de las nubes de Azure y OCI. La evidencia del control queda en la Mesa de Servicio de TI.</t>
  </si>
  <si>
    <t xml:space="preserve">
SWITCH DE CORE
SWITCH WAN
(Hardware)</t>
  </si>
  <si>
    <t>Pérdida de confidencialidad e integridad de 
SWITCH DE CORE
SWITCH WAN
(Hardware) por 1. Ataques externos 
2. Error en el uso
3. Modificación de configuración de los equipos debido a 1. Configuración incorrecta de parámetros 
2. Desconocimiento en el funcionamiento de la herramienta
3. Deficiencia en el control de acceso</t>
  </si>
  <si>
    <t>1. Configuración incorrecta de parámetros 
2. Desconocimiento en el funcionamiento de la herramienta
3. Deficiencia en el control de acceso</t>
  </si>
  <si>
    <t>1. Ataques externos 
2. Error en el uso
3. Modificación de configuración de los equipos</t>
  </si>
  <si>
    <t>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t>
  </si>
  <si>
    <t>Los administradores de plataforma cada vez que se requiere realizan revisión de los logs de auditoria de la plataforma administrada con el fin de detectar irregularidades o eventos sospechosos de las plataformas que puedan afectar la seguridad de la información. En caso que se presente alguna  anomalía, se escala a proveedor. La evidencia del escalamiento es reportada al proveedor.</t>
  </si>
  <si>
    <t>Cuando se presenta un incidente (relacionados con la configuración de la plataforma o errores de la misma) en una plataforma, el administrador idéntica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la mesa de servicios del proveedor y/o correos electrónicos/o informes.</t>
  </si>
  <si>
    <t>SWITCH DE CORE
SWITCH WAN
(Hardware)</t>
  </si>
  <si>
    <t>Pérdida de Disponibilidad de SWITCH DE CORE
SWITCH WAN
(Hardware) por 1. Incumplimiento en el mantenimiento de las herramientas tecnológicas
1a. Fallas en los equipos dispositivos
2. Polvo, corrosión, congelamiento
3. Error en el uso
4. Espionaje remoto
5. Pérdida del suministro de energía
 debido a 1. Mantenimiento insuficiente/instalación fallida de los medios de
almacenamiento
1a. Ausencia de Monitoreo al mantenimiento de los equipos
2. Susceptibilidad a la humedad, el polvo y la suciedad
3. Desconocimiento en la configuración de las herramientas
4. Arquitectura insegura de la red
5. Susceptibilidad a las variaciones de voltaje
6. Errores en el sistema operativo (firmware) de las plataformas</t>
  </si>
  <si>
    <t>1. Mantenimiento insuficiente/instalación fallida de los medios de
almacenamiento
1a. Ausencia de Monitoreo al mantenimiento de los equipos
2. Susceptibilidad a la humedad, el polvo y la suciedad
3. Desconocimiento en la configuración de las herramientas
4. Arquitectura insegura de la red
5. Susceptibilidad a las variaciones de voltaje
6. Errores en el sistema operativo (firmware) de las plataformas</t>
  </si>
  <si>
    <t xml:space="preserve">1. Incumplimiento en el mantenimiento de las herramientas tecnológicas
1a. Fallas en los equipos dispositivos
2. Polvo, corrosión, congelamiento
3. Error en el uso
4. Espionaje remoto
5. Pérdida del suministro de energía
</t>
  </si>
  <si>
    <t xml:space="preserve">
El administrador de los switches realiza el respaldo de los archivos de configuración y se realiza semestralmente, los cuales quedan almacenados en el repositorio de sharepoint de la SIT.</t>
  </si>
  <si>
    <t xml:space="preserve">El administrador de los switches / proveedor cada vez que se requiera, realiza el proceso de restauración de los archivos de configuración de los switches. 
</t>
  </si>
  <si>
    <r>
      <rPr>
        <b/>
        <sz val="11"/>
        <rFont val="Calibri"/>
        <family val="2"/>
        <scheme val="minor"/>
      </rPr>
      <t xml:space="preserve">La herramienta SIEM y/o las herramientas de monitoreo de los switches </t>
    </r>
    <r>
      <rPr>
        <sz val="11"/>
        <rFont val="Calibri"/>
        <family val="2"/>
        <scheme val="minor"/>
      </rPr>
      <t xml:space="preserve">monitorean los dispositivos de red. </t>
    </r>
  </si>
  <si>
    <t>El administrador de cada plataforma/ servicio / sistema programa los mantenimientos/soportes de esta con el proveedor de servicio de acuerdo como este descrito en el contrato.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del mantenimiento.</t>
  </si>
  <si>
    <t>Cuando se presenta un incidente (relacionados con la configuración de la plataforma o errores de la misma) en una plataforma, el administrador idéntica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los informes de mantenimiento correctivo y/o correo electrónico.</t>
  </si>
  <si>
    <t>ORACLE FLASH STORAGE SYSTEM FS1
ORACLE STORAGETEK SL150
(Hardware)</t>
  </si>
  <si>
    <t>Pérdida de confidencialidad e integridad de ORACLE FLASH STORAGE SYSTEM FS1
ORACLE STORAGETEK SL150
(Hardware) por Perdida, modificación de la información
2. Error en el uso - Fallas Humanas debido a 1. Ausencia de control de acceso 
2. Desconocimiento en el uso o configuración de los dispositivos</t>
  </si>
  <si>
    <r>
      <rPr>
        <b/>
        <sz val="11"/>
        <rFont val="Calibri"/>
        <family val="2"/>
        <scheme val="minor"/>
      </rPr>
      <t xml:space="preserve">La herramienta SIEM y/o las herramientas de administración de los servidores </t>
    </r>
    <r>
      <rPr>
        <sz val="11"/>
        <rFont val="Calibri"/>
        <family val="2"/>
        <scheme val="minor"/>
      </rPr>
      <t>monitorean los servicios de la infraestructura tecnológica</t>
    </r>
  </si>
  <si>
    <t>Cuando se presenta un incidente (relacionados con la configuración de la plataforma o errores de la misma) en una plataforma, el administrador idéntica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la mesa de servicios del proveedor</t>
  </si>
  <si>
    <t xml:space="preserve">Pérdida de Disponibilidad de ORACLE FLASH STORAGE SYSTEM FS1
ORACLE STORAGETEK SL150
(Hardware) por 1 y 2. Mal funcionamiento del equipo y/o software
3. Perdida de información debido a 1 . Mantenimiento insuficiente
2. Ausencia de monitoreo a los mantenimientos
3. Ausencia de planes de continuidad
4.Obsolescencia de los equipos </t>
  </si>
  <si>
    <t xml:space="preserve">1 . Mantenimiento insuficiente
2. Ausencia de monitoreo a los mantenimientos
3. Ausencia de planes de continuidad
4.Obsolescencia de los equipos </t>
  </si>
  <si>
    <t>1,2,4</t>
  </si>
  <si>
    <t>SISTEMA DE GRABACIÓN (EQUIPOS DE GRABACIÓN EN SALA Y PCS)
(Hardware)</t>
  </si>
  <si>
    <t>Pérdida de confidencialidad e integridad de SISTEMA DE GRABACIÓN (EQUIPOS DE GRABACIÓN EN SALA Y PCS)
(Hardware) por 1. Modificación de parámetros de configuración de los equipos.
2. Hurto de elementos.
3. Acceso no autorizado a información clasificada o reservada.
4. Error en el uso debido a 1,2,3. Ausencia de control de acceso a las salas.
4. Configuración incorrecta de parámetros</t>
  </si>
  <si>
    <t>1,2,3. Ausencia de control de acceso a las salas.
4. Configuración incorrecta de parámetros</t>
  </si>
  <si>
    <t>1. Modificación de parámetros de configuración de los equipos.
2. Hurto de elementos.
3. Acceso no autorizado a información clasificada o reservada.
4. Error en el uso</t>
  </si>
  <si>
    <t>Las grabaciones realizadas en el sistema son entregadas únicamente a las personas que solicitaron las grabaciones</t>
  </si>
  <si>
    <t>Documento Técnico Manual de Políticas Detalladas de Seguridad y Privacidad de la Información</t>
  </si>
  <si>
    <t>El proveedor cada vez que se informa sobre una falla en el sistema de grabación, atiende la solicitud de acuerdo con lo establecido en los procedimientos de la Unidad</t>
  </si>
  <si>
    <t>Una vez entregadas las grabaciones, estas son eliminadas del dispositivo con el fin que no sean accedidas por personal no autorizado.</t>
  </si>
  <si>
    <t>Pérdida de Disponibilidad de SISTEMA DE GRABACIÓN (EQUIPOS DE GRABACIÓN EN SALA Y PCS)
(Hardware) por 1. Error en el uso, fallas humanas debido a 1. Falta de conocimiento en el uso de las herramientas.</t>
  </si>
  <si>
    <t>1. Falta de conocimiento en el uso de las herramientas.</t>
  </si>
  <si>
    <t>1. Error en el uso, fallas humanas</t>
  </si>
  <si>
    <t>La Mesa de Servicios de TI cada vez que se presenta una falla en el equipo de grabación se contacta con el proveedor del servicio con el fin que se atienda la falla correspondiente. En caso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t>
  </si>
  <si>
    <t>El proveedor cada vez que se informa sobre una falla en el sistema de grabación, atiende la solicitud de acuerdo con lo establecido en lo procedimientos de la Unidad</t>
  </si>
  <si>
    <t>Administradores de Seguridad Informática
Gerentes / Subgerentes
Administradores de Bases de Datos
Administradores de Sistemas Operativos/Servidores/Plataformas
(Recurso Humano)</t>
  </si>
  <si>
    <t>Pérdida de Confidencialidad de Administradores de Seguridad Informática
Gerentes / Subgerentes
Administradores de Bases de Datos
Administradores de Sistemas Operativos/Servidores/Plataformas
(Recurso Humano) por Ataques de ingeniería social  debido a Desconocimiento de políticas de seguridad de la información</t>
  </si>
  <si>
    <t>Desconocimiento de políticas de seguridad de la información</t>
  </si>
  <si>
    <t xml:space="preserve">Ataques de ingeniería social </t>
  </si>
  <si>
    <t>1. Sensibilizar a los administradores de las plataformas en las responsabilidades relacionadas con seguridad para mitigar los riesgos relacionados con pérdida de disponibilidad, confidencialidad e integridad</t>
  </si>
  <si>
    <r>
      <rPr>
        <b/>
        <sz val="11"/>
        <rFont val="Calibri"/>
        <family val="2"/>
        <scheme val="minor"/>
      </rPr>
      <t>Meta1</t>
    </r>
    <r>
      <rPr>
        <sz val="11"/>
        <rFont val="Calibri"/>
        <family val="2"/>
        <scheme val="minor"/>
      </rPr>
      <t xml:space="preserve">. 80% del recurso humano (administradores de plataformas,Gerentes,Subgerentes)
sensibilizado
</t>
    </r>
    <r>
      <rPr>
        <b/>
        <sz val="11"/>
        <rFont val="Calibri"/>
        <family val="2"/>
        <scheme val="minor"/>
      </rPr>
      <t>Indicador1</t>
    </r>
    <r>
      <rPr>
        <sz val="11"/>
        <rFont val="Calibri"/>
        <family val="2"/>
        <scheme val="minor"/>
      </rPr>
      <t>. Recurso humano (administradores de plataformas,Gerentes,Subgerentes) sensibilizado  / recurso humano  (administradores de plataformas,Gerentes,Subgerentes)</t>
    </r>
  </si>
  <si>
    <t>Recursos Humanos. Recursos Tecnológicos</t>
  </si>
  <si>
    <t>Gerente de Tecnología / Subgerente de Infraestructura Tecnológica / Subgerente de Ingeniería de Software</t>
  </si>
  <si>
    <t>Para este trimestre no se realizo charlas de sensibilización. Se realizara en los próximos trimestres.</t>
  </si>
  <si>
    <t>Pérdida de Disponibilidad de Administradores de Seguridad Informática
Gerentes / Subgerentes
Administradores de Bases de Datos
Administradores de Sistemas Operativos/Servidores/Plataformas
(Recurso Humano) por 1. Incumplimiento en la disponibilidad del personal
2. Abuso de derechos  debido a 1. Ausencia del personal
2. Desconocimiento de políticas de seguridad de la información</t>
  </si>
  <si>
    <t>1. Ausencia del personal
2. Desconocimiento de políticas de seguridad de la información</t>
  </si>
  <si>
    <t>Existencia de personal de respaldo para el desarrollo de las actividades</t>
  </si>
  <si>
    <t>FILESERVER (Nube Azure)</t>
  </si>
  <si>
    <t>Pérdida de confidencialidad e integridad de FILESERVER (Nube Azure) por 1. Pérdida, borrado, modificación o acceso no autorizado a la información.
2. Error en el uso debido a 1. Desconocimiento de políticas de seguridad relacionadas con el cambio de contraseñas.
2. Desconocimiento del funcionamiento de la infraestructura</t>
  </si>
  <si>
    <t>1. Desconocimiento de políticas de seguridad relacionadas con el cambio de contraseñas.
2. Desconocimiento del funcionamiento de la infraestructura</t>
  </si>
  <si>
    <t>Se definen usuarios y roles para el acceso a las plataformas de virtualización de Azure</t>
  </si>
  <si>
    <t>Cuando se presenta un incidente (relacionados con la configuración de la plataforma o errores de la misma), el administrador idéntica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la mesa de servicios del proveedor.</t>
  </si>
  <si>
    <t>GESTION DE LA INFRAESTRUCTURA TECNOLOGICA</t>
  </si>
  <si>
    <t xml:space="preserve">Pérdida de Disponibilidad de FILESERVER (Nube Azure) por 1. No acceso al repositorio de la  información institucional de la entidad
2. No contar con los permisos necesarios para realizar las actividades de ingreso,  actualización y eliminación de la información de la entidad debido a 1. Indisponibilidad de los servicios del File server (Azure)
2. Falta de Permisos y roles acorde a las necesidades de los usuarios
</t>
  </si>
  <si>
    <t xml:space="preserve">1. Indisponibilidad de los servicios del File server (Azure)
2. Falta de Permisos y roles acorde a las necesidades de los usuarios
</t>
  </si>
  <si>
    <t>1. No acceso al repositorio de la  información institucional de la entidad
2. No contar con los permisos necesarios para realizar las actividades de ingreso,  actualización y eliminación de la información de la entidad</t>
  </si>
  <si>
    <t xml:space="preserve">Validación de los usuarios y roles con acceso al File Server de Azure </t>
  </si>
  <si>
    <t>Instructivo de Copias de respaldo y recuperación</t>
  </si>
  <si>
    <t>Realizar copias de seguridad de manera periódica de la información del File server</t>
  </si>
  <si>
    <t xml:space="preserve">Monitoreo diario por parte de los administradores de plataforma Azure </t>
  </si>
  <si>
    <t>Procedimiento de Infraestructura Tecnológica / Documento Técnico Manual de Políticas detalladas de seguridad y privacidad de la Información</t>
  </si>
  <si>
    <t>Cuando se presenta un incidente (relacionados con la disponibilidad de la plataforma o errores de la misma), el administrador idéntica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la mesa de servicios del proveedor.</t>
  </si>
  <si>
    <t>Infraestructura - Nube de Azure - OCI (IAAS)</t>
  </si>
  <si>
    <t>Pérdida de confidencialidad e integridad de Infraestructura - Nube de Azure - OCI (IAAS) por 1. Pérdida, borrado, modificación o acceso no autorizado a la información.
2. Error en el uso debido a 1. Desconocimiento de políticas de seguridad relacionadas con el cambio de contraseñas.
2. Desconocimiento del funcionamiento de la infraestructura</t>
  </si>
  <si>
    <t>Gestión de acceso a la infraestructura de nube</t>
  </si>
  <si>
    <t>Gestión de Infraestructura Tecnológica</t>
  </si>
  <si>
    <t>Gestión de logs de auditoria por parte de los administradores de plataforma o cuando se requiera con apoyo del proveedor</t>
  </si>
  <si>
    <t>Restauración  de las configuraciones de la infraestructura de nube(matrices de backup)</t>
  </si>
  <si>
    <t>Pérdida de Disponibilidad de Infraestructura - Nube de Azure - OCI (IAAS) por 1. No acceso a la infraestructura tecnológica de la entidad en las Nubes OCI y Azure
2. Vulneración de la seguridad de la información  en la infraestructura desplegada en las Nubes de OCI y Azure
3. Errores en la ejecución del procesos  debido a 1. Ausencia de planes de continuidad 
2. Desconocimiento de políticas de seguridad de la Información
3. Desconocimiento en la ejecución de procesos</t>
  </si>
  <si>
    <t>1. Ausencia de planes de continuidad 
2. Desconocimiento de políticas de seguridad de la Información
3. Desconocimiento en la ejecución de procesos</t>
  </si>
  <si>
    <t xml:space="preserve">1. No acceso a la infraestructura tecnológica de la entidad en las Nubes OCI y Azure
2. Vulneración de la seguridad de la información  en la infraestructura desplegada en las Nubes de OCI y Azure
3. Errores en la ejecución del procesos </t>
  </si>
  <si>
    <t>Respaldo de la información de configuración de la infraestructura de nube</t>
  </si>
  <si>
    <t xml:space="preserve">
1. Realizar la actualización del inventario de activos asociados a cargo de la Subgerencia de Infraestructura.
2. Ejecutar de forma permanente las actividades de mantenimiento y actualización  de los recursos tecnológicos bajo responsabilidad de la Subgerencia de Infraestructura
3. Realizar seguimiento y monitoreo al uso de los recursos haciendo  proyecciones periódicas de la capacidad futura requerida.
4. Ejecutar copias de respaldo de la información y la configuración de los sistemas de acuerdo con las políticas de copias de respaldo definidas .
5. Mantener documentados y actualizados los procedimientos de operación  de las plataformas tecnológicas a cargo de la Subgerencia de Infraestructura tecnológica</t>
  </si>
  <si>
    <t>Gerente de Tecnología / Subgerente de Infraestructura Tecnológica 
(equipo de administración de servidores)</t>
  </si>
  <si>
    <t>1. Inventario actualizado de servidores
2.Mantenimientos de acuerdo a los acuerdo de servicio del proveedor
3. Se realiza monitoreo a infraestructura TI
4. Copias de respaldo de acuerdo a programación
5. Se mantiene la documentación de la SIT
Adicional
Se realiza monitoreo diario en las plataformas SIEM, así mismo se genera el listado de usuarios que no han accedido a la plataforma en los últimos 60 días, reporte generado en enero, febrero y Marzo, se realiza backup en cada una de las nubes de acuerdo a las políticas de backup de cada una de ellas, se actualiza el inventario de Servidores</t>
  </si>
  <si>
    <t>Reportes de Monitoreo enero, Febrero y Marzo, listado de Usuario DA no se han logueado 60 días, Inventario Servidores</t>
  </si>
  <si>
    <t xml:space="preserve">Monitoreo por parte de los administradores de Servidores de la disponibilidad de las nubes de Azure y Oracle </t>
  </si>
  <si>
    <t>Restauración de la información de configuración de la infraestructura de nube. Se debe tener en cuenta que el tiempo de indisponibilidad no debe superar el RTO (Recovery Time Objective) Tiempo objetivo de recuperación, de acuerdo a los lineamientos de Gestión de continuidad de Negocio</t>
  </si>
  <si>
    <t>Expediente de Procesos Judiciales
(Información Análoga)</t>
  </si>
  <si>
    <t>Pérdida de confidencialidad e integridad de Expediente de Procesos Judiciales
(Información Análoga) por 1. Acceso no autorizado a los expedientes con Datos Personales
1, 2 Pérdida, modificación y hurto de información debido a 1. Ausencia de control de acceso a los expedientes</t>
  </si>
  <si>
    <t>1. Ausencia de control de acceso a los expedientes</t>
  </si>
  <si>
    <t>1. Acceso no autorizado a los expedientes con Datos Personales
1, 2 Pérdida, modificación y hurto de información</t>
  </si>
  <si>
    <t>Garantizar que el 100% de los servidores y contratistas del proceso Gestión Jurídica (GJ y SGJ) asistan y/o participen de las capacitaciones programadas relacionadas con el riesgo.</t>
  </si>
  <si>
    <t xml:space="preserve">Continuar con las sensibilizaciones en temas de seguridad de la información (acceso a la información Física) para los servidores y contratistas del proceso Gestión Jurídica (GJ y SGJ) </t>
  </si>
  <si>
    <t>Meta=70% de los servidores y contratistas del proceso Gestión Jurídica (GJ y SGJ)  sensibilizados
# Personas sensibilizadas / # Personas convocadas*100</t>
  </si>
  <si>
    <t>Gerente Jurídico</t>
  </si>
  <si>
    <t>No se solicito para este trimestre</t>
  </si>
  <si>
    <t>Pérdida de Disponibilidad de Expediente de Procesos Judiciales
(Información Análoga) por 1 y 3. Pérdida o destrucción  de la información (datos personales)
2. Fallas Humanas debido a 1. Ausencia de control de acceso a los expedientes
2. Desconocimiento de Políticas de seguridad de la información
3. Ausencia de planes de continuidad</t>
  </si>
  <si>
    <t>1. Ausencia de control de acceso a los expedientes
2. Desconocimiento de Políticas de seguridad de la información
3. Ausencia de planes de continuidad</t>
  </si>
  <si>
    <t>1 y 3. Pérdida o destrucción  de la información (datos personales)
2. Fallas Humanas</t>
  </si>
  <si>
    <t xml:space="preserve">1, 2, 3 </t>
  </si>
  <si>
    <t>Expediente de Procesos Judiciales
(Información Electrónica)</t>
  </si>
  <si>
    <t>Pérdida de confidencialidad e integridad de Expediente de Procesos Judiciales
(Información Electrónica) por 1. Pérdida, borrado, modificación de información o Acceso no autorizado a los expedientes digitales con Datos Personales
2. Ataque intencionado de acceso a la información digital
3. Fallas Humanas debido a 
1. Ausencia de control de acceso a la información  digital
2. Deficiencia en la asignación de permisos.
3. Desconocimiento de Políticas de seguridad de la información</t>
  </si>
  <si>
    <t xml:space="preserve">
1. Ausencia de control de acceso a la información  digital
2. Deficiencia en la asignación de permisos.
3. Desconocimiento de Políticas de seguridad de la información</t>
  </si>
  <si>
    <t>El Jefe de Dependencia cada vez que el gestor de accesos remite el reporte de cuentas de usuario, realiza la revisión respectiva y solicita las modificaciones a que haya lugar- detectivo</t>
  </si>
  <si>
    <t>Instructivo de Gestión de Permisos</t>
  </si>
  <si>
    <t>1. Continuar con las sensibilizaciones en temas de seguridad de la información (acceso a la información digital/electrónica) para los servidores y contratistas del proceso Gestión Jurídica (GJ y SGJ) 
2. Revisar el reporte de cuentas de usuario remitido por el gestor de accesos de la SIT</t>
  </si>
  <si>
    <t>Meta1=70% de servidores y contratistas del proceso Gestión Jurídica (GJ y SGJ)  sensibilizados
# Personas sensibilizadas / # Personas convocadas*100
Meta2. 2 revisiones del reporte de cuentas de usuario
#reportes revisados/reportes programados para revisión</t>
  </si>
  <si>
    <t>1. No se solicito para este trimestre
2. Mesas de servicio: SOL 0313845-24</t>
  </si>
  <si>
    <t>Mesas de servicio: SOL 0313845-24 </t>
  </si>
  <si>
    <t>1. 0%
2. 25%</t>
  </si>
  <si>
    <t>Lineamientos Fileserver / Instructivo de Gestión de Accesos</t>
  </si>
  <si>
    <t>Instructivo Gestión de Incidentes de Seguridad de la Información</t>
  </si>
  <si>
    <t>Pérdida de Disponibilidad de Expediente de Procesos Judiciales
(Información Electrónica) por 1 y 3. Pérdida, borrado, modificación de información o Acceso no autorizado a los expedientes digitales con Datos Personales
2. Fallas Humanas debido a 
1. Ausencia de control de acceso a la información  digital
2. Desconocimiento de Políticas de Seguridad de la Información
3. Ausencia de Planes de continuidad</t>
  </si>
  <si>
    <t xml:space="preserve">
1. Ausencia de control de acceso a la información  digital
2. Desconocimiento de Políticas de Seguridad de la Información
3. Ausencia de Planes de continuidad</t>
  </si>
  <si>
    <t>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</si>
  <si>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 xml:space="preserve">Continuar con las sensibilizaciones en temas de seguridad de la información (acceso a la información digital/electrónica) para los servidores y contratistas del proceso Gestión Jurídica (GJ y SGJ) </t>
  </si>
  <si>
    <t>Meta=70% de servidores y contratistas del proceso Gestión Jurídica (GJ y SGJ)  sensibilizados
# Personas sensibilizadas / # Personas convocadas*100</t>
  </si>
  <si>
    <t>Archivo de Gestión GERENCIA JURIDICA</t>
  </si>
  <si>
    <t>Pérdida de confidencialidad e integridad de Archivo de Gestión GERENCIA JURIDICA por 1. Acceso no autorizado a los expedientes con Datos Personales
1, 2 Pérdida, modificación y hurto de información debido a 1. Ausencia de control de acceso a los expedientes</t>
  </si>
  <si>
    <t xml:space="preserve">Continuar con las sensibilizaciones en temas de seguridad de la información (acceso a áreas seguras) para los servidores y contratistas del proceso Gestión Jurídica (GJ y SGJ) </t>
  </si>
  <si>
    <t>Pérdida de Disponibilidad de Archivo de Gestión GERENCIA JURIDICA por 1 y 3. Pérdida o destrucción  de la información (datos personales)
2. Fallas Humanas debido a 1. Ausencia de control de acceso a los expedientes
2. Desconocimiento de Políticas de seguridad de la información
3. Ausencia de planes de continuidad</t>
  </si>
  <si>
    <t>Fileserver/GERENCIA JURIDICA</t>
  </si>
  <si>
    <t>Pérdida de confidencialidad e integridad de Fileserver/GERENCIA JURIDICA por 1 Uso no autorizado de la información
2 . Fallas Humanas
3. Fallas técnicas
  debido a 1. Ausencia de revisiones regulares por parte del jefe de dependencia
2. Desconocimiento de políticas de seguridad de la información</t>
  </si>
  <si>
    <t>Pérdida de Disponibilidad de Fileserver/GERENCIA JURIDICA por Perdida o acceso no autorizado a la información 
Fallas Humanas
Incumplimiento en el mantenimiento del fileserver debido a 1. Ausencia de copias de respaldo 
2. Desconocimiento de políticas de seguridad de la información
3. Ausencia de mantenimiento al fileserver</t>
  </si>
  <si>
    <t>EL grupo de operadores de la SIT cada año remite la Matriz de copias de respaldo a los jefes de dependencia o equipo de administradores de plataforma para que se revisen y/o actualicen los repositorios a los que se debe realizar respaldo (información, sistemas de información, bases de datos) En caso que se deban realizar ajustes a la matriz, estos se realizan entre el grupo de operadores y personal de las dependencias asignados. La evidencia del control se almacena en la mesa de servicios TI.
Este instrumento es utilizado para tener control de la programación realizada de los respaldos al interior de la entidad</t>
  </si>
  <si>
    <t>Fileserver (Servicio)</t>
  </si>
  <si>
    <t>Pérdida de confidencialidad e integridad de Fileserver (Servicio) por Uso no autorizado de la información
Fallas Humanas debido a 1. Ausencia de revisiones regulares por parte del jefe de dependencia
2. Desconocimiento de políticas de seguridad de la información</t>
  </si>
  <si>
    <t>Restauración de la información del FileServer</t>
  </si>
  <si>
    <t>Reporte de incidentes generados por el gestor de accesos a la carpeta de servicios administrativos</t>
  </si>
  <si>
    <t>Meta. 1 Reporte de incidentes
Reportes generados / Reportes generados resueltos = 0%</t>
  </si>
  <si>
    <t>Subgerente Administrativo y Financiero</t>
  </si>
  <si>
    <t>Para este trimestre no se reportaron  fallas con respecto al FileServer.</t>
  </si>
  <si>
    <t>Pérdida de Disponibilidad de Fileserver (Servicio) por Perdida o acceso no autorizado a la información 
Fallas Humanas
Incumplimiento en el mantenimiento del fileserver debido a 1. Ausencia de copias de respaldo 
2. Desconocimiento de políticas de seguridad de la información
3. Ausencia de mantenimiento al fileserver</t>
  </si>
  <si>
    <t xml:space="preserve">Control de accesos Sistema Biométrico
SICAPITAL:ERP- SAI-SAE
SICAPITAL:ERP- OPGET
(Software)
</t>
  </si>
  <si>
    <t>Pérdida de confidencialidad e integridad de Control de accesos Sistema Biométrico
SICAPITAL:ERP- SAI-SAE
SICAPITAL:ERP- OPGET
(Software)
 por 1. Ataques cibernéticos.  
2. Pérdida o modificación de la información.
3. Suplantación de usuarios autorizados.
4. Error en el uso / Fallas Humanas. debido a 1. Debilidad en  parámetros de seguridad.
2. Fallas  en la asignación de privilegios y permisos en la plataforma.
3. Defectos conocidos en el software.
4. Desconocimiento de políticas de seguridad de la información.
5. Falta de mantenimientos preventivos y correctivos.</t>
  </si>
  <si>
    <t>1. Debilidad en  parámetros de seguridad.
2. Fallas  en la asignación de privilegios y permisos en la plataforma.
3. Defectos conocidos en el software.
4. Desconocimiento de políticas de seguridad de la información.
5. Falta de mantenimientos preventivos y correctivos.</t>
  </si>
  <si>
    <t>1. Ataques cibernéticos.  
2. Pérdida o modificación de la información.
3. Suplantación de usuarios autorizados.
4. Error en el uso / Fallas Humanas.</t>
  </si>
  <si>
    <t>El sistema de SICAPITAL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t>
  </si>
  <si>
    <t>documentado</t>
  </si>
  <si>
    <t>Restauración de la información del sistema</t>
  </si>
  <si>
    <t>1, 3,4</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</si>
  <si>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t>
  </si>
  <si>
    <t>Pérdida de Disponibilidad de Control de accesos Sistema Biométrico
SICAPITAL:ERP- SAI-SAE
SICAPITAL:ERP- OPGET
(Software)
 por 
1. Error en el uso / Fallas Humanas.
2. Fallas en la plataforma tecnológica.
3. Perdida de información. debido a 1. Desconocimiento de políticas de seguridad de la información.
2. Falta de mantenimientos preventivos y correctivos.
6. Falta de cumplimiento del monitoreo permanente de la plataforma.
3. Falta realización de copias de respaldo.
4. Ausencia de planes de continuidad de negocio.</t>
  </si>
  <si>
    <t>1. Desconocimiento de políticas de seguridad de la información.
2. Falta de mantenimientos preventivos y correctivos.
6. Falta de cumplimiento del monitoreo permanente de la plataforma.
3. Falta realización de copias de respaldo.
4. Ausencia de planes de continuidad de negocio.</t>
  </si>
  <si>
    <t xml:space="preserve">
1. Error en el uso / Fallas Humanas.
2. Fallas en la plataforma tecnológica.
3. Perdida de información.</t>
  </si>
  <si>
    <t>El Subgerente de Ingeniería de Software/Jefe de Dependencia SAF-Adm revisa cada año la matriz de programación de copias de respaldo y recuperación, remitida por el gestor de accesos, con el fin de verificar que se realice el respaldo correspondiente de los sistemas de la entidad. El Subgerente de Ingeniería de Software/Jefe de Dependencia SAF-Financiera  revisa la matriz y en caso de ser necesario solicita realizar las modificaciones pertinentes. La evidencia queda registrada en una mesa de servicios de TI. - DETECTIVO</t>
  </si>
  <si>
    <t xml:space="preserve">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t>
  </si>
  <si>
    <t xml:space="preserve">Administrar los recursos financieros y proveer información presupuestal, contable y de tesorería para apoyar el cumplimiento de la misión de la UAECD
</t>
  </si>
  <si>
    <t>Expediente de Contratos (Información Digital)</t>
  </si>
  <si>
    <t>Pérdida de confidencialidad e integridad de Expediente de Contratos (Información Digital) por 1. Hurto, perdida o modificación de documentos.
2. Abuso de derechos.
3. Fallas Humanas. debido a 1. Ausencia en el control de acceso al fileserver.
2. Asignación errónea de permisos de acceso.
3. Desconocimiento de políticas de seguridad de la información.</t>
  </si>
  <si>
    <t>1. Ausencia en el control de acceso al fileserver.
2. Asignación errónea de permisos de acceso.
3. Desconocimiento de políticas de seguridad de la información.</t>
  </si>
  <si>
    <t>1. Hurto, perdida o modificación de documentos.
2. Abuso de derechos.
3. Fallas Humanas.</t>
  </si>
  <si>
    <t>Instructivo de Gestión de Accesos / Lineamientos de Fileserver.</t>
  </si>
  <si>
    <t xml:space="preserve"> El jefe de dependencia registra la solicitud en la mesa de servicios de TI, para restablecer el servicio</t>
  </si>
  <si>
    <t xml:space="preserve">1. Continuar reforzando los controles existentes y dejar evidencia de la ejecución estos (Revisa reporte cuenta de usuario) y ejecutarlo de acuerdo como esta establecido en el instructivo de gestión de accesos.
2. Solicitar sensibilizaciones en seguridad de la información para los funcionarios de Financiera respecto a la gestión de accesos y controles para el manejo de la información digital ubicada en los medios de almacenamiento."
</t>
  </si>
  <si>
    <t>Meta1 = 4 (1 por trimestre)
# reportes entregados /# reportes programados*100
Meta2 = 100% de las personas de la dependencia sensibilizadas 
#personas sensibilizadas / # personas convocadas * 100</t>
  </si>
  <si>
    <t>Recursos Humanos, Técnicos y Tecnológicos</t>
  </si>
  <si>
    <t>1. Remisión mediante correo a seguridad digital o de la información para desactivar usuarios y claves de exfuncionarios de la SAF, por retiro o terminación de contrato como depuración y disminución del riesgo.
2. Sin reporte debido a la ausencia de solicitud a la gestión de Talento Humano para la sensibilización mediante inducciones y reinducciones necesarias al personal de la Subgerencia Administrativa y Financiera. Se prevé que para e mes de mayo parte de los funcionarios tomen la inducción requerida.</t>
  </si>
  <si>
    <t>1. RS GFI-1 - correo Seguridad Digital.</t>
  </si>
  <si>
    <t>Instructivo de Gestión de Accesos.</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</si>
  <si>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t>
  </si>
  <si>
    <t>Documento Técnico Manual de Políticas Detalladas de Seguridad de la Información.
Declaración de aplicabilidad.</t>
  </si>
  <si>
    <t>Pérdida de Disponibilidad de Expediente de Contratos (Información Digital) por 
1. Fallas Humanas.
2. Conflicto de Intereses.
3. Pérdida de información.
4. Fallas Humanas. debido a 1. Borrado de información (incluye  datos personales ) por error humano.
2. Borrado intencional de información.
3. Ausencia de copias de respaldo o backups de la información.
4. Desconocimiento de políticas de seguridad de la información</t>
  </si>
  <si>
    <t>1. Borrado de información (incluye  datos personales ) por error humano.
2. Borrado intencional de información.
3. Ausencia de copias de respaldo o backups de la información.
4. Desconocimiento de políticas de seguridad de la información</t>
  </si>
  <si>
    <t xml:space="preserve">
1. Fallas Humanas.
2. Conflicto de Intereses.
3. Pérdida de información.
4. Fallas Humanas.</t>
  </si>
  <si>
    <t>El operador de datacenter con el funcionario/contratista designado por cada dependencia verifica los trabajos que se encuentran en la matriz de copias de respaldo con el fin de revisar si se deben realizar cambios en esta. Posteriormente se realizan las modificaciones pertinentes a la matriz de programación copias de respaldo, previa aprobación por parte del jefe de cada dependencia. En caso de que no existan cambios, no se ajusta la matriz de programación de copias. La evidencia del control es la matriz de copias de respaldo actualizada.  </t>
  </si>
  <si>
    <t xml:space="preserve">1. SICAPITAL: LIMAY: LIBRO MAYOR (Software)
2. SICAPITAL-OPGET: SISTEMA OPERACIÓN Y GESTIÓN DE TESORERÍA (Software)
</t>
  </si>
  <si>
    <t>Pérdida de confidencialidad e integridad de 1. SICAPITAL: LIMAY: LIBRO MAYOR (Software)
2. SICAPITAL-OPGET: SISTEMA OPERACIÓN Y GESTIÓN DE TESORERÍA (Software)
 por 1. Ataques cibernéticos.  
2. Pérdida o modificación de la información.
3. Suplantación de usuarios autorizados.
4. Error en el uso / Fallas Humanas. debido a 1. Debilidad en  parámetros de seguridad.
2. Fallas  en la asignación de privilegios y permisos en la plataforma.
3. Defectos conocidos en el software.
4. Desconocimiento de políticas de seguridad de la información.
5. Falta de mantenimientos preventivos y correctivos.</t>
  </si>
  <si>
    <t xml:space="preserve">Continuar con la revisión del reporte de accesos remitido por el gestor de accesos y solicitar las modificaciones (cuando se requieran) </t>
  </si>
  <si>
    <t>Meta. 1 revisión en el trimestre
Indicador
Revisión realizada / revisión programada</t>
  </si>
  <si>
    <t>1. Se dio cumplimiento al seguimiento de solicitudes, modificaciones y anulaciones de roles y usuarios para el área de la financiera.
(solicitudes tramitadas / solicitudes solicitadas)*100
(1/1)*100= 100%
*Solicitudes tramitadas  Trimestre 2024</t>
  </si>
  <si>
    <t>RS GFI-3 Relación mesas de servicio solicitadas para asignar usuarios y roles en los aplicativos de Sicapital</t>
  </si>
  <si>
    <t>Pérdida de Disponibilidad de 1. SICAPITAL: LIMAY: LIBRO MAYOR (Software)
2. SICAPITAL-OPGET: SISTEMA OPERACIÓN Y GESTIÓN DE TESORERÍA (Software)
 por 
1. Error en el uso / Fallas Humanas.
2. Fallas en la plataforma tecnológica.
3. Perdida de información. debido a 1. Desconocimiento de políticas de seguridad de la información.
2. Falta de mantenimientos preventivos y correctivos.
3. Falta realización de copias de respaldo.
4. Ausencia de planes de continuidad de negocio.
5. Falta de cumplimiento del monitoreo permanente de la plataforma.</t>
  </si>
  <si>
    <t>1. Desconocimiento de políticas de seguridad de la información.
2. Falta de mantenimientos preventivos y correctivos.
3. Falta realización de copias de respaldo.
4. Ausencia de planes de continuidad de negocio.
5. Falta de cumplimiento del monitoreo permanente de la plataforma.</t>
  </si>
  <si>
    <t>El Subgerente de Ingeniería de Software/Jefe de Dependencia SAF-Financiera revisa cada año la matriz de programación de copias de respaldo y recuperación, remitida por el gestor de accesos, con el fin de verificar que se realice el respaldo correspondiente de los sistemas de la entidad. El Subgerente de Ingeniería de Software/Jefe de Dependencia SAF-Financiera  revisa la matriz y en caso de ser necesario solicita realizar las modificaciones pertinentes. La evidencia queda registrada en una mesa de servicios de TI. - DETECTIVO</t>
  </si>
  <si>
    <t>3,4,5</t>
  </si>
  <si>
    <t>Fileserver de SAF - Financiera</t>
  </si>
  <si>
    <t>Pérdida de confidencialidad e integridad de Fileserver de SAF - Financiera por 1. Pérdida, borrado, modificación de información o acceso no autorizado a los expedientes digitales con Datos Personales. 
2. Ataque intencionado de acceso a la información digital - Abuso de derechos.
3. Fallas humanas. debido a 
1. Ausencia de control de acceso a la información  digital.
2. Deficiencia en la asignación de permisos.
3. Desconocimiento de políticas de seguridad de la información.</t>
  </si>
  <si>
    <t xml:space="preserve">
1. Ausencia de control de acceso a la información  digital.
2. Deficiencia en la asignación de permisos.
3. Desconocimiento de políticas de seguridad de la información.</t>
  </si>
  <si>
    <t>1. Pérdida, borrado, modificación de información o acceso no autorizado a los expedientes digitales con Datos Personales. 
2. Ataque intencionado de acceso a la información digital - Abuso de derechos.
3. Fallas humanas.</t>
  </si>
  <si>
    <t xml:space="preserve">Restauración de la Información del FileServer
</t>
  </si>
  <si>
    <t>Pérdida de Disponibilidad de Fileserver de SAF - Financiera por 1. Perdida o borrado de la información.
2. Fallas Humanas. debido a 1. Ausencia de copias de respaldo.
2. Desconocimiento de políticas de seguridad de la información.
3. Ausencia de planes de continuidad.</t>
  </si>
  <si>
    <t>1. Ausencia de copias de respaldo.
2. Desconocimiento de políticas de seguridad de la información.
3. Ausencia de planes de continuidad.</t>
  </si>
  <si>
    <t>1. Perdida o borrado de la información.
2. Fallas Humanas.</t>
  </si>
  <si>
    <t>Restauración de la Información del FileServer</t>
  </si>
  <si>
    <t>Equipos de Financiera</t>
  </si>
  <si>
    <t>Pérdida de confidencialidad e integridad de Equipos de Financiera por 1. Perdida o modificación de información. 
2. Fallas Humanas. debido a 1. Ausencia de control de acceso.
2. Desconocimiento de políticas de seguridad de la información.</t>
  </si>
  <si>
    <t>1. Ausencia de control de acceso.
2. Desconocimiento de políticas de seguridad de la información.</t>
  </si>
  <si>
    <t>1. Perdida o modificación de información. 
2. Fallas Humanas.</t>
  </si>
  <si>
    <t>Registrar la solicitud en la mesa de servicios de TI, para restablecer el Equipo PC</t>
  </si>
  <si>
    <t>Pérdida de Disponibilidad de Equipos de Financiera por 1. Perdida o borrado de información. 
2. Fallas Humanas.
3. Incumplimiento en el mantenimiento de los equipos de cómputo. debido a 1. Ausencia de copias de respaldo.
2. Desconocimiento u omisión de políticas de seguridad de la información.
3. Ausencia de planes de continuidad.
4. Mantenimiento insuficiente / Instalación fallida de los medios de almacenamiento.</t>
  </si>
  <si>
    <t>1. Ausencia de copias de respaldo.
2. Desconocimiento u omisión de políticas de seguridad de la información.
3. Ausencia de planes de continuidad.
4. Mantenimiento insuficiente / Instalación fallida de los medios de almacenamiento.</t>
  </si>
  <si>
    <t>1. Perdida o borrado de información. 
2. Fallas Humanas.
3. Incumplimiento en el mantenimiento de los equipos de cómputo.</t>
  </si>
  <si>
    <t>Funcionarios de Financiera</t>
  </si>
  <si>
    <t>Pérdida de Confidencialidad de Funcionarios de Financiera por 1. Incumplimiento en la disciplina del personal.
2. Error en uso. debido a 1. Ausencia del personal.
2. Entrenamiento insuficiente en seguridad.
3. Falta de conciencia acerca de la seguridad.</t>
  </si>
  <si>
    <t>1. Ausencia del personal.
2. Entrenamiento insuficiente en seguridad.
3. Falta de conciencia acerca de la seguridad.</t>
  </si>
  <si>
    <t>1. Incumplimiento en la disciplina del personal.
2. Error en uso.</t>
  </si>
  <si>
    <t>Cada vez que se va a vincular un funcionario o  contratista de la dependencia desde la Subgerencia de recursos Humanos / Oficina Asesora Jurídica revisan que se encuentre firmado el acuerdo de confidencialidad para el manejo de la información de la Unidad. La evidencia es el documento firmado por cada funcionario / contratista , el cual queda anexo al expediente laboral/contractual correspondiente. En caso que se detecte que el compromiso de confidencialidad no se encuentre firmado, se solicita al funcionario/contratista la firma del mismo.</t>
  </si>
  <si>
    <t>Pérdida de Disponibilidad de Funcionarios de Financiera por 1. Perdida, fuga de información.
2. Entrega de información a terceros. debido a 1. Alta Rotación de personal especializado.
2. Falta de conciencia acerca de la seguridad.</t>
  </si>
  <si>
    <t>1. Alta Rotación de personal especializado.
2. Falta de conciencia acerca de la seguridad.</t>
  </si>
  <si>
    <t>1. Perdida, fuga de información.
2. Entrega de información a terceros.</t>
  </si>
  <si>
    <t>El jefe de dependencia o el líder de proceso verifica que exista mínimo dos personas que conozcan una misma actividad que se desarrolla en la dependencia con el fin que en el evento que una persona falte la otra reemplaza las actividades correspondientes. Las evidencias del control son los formatos de acta de entrega (plica para vacaciones, licencias, retiros, incapacidades, traslados). En e caso de subproceso de presupuesto, se deja evidencias de las grabaciones de como se realizan las actividades en el subproceso.</t>
  </si>
  <si>
    <t>BOGDATA</t>
  </si>
  <si>
    <t>Pérdida de confidencialidad e integridad de BOGDATA por 1. Perdida o modificación de información. 
2. Fallas Humanas. debido a 1. Ausencia de control de acceso.
2. Desconocimiento de políticas de seguridad de la información.</t>
  </si>
  <si>
    <t>El sistema de BOGDATA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(Control realizado por un tercero)</t>
  </si>
  <si>
    <t>Documentación SHD</t>
  </si>
  <si>
    <t>Solicitud de soporte o restauración a SHD</t>
  </si>
  <si>
    <t>Realizar reporte trimestral sobre usuarios, modificaciones y desactivaciones de Usuarios BOGDATA, teniendo en cuenta la información suministrada por la SDH sobre soportes a los sistemas de información.</t>
  </si>
  <si>
    <t>Meta. 1: 4 (1 por trimestre)
Reportes recibidos / reportes programados</t>
  </si>
  <si>
    <t>RS GFI-11 Correos solicitud:  Entidades_bogdata@shd.gov.co</t>
  </si>
  <si>
    <t xml:space="preserve">Pérdida de Disponibilidad de BOGDATA por 1. Perdida o borrado de información. 
2. Fallas Humanas.
 debido a 1. Ausencia de copias de respaldo por parte de SHD.
2. Desconocimiento u omisión de políticas de seguridad de la información.
3. Ausencia de planes de continuidad.
</t>
  </si>
  <si>
    <t xml:space="preserve">1. Ausencia de copias de respaldo por parte de SHD.
2. Desconocimiento u omisión de políticas de seguridad de la información.
3. Ausencia de planes de continuidad.
</t>
  </si>
  <si>
    <t xml:space="preserve">1. Perdida o borrado de información. 
2. Fallas Humanas.
</t>
  </si>
  <si>
    <t>La SHD realiza respaldo de la información del sistema de información BOGDATA (Control realizado por un tercero)</t>
  </si>
  <si>
    <t>Gestionar la adquisición de bienes, obras y/o servicios en sus diferentes etapas, con el propósito de suplir las necesidades para el desarrollo de las funciones propias de la UAECD, conforme el marco normativo vigente y a los lineamientos de la Entidad.</t>
  </si>
  <si>
    <t>1. Expediente Contractual 
(Información Digital/Electrónica)</t>
  </si>
  <si>
    <t>Pérdida de confidencialidad e integridad de 1. Expediente Contractual 
(Información Digital/Electrónica) por 1. Hurto de Información
2. Pérdida, destrucción, modificación de la información debido a 1. Ausencia de control de acceso a la información  digital
2. Ataque intencionado que provoca borrado o pérdida de la información</t>
  </si>
  <si>
    <t>1. Ausencia de control de acceso a la información  digital
2. Ataque intencionado que provoca borrado o pérdida de la información</t>
  </si>
  <si>
    <t>1. Hurto de Información
2. Pérdida, destrucción, modificación de la información</t>
  </si>
  <si>
    <t>Manual de contratación y Manual de supervisión e Interventoría</t>
  </si>
  <si>
    <t>Revisión periódica de los usuarios que tienen acceso al activo de información</t>
  </si>
  <si>
    <t xml:space="preserve">El Subgerente de Ingeniería de Software/Jefe de Dependencia GCAU revisa cada año la matriz de programación de copias de respaldo y recuperación, remitida por el gestor de accesos, con el fin de verificar que se realice el respaldo correspondiente de los sistemas de la entidad. El Subgerente de Ingeniería de Software/Jefe de Dependencia GCAU  revisa la matriz y en caso de ser necesario solicita realizar las modificaciones pertinentes. La evidencia queda registrada en una mesa de servicios de TI. - DETECTIVO </t>
  </si>
  <si>
    <t>Instructivo de Control de Accesos</t>
  </si>
  <si>
    <t>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t>
  </si>
  <si>
    <t>Solicitar restauración de la información</t>
  </si>
  <si>
    <t>Pérdida de Disponibilidad de 1. Expediente Contractual 
(Información Digital/Electrónica) por Pérdida de Información debido a Ausencia de copias de respaldo o backups de la información</t>
  </si>
  <si>
    <t>Ausencia de copias de respaldo o backups de la información</t>
  </si>
  <si>
    <t>Pérdida de Información</t>
  </si>
  <si>
    <t>Restauración de la información</t>
  </si>
  <si>
    <t>1. Sensibilizar al equipo de la subgerencia de contratación respecto a los controles y manejo de la información digital para evitar la perdida de confidencialidad, integridad y disponibilidad de la información</t>
  </si>
  <si>
    <t xml:space="preserve">Meta. 100% funcionarios y contratistas sensibilizados
Cantidad de funcionarios y contratistas sensibilizados / Total funcionarios y contratistas de SC
</t>
  </si>
  <si>
    <t>Subgerente de Contratación</t>
  </si>
  <si>
    <t>No se ha adelantado esta actividad con corte al periodo.</t>
  </si>
  <si>
    <t>Carpeta Digital de contratación
(Servicio)</t>
  </si>
  <si>
    <t>Pérdida de confidencialidad e integridad de Carpeta Digital de contratación
(Servicio) por Perdida , destrucción o modificación de información debido a Ausencia de control de accesos 
Desconocimiento de políticas de seguridad</t>
  </si>
  <si>
    <t>Ausencia de control de accesos 
Desconocimiento de políticas de seguridad</t>
  </si>
  <si>
    <t>Perdida , destrucción o modificación de información</t>
  </si>
  <si>
    <t>Los abogados de la SC deberán cargar en la plataforma SECOP II las minutas con los respectivos soportes de los procesos de selección, contratos, y modificaciones contractuales para que estos gocen de transparencia, y sean un respaldo del expediente contractual.</t>
  </si>
  <si>
    <t>Manual de Contratación y Manual de Supervisión e Interventoría</t>
  </si>
  <si>
    <t>Los gerentes, subgerentes, jefes de oficina y supervisores de los contratos de la UAECD, que se debe realizar la verificación y cargue oportuno en la página web de Colombia Compra Eficiente - SECOP II (acápite de ejecución del contrato) de cada uno de los documentos relacionados con la ejecución de los contratos que se encuentran a su cargo supervisar, esto es, Certificado de Registro Presupuestal, ARL y Pólizas de Seguro, así como cada uno de los informes de ejecución y pagos mensuales realizados por los contratistas y aprobados en la plataforma PANDORA, con el propósito de llevar a cabo una correcta supervisión y organización de los expedientes contractuales que reposan en dicho aplicativo.</t>
  </si>
  <si>
    <t>Pérdida de Disponibilidad de Carpeta Digital de contratación
(Servicio) por Pérdida de Información debido a Ausencia de copias de respaldo o backups de la información
Desconocimiento de políticas de seguridad
Ausencia de planes de continuidad</t>
  </si>
  <si>
    <t>Ausencia de copias de respaldo o backups de la información
Desconocimiento de políticas de seguridad
Ausencia de planes de continuidad</t>
  </si>
  <si>
    <t>Personal de contratación (Recurso Humano)</t>
  </si>
  <si>
    <t>Pérdida de Confidencialidad de Personal de contratación (Recurso Humano) por Ataque de ingeniería social debido a Desconocimiento de políticas de seguridad de la información</t>
  </si>
  <si>
    <t>Ataque de ingeniería social</t>
  </si>
  <si>
    <t>Solicitud de capacitación para los funcionaros de la dependencia para que se conozcan las responsabilidades de seguridad</t>
  </si>
  <si>
    <t>1. Sensibilizar al equipo de la subgerencia de contratación respecto a las responsabilidades de seguridad de la información  para evitar la perdida de confidencialidad</t>
  </si>
  <si>
    <t>No se materializó el riesgo. No se ha adelantado esta actividad con corte al periodo.</t>
  </si>
  <si>
    <t>El funcionario o Contratista designado de RRHH y/o SC cada vez que ingresa un funcionario y/o contratista a la Unidad verifica que el formato Compromiso de Confidencialidad para el Manejo y Buen Uso de la Información y la Tecnología de la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SC)</t>
  </si>
  <si>
    <t>Pérdida de Disponibilidad de Personal de contratación (Recurso Humano) por Fuga de conocimiento debido a Alta rotación del personal</t>
  </si>
  <si>
    <t>Alta rotación del personal</t>
  </si>
  <si>
    <t>Fuga de conocimiento</t>
  </si>
  <si>
    <t>Garantizar que todos los funcionarios tengan un profesional de respaldo de las actividades realizadas</t>
  </si>
  <si>
    <t>Procedimiento Gestionar Retiro de Personal
FORMATO DE ENTREGA DE CARGO
Formato Paz y Salvo
Informe Final de Supervisión
Manual de Supervisión e Interventoría</t>
  </si>
  <si>
    <t>Equipos de cómputo (Hardware)</t>
  </si>
  <si>
    <t>Pérdida de confidencialidad e integridad de Equipos de cómputo (Hardware) por Ataque por virus 
Perdida de información debido a 1. Mantenimiento insuficiente
2. Falta de conciencia acerca de la seguridad</t>
  </si>
  <si>
    <t>1. Mantenimiento insuficiente
2. Falta de conciencia acerca de la seguridad</t>
  </si>
  <si>
    <t>Ataque por virus 
Perdida de información</t>
  </si>
  <si>
    <t>Solicitar capacitación para los funcionarios de la dependencia en el manejo de equipos de computo</t>
  </si>
  <si>
    <t xml:space="preserve">Pérdida de Disponibilidad de Equipos de cómputo (Hardware) por Perdida , destrucción de la información debido a 1. Desconocimiento de políticas de seguridad de la información
2. Ausencia de planes de continuidad </t>
  </si>
  <si>
    <t xml:space="preserve">1. Desconocimiento de políticas de seguridad de la información
2. Ausencia de planes de continuidad </t>
  </si>
  <si>
    <t>Perdida , destrucción de la información</t>
  </si>
  <si>
    <t>1. Establecer una estructura de como se debe crear y guardar la información contenida en los expedientes contractuales en el fileserver.
2. Socializar la estructura con el equipo de la Subgerencia de Contratación</t>
  </si>
  <si>
    <t>Se compartió con todo el equipo de la Subgerencia de Contratación, la estructura de como crear y guardar información contenida en los expedientes en el file server. Así como, los lineamientos en materia de contratación de la Subgerencia de Contratación</t>
  </si>
  <si>
    <t>Correo lineamientos en materia de
contratación de la Subgerencia de Contratación</t>
  </si>
  <si>
    <t xml:space="preserve">Restauración de la información </t>
  </si>
  <si>
    <t>Prestar una experiencia de servicio de calidad a nuestros Grupos de Valor a través de un modelo de atención y la implementación de estrategias de participación y rendición de cuentas que permitan construir relaciones de confianza, satisfacción y mutuo beneficio</t>
  </si>
  <si>
    <t>Pérdida de confidencialidad e integridad de Fileserver (Servicio) por Uso no autorizado de la información
Modificación  de información no pertinente  
Fallas humanas debido a 1. Deficiencia en las  revisiones y controles regulares de archivos   por parte del jefe o funcionario delegado  de dependencia o el funcionario delegado para la actividad.
2. Desconocimiento del equipo de trabajo  de políticas de seguridad de la información
3. Malas prácticas por el equipo del proceso</t>
  </si>
  <si>
    <t>1. Deficiencia en las  revisiones y controles regulares de archivos   por parte del jefe o funcionario delegado  de dependencia o el funcionario delegado para la actividad.
2. Desconocimiento del equipo de trabajo  de políticas de seguridad de la información
3. Malas prácticas por el equipo del proceso</t>
  </si>
  <si>
    <t>Uso no autorizado de la información
Modificación  de información no pertinente  
Fallas humanas</t>
  </si>
  <si>
    <t>Restauración del acceso a la información del FileServer</t>
  </si>
  <si>
    <t xml:space="preserve">
Realizar  -Verificación semestral de  usuarios y permisos de usuarios con accesos al fileserver,
</t>
  </si>
  <si>
    <t xml:space="preserve">
2verificacion realizada/ 2 verificaciones programadas
</t>
  </si>
  <si>
    <t xml:space="preserve">
1-Recurso humano -asignado 
</t>
  </si>
  <si>
    <t xml:space="preserve">Funcionario que delegue el jefe de la dependencia
</t>
  </si>
  <si>
    <t>no se han adelantado actividades</t>
  </si>
  <si>
    <t>NO se materializo riesgo</t>
  </si>
  <si>
    <t>El propietario del activo cada vez que se presente un incidente de seguridad  reporta la vulnerabilidad en la Mesa de Servicios de TI con el fin que se verifique el mismo. La evidencia del control queda registrada en la Mesa de Servicios de TI.</t>
  </si>
  <si>
    <t>El oficial de seguridad de la información  revisa el listado de las personas a convocar a las sensibilizaciones de seguridad de la información, con el fin que todo el personal de las dependencias asista por lo menos una vez en el año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t>
  </si>
  <si>
    <t>Pérdida de Disponibilidad de Fileserver (Servicio) por Perdida o acceso no autorizado a la información 
Fallas Humanas- mal uso del espacio colaborativo
Fallas Tecnología debido a 1. Ausencia de copias de respaldo 
2. Accesos no autorizados  o mal intencionados 
3. Ausencia de mantenimiento al fileserver o de la infraestructura de la entidad</t>
  </si>
  <si>
    <t>1. Ausencia de copias de respaldo 
2. Accesos no autorizados  o mal intencionados 
3. Ausencia de mantenimiento al fileserver o de la infraestructura de la entidad</t>
  </si>
  <si>
    <t>Perdida o acceso no autorizado a la información 
Fallas Humanas- mal uso del espacio colaborativo
Fallas Tecnología</t>
  </si>
  <si>
    <t xml:space="preserve">
1Verificar  que backup se haya realizado conforme a la matriz y loe lineamientos de tecnología
</t>
  </si>
  <si>
    <t xml:space="preserve">
Revisiones realizadas / revisiones programadas
</t>
  </si>
  <si>
    <t xml:space="preserve">
1Recurso humano
</t>
  </si>
  <si>
    <t xml:space="preserve">
Funcionario asignado por jefe
</t>
  </si>
  <si>
    <t>El funcionario asignado como administrador del fálsese en el área revisa en forma anual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</si>
  <si>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 xml:space="preserve">Catastro en línea 
(Servicio)
</t>
  </si>
  <si>
    <t>Pérdida de confidencialidad e integridad de Catastro en línea 
(Servicio)
 por 1. Ataques cibernéticos.  
2. Pérdida o modificación de la información.
3. Suplantación de usuarios autorizados.
4. Error en el uso / Fallas Humanas. debido a 1. Debilidad en  parámetros de seguridad.
2. Fallas  en la asignación de privilegios y permisos en la plataforma.
3. Defectos conocidos en el software.
4. Desconocimiento de políticas de seguridad de la información.
5. Falta de mantenimientos preventivos y correctivos.</t>
  </si>
  <si>
    <t>El servicio de Catastro en Línea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t>
  </si>
  <si>
    <t>El propietario del activo cada vez que se presente un incidente de seguridad  reporta la vulnerabilidad en la Mesa de Servicios de TI con el fin que se verifique el mismo.</t>
  </si>
  <si>
    <t>L oficial de seguridad de la información  revisa el listado de las personas a convocar a las sensibilizaciones de seguridad de la información, con el fin que todo el personal de las dependencias asista por lo menos una vez en el año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t>
  </si>
  <si>
    <t>El jefe de dependencia  con apoyo del funcionario  asignado en la actividad, revisa anualmente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</si>
  <si>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La  plataforma emite de forma automática  al correo registrado del ciudadano una contraseña  para que el   ciudadano  inicie sesión.</t>
  </si>
  <si>
    <t>Instructivo CEL</t>
  </si>
  <si>
    <t>Pérdida de Disponibilidad de Catastro en línea 
(Servicio)
 por 
1. Error en el uso / Fallas Humanas/
2. Fallas en la plataforma tecnológica.
3. Fallas en conectividad  por proveedores debido a 
1. Falta de mantenimientos preventivos y correctivos   y adaptativos.
2. Falta de cumplimiento del monitoreo permanente de la plataforma.
3. Falta realización de copias de respaldo.
4.Plan de continuidad de negocio incompleto</t>
  </si>
  <si>
    <t xml:space="preserve">
1. Falta de mantenimientos preventivos y correctivos   y adaptativos.
2. Falta de cumplimiento del monitoreo permanente de la plataforma.
3. Falta realización de copias de respaldo.
4.Plan de continuidad de negocio incompleto</t>
  </si>
  <si>
    <t xml:space="preserve">
1. Error en el uso / Fallas Humanas/
2. Fallas en la plataforma tecnológica.
3. Fallas en conectividad  por proveedores</t>
  </si>
  <si>
    <t>El Subgerente de Ingeniería de Software/Jefe de Dependencia PCE y el funcionario delegado de PCE revisa cada año la matriz de programación de copias de respaldo y recuperación, remitida por el gestor de accesos, con el fin de verificar que se realice el respaldo correspondiente de los sistemas y/o servicios de la entidad. El Subgerente de Ingeniería de Software/Jefe de Dependencia PCE  revisa la matriz y en caso de ser necesario solicita realizar las modificaciones pertinentes. La evidencia queda registrada en una mesa de servicios de TI. - DETECTIVO</t>
  </si>
  <si>
    <t>El grupo de operadores de la SIT realiza diariamente actividades de monitoreo sobre las plataformas , incluido Catastro en línea</t>
  </si>
  <si>
    <t>El funcionario control de canal virtual, verifica al iniciar la jornada laboral  y por las solicitudes que se reciban por soportecel@ si la plataforma esta disponible, si presenta fallas e registra mesa de servicio  de TI</t>
  </si>
  <si>
    <t>El propietario del activo cada vez que se presente un incidente de seguridad  o indisponibilidad  reporta la vulnerabilidad en la Mesa de Servicios de TI con el fin que se verifique el mismo. La evidencia del control queda registrada en la Mesa de Servicios de TI.</t>
  </si>
  <si>
    <t xml:space="preserve">APLICACIÓN PARA COMUNICACIONES- NOTIFICACIONES  ELECTRONICAS CERTIFICADO 4-72 </t>
  </si>
  <si>
    <t>Pérdida de confidencialidad e integridad de APLICACIÓN PARA COMUNICACIONES- NOTIFICACIONES  ELECTRONICAS CERTIFICADO 4-72  por 1. Ataques cibernéticos.  
2. Pérdida o modificación de la información.
3. Fallas  en asignación de permisos
4.Falencias en el contrato con  proveedor debido a 1. Debilidad en  parámetros de seguridad.
2. Acceso con usuario único
3. Desconocimiento de políticas de seguridad de la información.
 4. Error en el uso / Fallas Humanas.</t>
  </si>
  <si>
    <t>1. Debilidad en  parámetros de seguridad.
2. Acceso con usuario único
3. Desconocimiento de políticas de seguridad de la información.
 4. Error en el uso / Fallas Humanas.</t>
  </si>
  <si>
    <t>1. Ataques cibernéticos.  
2. Pérdida o modificación de la información.
3. Fallas  en asignación de permisos
4.Falencias en el contrato con  proveedor</t>
  </si>
  <si>
    <t>El jefe de la dependencia  le solicita al administrador del aplicativo (supervisor de contrato)  los accesos definidos para los  funcionarios / contratistas de su dependencia cada vez que se requiera, a través de correo electrónico.</t>
  </si>
  <si>
    <t>Solicitud de soporte al Tercero (4-72)</t>
  </si>
  <si>
    <t>Copia mensual  de certificados de entrega emitidos por 4-72 en PC de funcionario control de calidad del grupo</t>
  </si>
  <si>
    <t>El aplicativo del tercero realiza validación de usuario para ingreso al sistema y genera desconexión después de un tiempo de inactividad</t>
  </si>
  <si>
    <t xml:space="preserve">Pérdida de Disponibilidad de APLICACIÓN PARA COMUNICACIONES- NOTIFICACIONES  ELECTRONICAS CERTIFICADO 4-72  por 1. Error en el uso / Fallas Humanas/
2. Fallas en la plataforma tecnológica y espacios de almacenamiento adecuado
3.Debilidad en las condiciones contractuales
 debido a 1. Fallas en la comunicación entre supervisión y proveedor
2. Fallas en el servicio
3. Falta realización de copias de respaldo.
4. No existe  conexión de la aplicación con el repositorio documental
</t>
  </si>
  <si>
    <t xml:space="preserve">1. Fallas en la comunicación entre supervisión y proveedor
2. Fallas en el servicio
3. Falta realización de copias de respaldo.
4. No existe  conexión de la aplicación con el repositorio documental
</t>
  </si>
  <si>
    <t xml:space="preserve">1. Error en el uso / Fallas Humanas/
2. Fallas en la plataforma tecnológica y espacios de almacenamiento adecuado
3.Debilidad en las condiciones contractuales
</t>
  </si>
  <si>
    <t>El funcionario que realiza control de calidad en el grupo de notificaciones, cada vez que no se encuentra un certificado en el WCC solicita por correo electrónico al supervisor de contrato o al funcionario delegado por este.</t>
  </si>
  <si>
    <t>Los funcionarios de equipos de notificaciones verifican diariamente que el aplicativo este remitiendo la certificación</t>
  </si>
  <si>
    <t>El propietario del activo cada vez que se presenta indisponibilidad del servicio  reporta por correo electrónico al supervisor del contrato o al funcionario que apoya a este</t>
  </si>
  <si>
    <t>AGENDA EN LINEA</t>
  </si>
  <si>
    <t xml:space="preserve">Pérdida de Confidencialidad de AGENDA EN LINEA por 1. Error en el uso / Fallas Humanas/
2. Fallas en la plataforma tecnológica.
3. Demandas o quejas por tratamiento de datos personales
 debido a 1. Sistema de agendamiento sobre una herramienta office 365 nube
2.Medios de asignación de roles y permisos poco seguros.
4. Falta de mecanismo que permita evidenciar en la atención la plena autorización de tratamiento de datos por parte  del usuario </t>
  </si>
  <si>
    <t xml:space="preserve">1. Sistema de agendamiento sobre una herramienta office 365 nube
2.Medios de asignación de roles y permisos poco seguros.
4. Falta de mecanismo que permita evidenciar en la atención la plena autorización de tratamiento de datos por parte  del usuario </t>
  </si>
  <si>
    <t xml:space="preserve">1. Error en el uso / Fallas Humanas/
2. Fallas en la plataforma tecnológica.
3. Demandas o quejas por tratamiento de datos personales
</t>
  </si>
  <si>
    <t>El funcionario delegado asigna los roles y permisos al grupo que indica el responsable del proceso si el funcionario se encuentra designado para atención presencial u orientación por video llamada</t>
  </si>
  <si>
    <t>Verificación de permisos de agenda en línea</t>
  </si>
  <si>
    <t xml:space="preserve">NA
</t>
  </si>
  <si>
    <t>El funcionario Delegado y según instructivo ,  quien tiene permisos en Bookin para descargar realiza el descargue de la información, sube al sharepoint y solicita las copias cada determinado tiempo.</t>
  </si>
  <si>
    <t>INSTRUCITIVO AGENDAMIENTO  PCE-03.IN-02</t>
  </si>
  <si>
    <t>En el sharepoint el formato de captura de información habilita la agenda a atender al funcionario logueado</t>
  </si>
  <si>
    <t>El usuario que solicita cita recibe código en su correo para confirmar que es persona y es la persona que agendo previa autorización de tratamiento de datos</t>
  </si>
  <si>
    <t>La información de agenda se almacena en sharepoint herramienta del 365 de la organización - no se mantiene en booking</t>
  </si>
  <si>
    <t>se verifica documento por parte de funcionario de calidad para detectar ajustes</t>
  </si>
  <si>
    <t xml:space="preserve">Pérdida de Disponibilidad de AGENDA EN LINEA por 1. Error en el uso / Fallas Humanas/
2. Fallas en la plataforma tecnológica y espacios de almacenamiento adecuado
3.Fallas por desconexión de  servicios de internet. debido a 1. No contar con un sistema propio de agendamiento
2. Fallas en el servicio por errores humanos
3. Falta realización de copias de respaldo.
</t>
  </si>
  <si>
    <t xml:space="preserve">1. No contar con un sistema propio de agendamiento
2. Fallas en el servicio por errores humanos
3. Falta realización de copias de respaldo.
</t>
  </si>
  <si>
    <t>1. Error en el uso / Fallas Humanas/
2. Fallas en la plataforma tecnológica y espacios de almacenamiento adecuado
3.Fallas por desconexión de  servicios de internet.</t>
  </si>
  <si>
    <t>El funcionario delegado y con permisos de administrador programa la agenda según las necesidades</t>
  </si>
  <si>
    <t>En caso de fallas se coloca mesa de servicio para solucionar.</t>
  </si>
  <si>
    <t>Incluir en matriz de copias de respaldo copia de las atenciones realizadas por agendamiento</t>
  </si>
  <si>
    <t>matriz actualizada / matriz programada</t>
  </si>
  <si>
    <t>Recurso humano</t>
  </si>
  <si>
    <t xml:space="preserve">Funcionario asignado por Subgerente de SPAC 
</t>
  </si>
  <si>
    <t>NO se materializó riesgo</t>
  </si>
  <si>
    <t>Se realiza copia en forma periódica de las atenciones realizadas y se dispone en sharepoint GCAC- Agenda</t>
  </si>
  <si>
    <t>  Empoderar nuestro talento humano con competencias desde el ser, el saber y el hacer y fortalecer la participación activa de la ciudadanía en la gestión catastral con enfoque multipropósito.</t>
  </si>
  <si>
    <t xml:space="preserve">1. Actas de reparto
2. Proceso disciplinario ordinario
3. Proceso disciplinario verbal
4. Actas reunión (seguimiento)
(Información Electrónica)
</t>
  </si>
  <si>
    <t>Pérdida de confidencialidad e integridad de 1. Actas de reparto
2. Proceso disciplinario ordinario
3. Proceso disciplinario verbal
4. Actas reunión (seguimiento)
(Información Electrónica)
 por 1. Hurto de Información
2. Pérdida, Corrupción, modificación no  autorizada de la información
3. Fallas Humanas debido a Deficiencia en la autorización de permisos de la información
Acceso intencionado por parte de personal no autorizado
Ausencia de control de acceso
Desconocimiento de políticas de seguridad de la información</t>
  </si>
  <si>
    <t>Deficiencia en la autorización de permisos de la información
Acceso intencionado por parte de personal no autorizado
Ausencia de control de acceso
Desconocimiento de políticas de seguridad de la información</t>
  </si>
  <si>
    <t>1. Hurto de Información
2. Pérdida, Corrupción, modificación no  autorizada de la información
3. Fallas Humanas</t>
  </si>
  <si>
    <t>E Jefe de dependencia revisa una vez cada semestre de la vigencia,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o por mesa de servicios, indicando los ajustes requeridos. La evidencia queda registrada en la mesa de servicios TI o en correo electrónico</t>
  </si>
  <si>
    <t>C1, C2,C3</t>
  </si>
  <si>
    <t xml:space="preserve">1.Revision y actualización de las cuentas de usuario activas
2.Realizar  revisión de los repositorios para encontrar la causa raíz y ajustar controles   </t>
  </si>
  <si>
    <t>1.Revisión semestral del reporte de cuentas de usuario
2.Solicitar sensibilizaciones de seguridad de la información para el personal  asistencial  y profesionales de  la OCDI en temas de responsabilidad en seguridad</t>
  </si>
  <si>
    <t>1.Meta = 2
Indicador: Revisiones realizadas / revisiones programadas*100
2.Meta: 100% funcionarios de OCDI sensibilizados
Indicador : # personas sensibilizadas  / # personas convocadas*100</t>
  </si>
  <si>
    <t>Jefe de Dependencia de la Oficina de Control Disciplinario Interno</t>
  </si>
  <si>
    <t xml:space="preserve">1.No aplica para reporte
2.Mediante correo electrónico del 13  de marzo 2024 se requirió programación de la jornada de sensibilización para el equipo de la OCDI, la cual quedó programada para el 11 de abril de 2024 </t>
  </si>
  <si>
    <t xml:space="preserve">1.-N-A
2.Correo electrónico del 13  de marzo 2024 
</t>
  </si>
  <si>
    <t>1.-N-A
2. 25%</t>
  </si>
  <si>
    <r>
      <t>EL oficial de seguridad de la información</t>
    </r>
    <r>
      <rPr>
        <b/>
        <sz val="11"/>
        <rFont val="Calibri"/>
        <family val="2"/>
        <scheme val="minor"/>
      </rPr>
      <t xml:space="preserve"> una vez en la vigencia revisa</t>
    </r>
    <r>
      <rPr>
        <sz val="11"/>
        <rFont val="Calibri"/>
        <family val="2"/>
        <scheme val="minor"/>
      </rPr>
      <t xml:space="preserve"> el listado de las personas a convocar a las sensibilizaciones de seguridad de la información, con el fin que el personal asistencial y profesional  de la dependencia asista al proceso programado. Verifica las personas que asistieron y las que no asistieron. Si existen personas que no asistieron remite correo a la Subgerencia de Talento Humano - STH  para que se programen a los funcionarios . De igual manera programa a los funcionarios a la siguiente sensibilización de seguridad de la información. La evidencia del control queda registrada en el correo remitido a la STH de cada dependencia y a los funcionarios convocados.  –  PREVENTIVO </t>
    </r>
  </si>
  <si>
    <t>C4</t>
  </si>
  <si>
    <t xml:space="preserve">Pérdida de Disponibilidad de 1. Actas de reparto
2. Proceso disciplinario ordinario
3. Proceso disciplinario verbal
4. Actas reunión (seguimiento)
(Información Electrónica)
 por Pérdida , modificación, borrado o uso o autorizado de la información.
Fallas Humanas debido a Ausencia de control de acceso 
Desconocimiento de políticas de seguridad de la información
Ausencia de copias de respaldo 
</t>
  </si>
  <si>
    <t xml:space="preserve">Ausencia de control de acceso 
Desconocimiento de políticas de seguridad de la información
Ausencia de copias de respaldo 
</t>
  </si>
  <si>
    <t>Pérdida , modificación, borrado o uso o autorizado de la información.
Fallas Humanas</t>
  </si>
  <si>
    <t xml:space="preserve">El jefe de dependencia solicita una vez en la vigencia al gestor de accesos, el reporte y ultimo respaldo de la matriz de copias de respaldo y recuperación del Fileserver, para verificar el  proceso de respaldo de la información vital para el proceso y que la misma esté actualizada. El jefe de dependencia revisada la matriz y la copia de respaldo generada, en caso de ser necesario, solicita realizar las modificaciones pertinentes. La evidencia queda registrada en una mesa de servicios de TI.
</t>
  </si>
  <si>
    <t>C1, C2, C4</t>
  </si>
  <si>
    <t>1.Revision y actualización de las cuentas de usuario activas e implementar ajustes necesarios 
2.Realizar  revisión de los repositorios para encontrar la causa raíz  e implementar ajustes necesarios</t>
  </si>
  <si>
    <t>El jefe de la dependencia cada vez que se retira un funcionario de la dependencia, solicita a la mesa de servicios de TI que se realice respaldo de la información que maneja el funcionario en el equipo asignado. La evidencia del control queda registrada en la Mesa de Servicios de TI</t>
  </si>
  <si>
    <t>C1, C4</t>
  </si>
  <si>
    <r>
      <t>EL oficial de seguridad de la información</t>
    </r>
    <r>
      <rPr>
        <b/>
        <sz val="11"/>
        <rFont val="Calibri"/>
        <family val="2"/>
        <scheme val="minor"/>
      </rPr>
      <t xml:space="preserve"> una vez en la vigencia</t>
    </r>
    <r>
      <rPr>
        <sz val="11"/>
        <rFont val="Calibri"/>
        <family val="2"/>
        <scheme val="minor"/>
      </rPr>
      <t xml:space="preserve"> revisa el listado de las personas a convocar a las sensibilizaciones de seguridad de la información, con el fin que el personal asistencial y profesional  de la dependencia asista al proceso programado. Verifica las personas que asistieron y las que no asistieron. Si existen personas que no asistieron remite correo a la Subgerencia de Talento Humano - STH  para que se programen a los funcionarios . De igual manera programa a los funcionarios a la siguiente sensibilización de seguridad de la información. La evidencia del control queda registrada en el correo remitido a la STH de cada dependencia y a los funcionarios convocados.  –  PREVENTIVO </t>
    </r>
  </si>
  <si>
    <r>
      <t xml:space="preserve">El jefe de dependencia </t>
    </r>
    <r>
      <rPr>
        <b/>
        <sz val="11"/>
        <rFont val="Calibri"/>
        <family val="2"/>
        <scheme val="minor"/>
      </rPr>
      <t>una vez en cada semestre</t>
    </r>
    <r>
      <rPr>
        <sz val="11"/>
        <rFont val="Calibri"/>
        <family val="2"/>
        <scheme val="minor"/>
      </rPr>
      <t xml:space="preserve">  realiza seguimiento de los permisos de los usuarios que acceden a los r</t>
    </r>
    <r>
      <rPr>
        <b/>
        <sz val="11"/>
        <rFont val="Calibri"/>
        <family val="2"/>
        <scheme val="minor"/>
      </rPr>
      <t>epositorios de información</t>
    </r>
    <r>
      <rPr>
        <sz val="11"/>
        <rFont val="Calibri"/>
        <family val="2"/>
        <scheme val="minor"/>
      </rPr>
      <t xml:space="preserve">   de la OCDI, con el propósito de </t>
    </r>
    <r>
      <rPr>
        <b/>
        <sz val="11"/>
        <rFont val="Calibri"/>
        <family val="2"/>
        <scheme val="minor"/>
      </rPr>
      <t>verificar y/o</t>
    </r>
    <r>
      <rPr>
        <sz val="11"/>
        <rFont val="Calibri"/>
        <family val="2"/>
        <scheme val="minor"/>
      </rPr>
      <t xml:space="preserve"> mitigar el borrado de información y los privilegios de acceso a los documentos que reposan en los expedientes disciplinarios. El jefe de la dependencia, revisados los permisos, de ser necesario solicita al gestor de accesos las modificaciones de los permisos. La evidencia queda registrada en el acta de seguimiento que realiza la dependencia y, si es del caso, en la mesa de servicios de TI.</t>
    </r>
  </si>
  <si>
    <t>1. Archivo de gestión de la OCDI
(Instalaciones)</t>
  </si>
  <si>
    <t>Pérdida de confidencialidad e integridad de 1. Archivo de gestión de la OCDI
(Instalaciones) por Pérdida , modificación, borrado o uso o autorizado de la información.
Fallas Humanas debido a Ausencia de control de acceso
Desconocimiento de políticas de seguridad de la información</t>
  </si>
  <si>
    <t>Ausencia de control de acceso
Desconocimiento de políticas de seguridad de la información</t>
  </si>
  <si>
    <t>El jefe de dependencia asigna a un funcionario de la OCDI para que controle y sea responsable de la información que se almacena en el archivo de gestión. Esta asignación se realiza cada vez que se requiera de acuerdo a las necesidades del proceso con el propósito que solo se pueda tener control de la información de la dependencia y evitar el acceso por parte de personal no autorizado. En caso que no exista la asignación de la persona responsable del archivo cualquier funcionario de la OCDI puede acceder a los documentos del mismo. La evidencia de la asignación de personal queda registrada en las actas de reunión de seguimiento.</t>
  </si>
  <si>
    <t>Documento Técnico Manual de Políticas detalladas de Seguridad y Privacidad de la Información.</t>
  </si>
  <si>
    <t xml:space="preserve">*Identificar y documentar claramente las razones específicas por las cuales se presentó la falla en el control e implementar de manera inmediata los ajustes necesarios. </t>
  </si>
  <si>
    <t>1. Designar, cuando se requiera, un servidor de la Dependencia como responsable y custodio del archivo de gestión, con el fin de controlar el acceso al mismo. 
2. Solicitar sensibilizaciones de seguridad de la información para el personal asistencial y profesional de la OCDI, en temas de responsabilidad en seguridad</t>
  </si>
  <si>
    <t xml:space="preserve">
1. Meta: 1
Indicador1:
 1 Servidor designado 
Meta 2 : 100% funcionarios de OCDI sensibilizados
# personas que participan  / # personas convocadas*100</t>
  </si>
  <si>
    <t xml:space="preserve">Recurso humano
recurso fisio (llave) </t>
  </si>
  <si>
    <t xml:space="preserve">1.-N-A
2.Correo electrónico del 13  de marzo 2024 </t>
  </si>
  <si>
    <t>Pérdida de Disponibilidad de 1. Archivo de gestión de la OCDI
(Instalaciones) por 
Fallas Humanas
Destrucción de documentos
Inundación debido a 
Desconocimiento de políticas de seguridad de la información
Uso inadecuado o descuidado del control de acceso físico a las edificaciones y
los recintos 
Ubicación en un área susceptible de inundación</t>
  </si>
  <si>
    <t xml:space="preserve">
Desconocimiento de políticas de seguridad de la información
Uso inadecuado o descuidado del control de acceso físico a las edificaciones y
los recintos 
Ubicación en un área susceptible de inundación</t>
  </si>
  <si>
    <t xml:space="preserve">
Fallas Humanas
Destrucción de documentos
Inundación</t>
  </si>
  <si>
    <r>
      <t>Los funcionarios y contratistas</t>
    </r>
    <r>
      <rPr>
        <b/>
        <sz val="11"/>
        <rFont val="Calibri"/>
        <family val="2"/>
        <scheme val="minor"/>
      </rPr>
      <t xml:space="preserve"> verifican </t>
    </r>
    <r>
      <rPr>
        <sz val="11"/>
        <rFont val="Calibri"/>
        <family val="2"/>
        <scheme val="minor"/>
      </rPr>
      <t xml:space="preserve">que toda la información impresa esté segura en </t>
    </r>
    <r>
      <rPr>
        <b/>
        <sz val="11"/>
        <rFont val="Calibri"/>
        <family val="2"/>
        <scheme val="minor"/>
      </rPr>
      <t>la carpeta física asignada</t>
    </r>
    <r>
      <rPr>
        <sz val="11"/>
        <rFont val="Calibri"/>
        <family val="2"/>
        <scheme val="minor"/>
      </rPr>
      <t xml:space="preserve">  o en su sitio de  trabajo al finalizar el día y cuando se encuentre fuera de su puesto de trabajo por un tiempo prologado, con el propósito de evitar pérdida o daño de la información que reposa en los puestos de trabajo u oficinas. Los funcionarios y contratistas protegen, </t>
    </r>
    <r>
      <rPr>
        <b/>
        <sz val="11"/>
        <rFont val="Calibri"/>
        <family val="2"/>
        <scheme val="minor"/>
      </rPr>
      <t xml:space="preserve">resguardan </t>
    </r>
    <r>
      <rPr>
        <sz val="11"/>
        <rFont val="Calibri"/>
        <family val="2"/>
        <scheme val="minor"/>
      </rPr>
      <t>y retiran de los escritorios la información cuando salen de sus puestos de trabajo. En caso que se no se asegure la información el propietario de la información verifica la aplicación de la política . La evidencia de la realización del control queda registrada en las cámaras de seguridad y en los controles de seguridad relacionados con el accesos físicos a las instalaciones.</t>
    </r>
  </si>
  <si>
    <t>C2,C3</t>
  </si>
  <si>
    <t xml:space="preserve">*Identificar y documentar claramente las razones específicas por las cuales se presento la falla en el control e implementar de manera inmediata los ajustes necesarios. </t>
  </si>
  <si>
    <t>El jefe de dependencia asigna a un funcionario de la OCDI para que controle y sea responsable de la información que se almacena en el archivo de gestión. Esta asignación se realiza cada vez que se requiera de acuerdo a las necesidades del proceso con el propósito que solo  se pueda tener control de la información de la dependencia y evitar el acceso por parte de personal no autorizado. En caso que no exista la asignación de la persona responsable del archivo cualquier funcionario de la OCDI puede acceder a los documentos del mismo. La evidencias de la asignación de personal quedan registradas en las actas de reunión de seguimiento.</t>
  </si>
  <si>
    <t>C2, C3</t>
  </si>
  <si>
    <t>1. Sistema de grabación
2.Correo electrónico OCD
3.Sistema de Información Disciplinario Distrital 
(Servicio)</t>
  </si>
  <si>
    <t xml:space="preserve">Pérdida de confidencialidad e integridad de 1. Sistema de grabación
2.Correo electrónico OCD
3.Sistema de Información Disciplinario Distrital 
(Servicio) por Perdida o acceso no autorizado 
Fallas Humanas debido a Ausencia de control de acceso 
Desconocimiento de políticas de control de acceso </t>
  </si>
  <si>
    <t xml:space="preserve">Ausencia de control de acceso 
Desconocimiento de políticas de control de acceso </t>
  </si>
  <si>
    <t>Perdida o acceso no autorizado 
Fallas Humanas</t>
  </si>
  <si>
    <t>El jefe de dependencia realiza la asignación de accesos de los funcionarios de la dependencia cada vez que se requiera, para el acceso a las grabaciones de las diligencias (Microsoft teams – cuenta correo electrónico OCDI). Así como el acceso (usuario y/o contraseñas) al correo de la Dependencia y el Sistema de Información Disciplinaria SID, con el propósito que únicamente accedan a estos servicios (audiencias, diligencias, correo electrónico, y SID) el personal autorizado.  La evidencia de la asignación queda registrada en la herramienta de teams, correo electrónico o actas de seguimiento según el caso.</t>
  </si>
  <si>
    <t>Determinar cuales fueron las actividades  no ejecutadas y desarrollarlas de manera inmediata.</t>
  </si>
  <si>
    <r>
      <t>1. Cuando se requiera designar al servidor de la dependencia responsable y custodio del correo electrónico de la Oficina, de actualizaciones en el Sistema SID y los profesionales y/o secretarios   encargados del descargue y archivo de las diligencias  
2. Solicitar sensibilizaciones de seguridad de la información para el personal asistencia y profesional de la OCDI, en temas de responsabilidad en seguridad  
3. Revisión semestral de la matriz de permisos</t>
    </r>
    <r>
      <rPr>
        <b/>
        <sz val="11"/>
        <rFont val="Calibri"/>
        <family val="2"/>
        <scheme val="minor"/>
      </rPr>
      <t xml:space="preserve"> de los repositorios de la Ocdi</t>
    </r>
    <r>
      <rPr>
        <sz val="11"/>
        <rFont val="Calibri"/>
        <family val="2"/>
        <scheme val="minor"/>
      </rPr>
      <t xml:space="preserve">  por parte de la jefe de dependencia. Esto con el fin de garantizar que el instrumento de la matriz se encuentre siempre actualizado y revisado </t>
    </r>
  </si>
  <si>
    <t>1.  Meta 1
Indicador1:
 1  Servidor designado para cada tarea
2. Meta: 100%funcionarios de OCDI sensibilizados 
Indicador 2: 
# personas sensibilizadas / # personas convocadas*100
3. Meta: 2
Indicador 3:
 Revisiones realizadas / revisiones programadas*100</t>
  </si>
  <si>
    <t>1.No aplica para reporte
2.Mediante correo electrónico del 13  de marzo 2024 se requirió programación de la jornada de sensibilización para el equipo de la OCDI, la cual quedó programada para el 11 de abril de 2024 
3.No aplica para reporte</t>
  </si>
  <si>
    <t>1.-N-A
2.Correo electrónico del 13  de marzo 2024 
3.-N-A</t>
  </si>
  <si>
    <t>1.-N-A
2. 25%
3.N-A</t>
  </si>
  <si>
    <r>
      <t xml:space="preserve">El jefe de la Dependencia revisa semestralmente la matriz de permisos del fileserver </t>
    </r>
    <r>
      <rPr>
        <b/>
        <sz val="11"/>
        <rFont val="Calibri"/>
        <family val="2"/>
        <scheme val="minor"/>
      </rPr>
      <t>y la nube (one drive - Share Point)</t>
    </r>
    <r>
      <rPr>
        <sz val="11"/>
        <rFont val="Calibri"/>
        <family val="2"/>
        <scheme val="minor"/>
      </rPr>
      <t>.  Esto con el fin de garantizar que el instrumento de la matriz se encuentre siempre actualizado y revisado</t>
    </r>
  </si>
  <si>
    <t>1. Sistema de grabación
2.Correo electrónico OCDI
3.Sistema de Información Disciplinario Distrital 
(Servicio)</t>
  </si>
  <si>
    <t xml:space="preserve">Pérdida de Disponibilidad de 1. Sistema de grabación
2.Correo electrónico OCDI
3.Sistema de Información Disciplinario Distrital 
(Servicio) por 
Incumplimiento en el mantenimiento de los dispositivos
Perdida o acceso no autorizado a las grabaciones y correo electrónico
Fallas Humanas 
Fallas de los dispositivos debido a Desconocimiento en el uso de los dispositivos
Mantenimiento insuficiente/instalación fallida de los dispositivos
s mismos.
Ausencia de copias de respaldo ( grabaciones)
Desconocimiento de políticas de seguridad de la información
</t>
  </si>
  <si>
    <t xml:space="preserve">Desconocimiento en el uso de los dispositivos
Mantenimiento insuficiente/instalación fallida de los dispositivos
s mismos.
Ausencia de copias de respaldo ( grabaciones)
Desconocimiento de políticas de seguridad de la información
</t>
  </si>
  <si>
    <t xml:space="preserve">
Incumplimiento en el mantenimiento de los dispositivos
Perdida o acceso no autorizado a las grabaciones y correo electrónico
Fallas Humanas 
Fallas de los dispositivos</t>
  </si>
  <si>
    <r>
      <t>El jefe de la dependencia, cuando se requiera, designará un servidor de la Oficina quien será el encargado de: - descargar las diligencias de la herramienta Microsoft Teams para proceder con su cargue en los repositorios de los expedientes disciplinarios correspondientes. –</t>
    </r>
    <r>
      <rPr>
        <sz val="10"/>
        <rFont val="Calibri"/>
        <family val="2"/>
        <scheme val="minor"/>
      </rPr>
      <t xml:space="preserve"> revisión y seguimiento del correo institucional de la dependencia (acceso usuario y/o contraseñas). – Seguimiento y cargue en el Sistema de Información Disciplinaria SID</t>
    </r>
    <r>
      <rPr>
        <sz val="11"/>
        <rFont val="Calibri"/>
        <family val="2"/>
        <scheme val="minor"/>
      </rPr>
      <t>.  La evidencia queda consignada en el acta de seguimiento mensual de la oficina y en los repositorios (Fileserver – One Drive)</t>
    </r>
  </si>
  <si>
    <t>C1, C2, C,3</t>
  </si>
  <si>
    <t xml:space="preserve">1. Cuando se requiera,  designar al servidor de la dependencia responsable y custodio del correo electrónico de la Oficina, de actualizaciones en el Sistema SID y los profesionales y/o secretarios   encargados del descargue y archivo de las diligencias 
2  Solicitar sensibilizaciones de seguridad de la información para el personal asistencial y profesional de la OCDI en temas de responsabilidad en seguridad.
</t>
  </si>
  <si>
    <t xml:space="preserve">1.  Meta 1
Indicador1: 
1 Servidor designado para cada tarea
2. Meta: 100%funcionarios de OCDI sensibilizados 
Indicador: # personas sensibilizadas / # personas convocadas*100
</t>
  </si>
  <si>
    <t>1.No aplica para reporte
2.Mediante correo electrónico del 13  de marzo 2024 se requirió programación de la jornada de sensibilización para el equipo de la OCDI, la cual quedó programada para el 11 de abril de 2024</t>
  </si>
  <si>
    <t>1.-N-A
2. 25%
3. N-A</t>
  </si>
  <si>
    <t>1. Fileserver / nube de OCDI
2. FileServer / nube de la OCI
(Servicio)</t>
  </si>
  <si>
    <t>Pérdida de confidencialidad e integridad de 1. Fileserver / nube de OCDI
2. FileServer / nube de la OCI
(Servicio) por Uso no autorizado de la información
Fallas Humanas debido a Ausencia de control de acceso 
Desconocimiento de políticas de seguridad de la información</t>
  </si>
  <si>
    <t>Ausencia de control de acceso 
Desconocimiento de políticas de seguridad de la información</t>
  </si>
  <si>
    <t>El Propietario de información/Administrador de Carpetas realiza la solicitud y/o  revisión de los accesos definidos para los  funcionarios/ contratistas de su dependencia cada vez que se requiera, registrando en una mesa de servicios o correo electrónico , con el fin que se asignen los permisos correspondientes por parte del personal técnico. En caso que no sea el propietario o administrador, se cierra la mesa como no resuelta. La información de la solicitud queda documentada en la mesa de servicios de TI o Correo electrónico</t>
  </si>
  <si>
    <t xml:space="preserve">Identificar y documentar claramente las razones específicas por las cuales se presento la falla en el control e implementar de manera inmediata los ajustes necesarios. </t>
  </si>
  <si>
    <r>
      <t xml:space="preserve">1.Revision semestral de la matriz de permisos </t>
    </r>
    <r>
      <rPr>
        <b/>
        <sz val="11"/>
        <color rgb="FF000000"/>
        <rFont val="Calibri"/>
        <family val="2"/>
        <scheme val="minor"/>
      </rPr>
      <t>de los repositorios de la OCDI / OCI</t>
    </r>
    <r>
      <rPr>
        <sz val="11"/>
        <color rgb="FF000000"/>
        <rFont val="Calibri"/>
        <family val="2"/>
        <scheme val="minor"/>
      </rPr>
      <t xml:space="preserve"> por parte del(a) jefe de  Dependencia, esto con el fin de garantizar que el instrumento de la matriz se encuentre actualizado y revisado conforme los permisos otorgados
2.Solicitar sensibilizaciones de seguridad de la información para funcionarios y colaboradores de la oficina  en temas de responsabilidad en seguridad</t>
    </r>
  </si>
  <si>
    <t xml:space="preserve">
1.Meta:
  Una (1) revisión semestral de la matriz de permisos fileserver
Indicador 1: 
Revisiones realizadas /revisiones programadas *100
2. Meta: 100% funcionarios y colaboradores de la oficina  sensibilizados 
Indicador : # personas sensibilizadas / # personas convocadas*100</t>
  </si>
  <si>
    <t>Jefe de la oficina</t>
  </si>
  <si>
    <t>OCDI
1. No aplica para reporte
2.Mediante correo electrónico del 13  de marzo 2024 se requirió programación de la jornada de sensibilización para el equipo de la OCDI, la cual quedó programada para el 11 de abril de 2024 
OCI
1 y 2 No aplican para el reporte</t>
  </si>
  <si>
    <t>OCDI
1.-N-A
2.Correo electrónico del 13  de marzo 2024 
OCI
1 Y 2 N.A.</t>
  </si>
  <si>
    <t>OCDI
1.-N-A
2.25%
3.N-A
OCI
1. NA
2. NA</t>
  </si>
  <si>
    <t>OCDI
No se materializo el riesgo
OCI
No se materializó el riesgo</t>
  </si>
  <si>
    <t>El propietario del activo cada vez que se presente un incidente de seguridad deberá reportar la vulnerabilidad en la Mesa de Servicios de TI con el fin que se verifique el mismo. La evidencia del control queda registrada en la Mesa de Servicios de TI</t>
  </si>
  <si>
    <r>
      <t>EL oficial de seguridad de la información</t>
    </r>
    <r>
      <rPr>
        <b/>
        <sz val="11"/>
        <color rgb="FF000000"/>
        <rFont val="Calibri"/>
        <family val="2"/>
        <scheme val="minor"/>
      </rPr>
      <t xml:space="preserve"> una vez en la vigencia</t>
    </r>
    <r>
      <rPr>
        <sz val="11"/>
        <color rgb="FF000000"/>
        <rFont val="Calibri"/>
        <family val="2"/>
        <scheme val="minor"/>
      </rPr>
      <t xml:space="preserve"> revisa el listado de las personas a convocar a las sensibilizaciones de seguridad de la información, con el fin que el personal asistencial y profesional  de la dependencia asista al proceso programado. Verifica las personas que asistieron y las que no asistieron. Si existen personas que no asistieron remite correo a la Subgerencia de Talento Humano - STH  para que se programen a los funcionarios . De igual manera programa a los funcionarios a la siguiente sensibilización de seguridad de la información. La evidencia del control queda registrada en el correo remitido a la STH de cada dependencia y a los funcionarios convocados.  –  PREVENTIVO </t>
    </r>
  </si>
  <si>
    <t>1. Fileserver  / nube  de OCDI
2. FileServer  / nube de la OCI
(Servicio)</t>
  </si>
  <si>
    <t xml:space="preserve">Pérdida de Disponibilidad de 1. Fileserver  / nube  de OCDI
2. FileServer  / nube de la OCI
(Servicio) por Perdida o acceso no autorizado a la información 
Fallas Humanas
Incumplimiento en el mantenimiento del fileserver - nube debido a Ausencia de copias de respaldo 
Desconocimiento de políticas de seguridad de la información
Ausencia de mantenimiento al fileserver - nube
Ausencia de control de acceso </t>
  </si>
  <si>
    <t xml:space="preserve">Ausencia de copias de respaldo 
Desconocimiento de políticas de seguridad de la información
Ausencia de mantenimiento al fileserver - nube
Ausencia de control de acceso </t>
  </si>
  <si>
    <t>Perdida o acceso no autorizado a la información 
Fallas Humanas
Incumplimiento en el mantenimiento del fileserver - nube</t>
  </si>
  <si>
    <t>El Propietario de información/Administrador de Carpetas de la OCDI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t>
  </si>
  <si>
    <r>
      <t>1.Revision semestral de la matriz de permisos d</t>
    </r>
    <r>
      <rPr>
        <b/>
        <sz val="11"/>
        <color rgb="FF000000"/>
        <rFont val="Calibri"/>
        <family val="2"/>
        <scheme val="minor"/>
      </rPr>
      <t>e los repositorios de la OCDI / OCI</t>
    </r>
    <r>
      <rPr>
        <sz val="11"/>
        <color rgb="FF000000"/>
        <rFont val="Calibri"/>
        <family val="2"/>
        <scheme val="minor"/>
      </rPr>
      <t xml:space="preserve">  por parte del(a) jefe de oficina, esto con el fin de garantizar que el instrumento de la matriz se encuentre actualizado y revisado conforme los permisos otorgados
2.Solicitar por mesa de servicios  que se remita el reporte del último respaldo realizado a la  carpeta de la oficina. 
Control : verificar ultimo respaldo de la matriz
3.Solicitar sensibilizaciones de seguridad de la información para el personal (funcionarios y colaboradores)  de la oficina, en temas de responsabilidad en seguridad
4 Seguimiento mensual  por parte del jefe de la oficina, con el fin de  garantizar la disponibilidad de la información en los repositorios dispuestos.                 
</t>
    </r>
  </si>
  <si>
    <r>
      <rPr>
        <sz val="11"/>
        <color rgb="FF000000"/>
        <rFont val="Calibri"/>
        <family val="2"/>
        <scheme val="minor"/>
      </rPr>
      <t xml:space="preserve">1. Meta: 2-
Una (1) revisión semestral de la matriz de permisos fileserver.
Indicador 1:
 (Revisiones realizadas /revisiones programadas) *100
2. Meta  1 mesa de servicios
Indicador
mesa de servicios generada
</t>
    </r>
    <r>
      <rPr>
        <sz val="11"/>
        <color rgb="FFFF0000"/>
        <rFont val="Calibri"/>
        <family val="2"/>
        <scheme val="minor"/>
      </rPr>
      <t xml:space="preserve"> </t>
    </r>
    <r>
      <rPr>
        <sz val="11"/>
        <color rgb="FF000000"/>
        <rFont val="Calibri"/>
        <family val="2"/>
        <scheme val="minor"/>
      </rPr>
      <t xml:space="preserve">3.Meta 3: 100%  del personal de la oficina sensibilizado.
Indicador 3: (# personas sensibilizadas / # personas convocadas)*100
4. Meta: 12
(Revisiones realizadas /  revisiones programadas) *100 </t>
    </r>
  </si>
  <si>
    <t>OCDI:
1 Y 2.-No aplica para reporte
3.- Mediante correo electrónico del 13  de marzo 2024 se requirió programación de la jornada de sensibilización para el equipo de la OCDI, la cual quedó programada para el 11 de abril de 2024 
4.-Mediante las actas # 1,2 y 3 se realizó seguimiento mensual verificando la información actualizada en los repositorios de la OCDI
OCI
1, 2 y 3 no aplican para el reporte.
4. En desarrollo de las reuniones efectuadas en enero, febrero y marzo  se definieron los repositorios para la OCI y se verificó la actualización de la información</t>
  </si>
  <si>
    <t>OCDI
1.Y 2-N-A
3.Correo electrónico del 13  de marzo 2024 
4.Actas de seguimiento mensual 1,2 ,3
OCI
1, 2 y 3 N.A.
4. Actas 2, 3 y 4</t>
  </si>
  <si>
    <t>OCDI
1 Y 2.-N-A
3. 25%
4. 25%
OCI
1, 2 y 3 N.A
4.  (3/12)*100 - 25%</t>
  </si>
  <si>
    <t>Instructivo Gestión de Incidentes de seguridad de la Información</t>
  </si>
  <si>
    <r>
      <rPr>
        <sz val="11"/>
        <color rgb="FF000000"/>
        <rFont val="Calibri"/>
        <family val="2"/>
        <scheme val="minor"/>
      </rPr>
      <t xml:space="preserve">El jefe de dependencia, </t>
    </r>
    <r>
      <rPr>
        <b/>
        <sz val="11"/>
        <color rgb="FF000000"/>
        <rFont val="Calibri"/>
        <family val="2"/>
        <scheme val="minor"/>
      </rPr>
      <t>una vez en la vigencia,</t>
    </r>
    <r>
      <rPr>
        <sz val="11"/>
        <color rgb="FF000000"/>
        <rFont val="Calibri"/>
        <family val="2"/>
        <scheme val="minor"/>
      </rPr>
      <t xml:space="preserve">  solicita por mesa de servicios TI  que  se remita el reporte del último respaldo realizado a la  carpeta , con el fin de verificar  que el respaldo correspondiente a la información vital del proceso se encuentre conforme a la realidad. El jefe de dependencia verifica la información remitida por el gestor de accesos y en caso de ser necesario solicita realizar las modificaciones pertinentes. La evidencia queda registrada en una mesa de servicios de TI.</t>
    </r>
  </si>
  <si>
    <t xml:space="preserve">Seguimiento mensual  por parte del jefe de la oficina, con el fin de  garantizar la disponibilidad de la información en los repositorios dispuestos.     </t>
  </si>
  <si>
    <t>C1, C2, C3</t>
  </si>
  <si>
    <t xml:space="preserve">1. Jefe de Oficina
2. Profesional especializado y universitario 
3. Cargos secretariales
4. Contratista 
(Recurso Humano)
</t>
  </si>
  <si>
    <t>Pérdida de confidencialidad e integridad de 1. Jefe de Oficina
2. Profesional especializado y universitario 
3. Cargos secretariales
4. Contratista 
(Recurso Humano)
 por Incumplimiento en la disciplina del personal
Error en Uso debido a Ausencia del personal
Entrenamiento insuficiente en seguridad
Falla de conciencia acerca de la seguridad</t>
  </si>
  <si>
    <t>Ausencia del personal
Entrenamiento insuficiente en seguridad
Falla de conciencia acerca de la seguridad</t>
  </si>
  <si>
    <t>Incumplimiento en la disciplina del personal
Error en Uso</t>
  </si>
  <si>
    <t>C1,C,2,C3</t>
  </si>
  <si>
    <t xml:space="preserve">Identificar y documentar claramente las razones específicas por las cuales se presento la falla y reiterar capacitación en seguridad </t>
  </si>
  <si>
    <t xml:space="preserve">
Solicitar sensibilizaciones de seguridad de la información para el personal asistencial y profesional de la dependencia en temas de responsabilidad en seguridad </t>
  </si>
  <si>
    <t xml:space="preserve">1. Meta: 100% funcionarios de OCDI / OCI sensibilizados 
Indicador: # personas sensibilizadas / # personas convocadas*100
</t>
  </si>
  <si>
    <t>Jefe de Dependencia (OCDI Interno  - OCI)</t>
  </si>
  <si>
    <t>OCDI
1.Mediante correo electrónico del 13  de marzo 2024 se requirió programación de la jornada de sensibilización para el equipo de la OCDI, la cual quedó programada para el 11 de abril de 2024 
OCI
1. No aplica para el reporte</t>
  </si>
  <si>
    <t>OCDI
1.-Correo electrónico del 13  de marzo 2024 
OCI
1. N.A.</t>
  </si>
  <si>
    <t>OCDI
1. 25%
OCI
1. N.A.</t>
  </si>
  <si>
    <t>Pérdida de Disponibilidad de 1. Jefe de Oficina
2. Profesional especializado y universitario 
3. Cargos secretariales
4. Contratista 
(Recurso Humano)
 por Perdida, Fuga de información.
Entrega de información a terceros debido a Alta Rotación de Personal especializado
Desconocimiento de políticas de seguridad de la información</t>
  </si>
  <si>
    <t>Alta Rotación de Personal especializado
Desconocimiento de políticas de seguridad de la información</t>
  </si>
  <si>
    <t>Perdida, Fuga de información.
Entrega de información a terceros</t>
  </si>
  <si>
    <t xml:space="preserve">1. Base de datos de los procesos disciplinarios
2. Bases de datos con información relacionada con los procesos judiciales
3. Base de datos cuadro de términos de los procesos disciplinarios
(Bases de datos)
</t>
  </si>
  <si>
    <t>Pérdida de confidencialidad e integridad de 1. Base de datos de los procesos disciplinarios
2. Bases de datos con información relacionada con los procesos judiciales
3. Base de datos cuadro de términos de los procesos disciplinarios
(Bases de datos)
 por 1. Hurto de Información
2. Pérdida, Corrupción, modificación no  autorizada de la información
3. Fallas Humanas debido a Deficiencia en la autorización de permisos de la información
Acceso intencionado por parte de personal no autorizado
Ausencia de control de acceso
Desconocimiento de políticas de seguridad de la información</t>
  </si>
  <si>
    <t>Deficiencia en la autorización de permisos de la información
Acceso intencionado por parte de personal no autorizado
Ausencia de control de acceso
Desconocimiento de políticas de seguridad de la información</t>
  </si>
  <si>
    <t>El jefe de dependencia revisa una vez cada semestre de la vigencia,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o por mesa de servicios, indicando los ajustes requeridos. La evidencia queda registrada en la mesa de servicios TI o en correo electrónico</t>
  </si>
  <si>
    <t>C1.C2,C3</t>
  </si>
  <si>
    <t xml:space="preserve">
Realizar  revisión de los repositorios para encontrar la causa raíz y ajustar controles </t>
  </si>
  <si>
    <t>1. Revisión semestral  del reporte de cuentas de usuario
2.Solicitar sensibilizaciones de seguridad de la información para el personal asistencial y profesional de la OCDI en temas de responsabilidad en seguridad</t>
  </si>
  <si>
    <t>1. meta= 2
Indicador 1
Revisiones realizadas / revisiones programadas*100
2.Meta : 100% funcionarios de OCDI sensibilizados
Indicador 2
# personas sensibilizadas  / # personas convocadas*100</t>
  </si>
  <si>
    <t xml:space="preserve">Recurso humano y tecnológico </t>
  </si>
  <si>
    <t>1.-N-A
2.-25%
3.N-A</t>
  </si>
  <si>
    <t xml:space="preserve">Pérdida de Disponibilidad de 1. Base de datos de los procesos disciplinarios
2. Bases de datos con información relacionada con los procesos judiciales
3. Base de datos cuadro de términos de los procesos disciplinarios
(Bases de datos)
 por Pérdida , modificación, borrado o uso o autorizado de la información.
Fallas Humanas debido a Ausencia de control de acceso 
Desconocimiento de políticas de seguridad de la información
Ausencia de copias de respaldo 
</t>
  </si>
  <si>
    <t>El jefe de dependencia, (1) una vez cada semestre, verifica los permisos otorgados para el acceso a la información contenida en las bases de datos de los repositorios de la OCDI , para mitigar el borrado de información y que solo el personal designado tenga acceso a la misma. El jefe de dependencia revisada los permisos, en caso de ser necesario, solicita realizar las modificaciones pertinentes. La evidencia queda registrada en las actas de reunión o mesa de servicios de TI.</t>
  </si>
  <si>
    <t xml:space="preserve">1. Verificar, (1) una vez cada semestre, los permisos otorgados para el acceso a la información contenida en las bases de datos del fileserver de la Ocdi. 
Control : Revisión permisos de accesos
2. Solicitar sensibilizaciones para el personal asistencial y profesional en temas de seguridad de la información 
3 Seguimiento mensual  por parte del jefe de la dependencia, con el fin de  garantizar la disponibilidad de la información en los repositorios dispuestos.  </t>
  </si>
  <si>
    <t>1.Meta = 2
Indicador 1
Revisiones realizadas / revisiones programadas*100
2. Meta= 100%
Funcionarios de OCDI sensibilizados
Indicador
# personas sensibilizadas  / # personas convocadas*100
3.Meta: 12
 Indicador 3: 
Revisiones realizadas /revisiones programadas *100</t>
  </si>
  <si>
    <t>OCDI:
1 .-No aplica para reporte
2.- Mediante correo electrónico del 13  de marzo 2024 se requirió programación de la jornada de sensibilización para el equipo de la OCDI, la cual quedó programada para el 11 de abril de 2024 
3.-Mediante las actas # 1,2 y 3 se realizó seguimiento mensual verificando la información actualizada en los repositorios de la OCDI</t>
  </si>
  <si>
    <t>OCDI
1.-N-A
2.Correo electrónico del 13  de marzo 2024 
3.Actas de seguimiento mensual 1,2 ,3</t>
  </si>
  <si>
    <t>OCDI
1 .-N-A
2.-25%
3.-25%</t>
  </si>
  <si>
    <r>
      <t xml:space="preserve">1. Verificar, (1) una vez cada semestre, los permisos otorgados para el acceso a la información contenida en las bases de datos del fileserver de la Ocdi. 
Control : Revisión permisos de accesos
2. Solicitar sensibilizaciones para el personal asistencial y profesional en temas de seguridad de la información 
3 Seguimiento mensual  por parte del jefe de la dependencia, con el fin de  garantizar la disponibilidad de la informacion en los repositorios dispuestos. </t>
    </r>
    <r>
      <rPr>
        <b/>
        <sz val="11"/>
        <rFont val="Calibri"/>
        <family val="2"/>
        <scheme val="minor"/>
      </rPr>
      <t xml:space="preserve"> 
</t>
    </r>
    <r>
      <rPr>
        <sz val="11"/>
        <rFont val="Calibri"/>
        <family val="2"/>
        <scheme val="minor"/>
      </rPr>
      <t xml:space="preserve">
</t>
    </r>
  </si>
  <si>
    <t xml:space="preserve">
1.Meta = 2
Indicador
Revisiones realizadas / revisiones programadas*100
2. Meta= 100%
Funcionarios de OCDI sensibilizados
Indicador
# personas sensibilizadas  / # personas convocadas*100
3.Meta: 4
 Indicador: Revisiones realzadas /revisiones programadas *100
</t>
  </si>
  <si>
    <t xml:space="preserve">   </t>
  </si>
  <si>
    <t>El jefe de dependencia semestralmente realiza seguimiento de los permisos de los usuarios que acceden a las carpetas de la OCDI, con el propósito de mitigar el borrado de información y los privilegios de acceso a los documentos que reposan en los expedientes disciplinarios. El jefe de la dependencia, revisados los permisos, de ser necesario solicita al gestor de accesos las modificaciones de los permisos. La evidencia queda registrada en el acta de seguimiento que realiza la dependencia y, si es del caso, en la mesa de servicios de TI.</t>
  </si>
  <si>
    <t>El jefe de dependencia mensualmente realiza seguimiento de la actualización de la información dispuesta en las bases de datos de la Oficina en el espacio destinado en el SHARE POINT asociado al correo institucional, con el propósito de mantener un repositorio que mitigue la perdida de información. La evidencia queda registrada en las actas de seguimiento mensual de la Oficina.</t>
  </si>
  <si>
    <t>1. Equipos de computo (Hardware)</t>
  </si>
  <si>
    <t xml:space="preserve">Pérdida de confidencialidad e integridad de 1. Equipos de computo (Hardware) por Error en el uso
Hurto de equipo
Uso no autorizado del equipo debido a Ausencia de un eficiente control de cambios en la configuración
Almacenamiento sin protección 
copia no controlada
Desconocimiento de políticas de seguridad de la información </t>
  </si>
  <si>
    <t xml:space="preserve">Ausencia de un eficiente control de cambios en la configuración
Almacenamiento sin protección 
copia no controlada
Desconocimiento de políticas de seguridad de la información </t>
  </si>
  <si>
    <t>Error en el uso
Hurto de equipo
Uso no autorizado del equipo</t>
  </si>
  <si>
    <t xml:space="preserve">Implementar de manera inmediata los ajustes necesarios </t>
  </si>
  <si>
    <r>
      <rPr>
        <sz val="11"/>
        <color rgb="FF000000"/>
        <rFont val="Calibri"/>
        <family val="2"/>
        <scheme val="minor"/>
      </rPr>
      <t>EL oficial de seguridad de la información</t>
    </r>
    <r>
      <rPr>
        <b/>
        <sz val="11"/>
        <color rgb="FF000000"/>
        <rFont val="Calibri"/>
        <family val="2"/>
        <scheme val="minor"/>
      </rPr>
      <t xml:space="preserve"> una vez en la vigencia</t>
    </r>
    <r>
      <rPr>
        <sz val="11"/>
        <color rgb="FF000000"/>
        <rFont val="Calibri"/>
        <family val="2"/>
        <scheme val="minor"/>
      </rPr>
      <t xml:space="preserve"> revisa el listado de las personas a convocar a las sensibilizaciones de seguridad de la información, con el fin que el personal asistencial y profesional  de la dependencia asista al proceso programado. Verifica las personas que asistieron y las que no asistieron. Si existen personas que no asistieron remite correo a la Subgerencia de Talento Humano - STH  para que se programen a los funcionarios . De igual manera programa a los funcionarios a la siguiente sensibilización de seguridad de la información. La evidencia del control queda registrada en el correo remitido a la STH de cada dependencia y a los funcionarios convocados.  –  PREVENTIVO </t>
    </r>
  </si>
  <si>
    <t xml:space="preserve">Pérdida de Disponibilidad de 1. Equipos de computo (Hardware) por Incumplimiento en el mantenimiento del hardware
Hurto de equipo
Pérdida del suministro de energía debido a Mantenimiento insuficiente/instalación fallida de los medios de almacenamiento.
Falta de cuidado en la disposición final
Susceptibilidad a las variaciones de voltaje
</t>
  </si>
  <si>
    <t xml:space="preserve">Mantenimiento insuficiente/instalación fallida de los medios de almacenamiento.
Falta de cuidado en la disposición final
Susceptibilidad a las variaciones de voltaje
</t>
  </si>
  <si>
    <t>Incumplimiento en el mantenimiento del hardware
Hurto de equipo
Pérdida del suministro de energía</t>
  </si>
  <si>
    <t xml:space="preserve">El Jefe de la Dependencia - cada vez que se requiera -  solicita por mesa de servicio TI  el mantenimiento de los equipos de la OCDI .  </t>
  </si>
  <si>
    <t xml:space="preserve">N/A </t>
  </si>
  <si>
    <t xml:space="preserve">1.Solicitar el mantenimiento o cambio de los equipos de la OCDI.
</t>
  </si>
  <si>
    <t xml:space="preserve">1. Meta = mesa de servicios 
Indicador
Mesa de servicios generada 
</t>
  </si>
  <si>
    <t>1.- No aplica para reporte</t>
  </si>
  <si>
    <t xml:space="preserve">1.-N-A
</t>
  </si>
  <si>
    <t xml:space="preserve">1.-N-A
</t>
  </si>
  <si>
    <t>Auditorías Internas
Auditorias Externas
(Información Electrónica)</t>
  </si>
  <si>
    <t>Pérdida de confidencialidad e integridad de Auditorías Internas
Auditorias Externas
(Información Electrónica) por 1. Pérdida, borrado, modificación de información o Acceso no autorizado a los expedientes digitales con Datos Personales
2. Ataque intencionado de acceso a la información digital
3. Fallas Humanas debido a 
1,2,3 Ausencia de control de acceso a la información  digital
2. Deficiencia en la asignación de permisos.
3. Desconocimiento de Políticas de seguridad de la información</t>
  </si>
  <si>
    <t xml:space="preserve">El jefe de dependencia de la OCI revisa cada año la matriz de programación de copias de respaldo y recuperación, remitida por el gestor de accesos, con el fin de verificar que se realice el respaldo correspondiente de la carpeta del fileserver de la OCI El Jefe de Dependencia de la OCI  revisa la matriz y en caso de ser necesario solicita realizar las modificaciones pertinentes. La evidencia queda registrada en una mesa de servicios de TI. - DETECTIVO </t>
  </si>
  <si>
    <t>OCI
No se materializó el riesgo</t>
  </si>
  <si>
    <t>El Propietario de información (Jefe de dependencia OCI)/Administrador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t>
  </si>
  <si>
    <t xml:space="preserve">El oficial de seguridad de la información una vez en la vigencia revisa el listado de las personas a convocar a las sensibilizaciones de seguridad de la información, con el fin que el personal asistencial y profesional  de la dependencia asista al proceso programado. Verifica las personas que asistieron y las que no asistieron. Si existen personas que no asistieron remite correo a la Subgerencia de Talento Humano - STH  para que se programen a los funcionarios . De igual manera programa a los funcionarios a la siguiente sensibilización de seguridad de la información. La evidencia del control queda registrada en el correo remitido a la STH de cada dependencia y a los funcionarios convocados.  –  PREVENTIVO </t>
  </si>
  <si>
    <t>Auditorias Internas
Auditorías Externas
(Información Electrónica)</t>
  </si>
  <si>
    <t>Pérdida de Disponibilidad de Auditorias Internas
Auditorías Externas
(Información Electrónica) por 1 y 3. Pérdida, borrado, modificación de información o Acceso no autorizado a los expedientes digitales con Datos Personales
2. Fallas Humanas debido a 1. Ausencia de control de acceso a la información  digital
2. Desconocimiento de Políticas de Seguridad de la Información
3. Ausencia de Planes de continuidad</t>
  </si>
  <si>
    <t>1. Ausencia de control de acceso a la información  digital
2. Desconocimiento de Políticas de Seguridad de la Información
3. Ausencia de Planes de continuidad</t>
  </si>
  <si>
    <t xml:space="preserve">1.Revision semestral de la matriz de permisos del fileserver por parte de la jefe de oficina, esto con el fin de garantizar que el instrumento de la matriz se encuentre actualizado y revisado conforme los permisos otorgados
2.Solicitar por mesa de servicios  que se remita el reporte del último respaldo realizado a la  carpeta de la oficina. 
Control : verificar ultimo respaldo de la matriz
3.Solicitar sensibilizaciones de seguridad de la información para el personal (funcionarios y colaboradores)  de la oficina, en temas de responsabilidad en seguridad
4 Seguimiento mensual  por parte del jefe de la oficina, con el fin de  garantizar la disponibilidad de la información en los repositorios dispuestos.                 </t>
  </si>
  <si>
    <t xml:space="preserve">1. Meta 1: Una (1) revisión semestral de la matriz de permisos fileserver.
Indicador: (Revisiones realizadas /revisiones programadas) *100
2. Meta  2 mesa de servicios
Indicador
mesa de servicios generada
 3.Meta 3: 100%  del personal de la oficina sensibilizado.
Indicador 3: (# personas sensibilizadas / # personas convocadas)*100
4. Meta: 
(Revisiones realizadas / Tres (3) revisiones programadas) *100 </t>
  </si>
  <si>
    <t>OCI
1, 2 y 3 no aplican para el reporte.
4. En desarrollo de las reuniones efectuadas en enero, febrero y marzo  se definieron los repositorios para la OCI y se verificó la actualización de la información</t>
  </si>
  <si>
    <t>OCI
1, 2 y 3 N.A.
4. Actas 2, 3 y 4</t>
  </si>
  <si>
    <t>OCI
1, 2 y 3 N.A
4.  (3/12)*100 - 25%</t>
  </si>
  <si>
    <t xml:space="preserve">C1 </t>
  </si>
  <si>
    <t xml:space="preserve"> 1. COMUNICACIONES OFICIALES ENVIADAS
2. INVENTARIOS DOCUMENTALES CENTRO DOCUMENTAL
3. EXPEDIENTES ARCHIVO CENTRAL
(Información Análoga y Electrónica)</t>
  </si>
  <si>
    <t>Pérdida de confidencialidad e integridad de  1. COMUNICACIONES OFICIALES ENVIADAS
2. INVENTARIOS DOCUMENTALES CENTRO DOCUMENTAL
3. EXPEDIENTES ARCHIVO CENTRAL
(Información Análoga y Electrónica) por 1. Hurto de documentos
2. Divulgación no autorizada
3. Fallas Humanas
4. Eliminación de Documentos
5. Fallas Humanas en la ejecución de procesos técnicos debido a 1. Trabajo no supervisado del personal externo o de limpieza
2. Controles de acceso físicos inadecuados
3. Desconocimiento de Políticas de Seguridad de la Información</t>
  </si>
  <si>
    <t>1. Trabajo no supervisado del personal externo o de limpieza
2. Controles de acceso físicos inadecuados
3. Desconocimiento de Políticas de Seguridad de la Información</t>
  </si>
  <si>
    <t>1. Hurto de documentos
2. Divulgación no autorizada
3. Fallas Humanas
4. Eliminación de Documentos
5. Fallas Humanas en la ejecución de procesos técnicos</t>
  </si>
  <si>
    <t>Los funcionarios del centro documental verifican que solo  el personal autorizado  tenga acceso a las comunicaciones oficiales  y al archivo central</t>
  </si>
  <si>
    <t>PROCEDIMIENTO GESTIÓN Y TRAMITE DE INFORMACIÓN</t>
  </si>
  <si>
    <t xml:space="preserve"> Desarrollar mesa de trabajo y revisión trimestral con la Gerencia de Tecnología para articular la gestión para mitigar el riesgo </t>
  </si>
  <si>
    <t>Realizar sensibilizaciones al personal de Gestión Documental con el fin que se conozcan los controles relacionados con el manejo de información análoga para evitar la perdida de confidencialidad e integridad en las instalaciones (archivo central y centro de documental)</t>
  </si>
  <si>
    <t>Meta. 100% funcionarios/contratistas de Gestión documental sensibilizados
Indicador
Funcionarios/contratistas sensibilizados/funcionarios y contratista de GD</t>
  </si>
  <si>
    <t>Líder de proceso Gestión Documental</t>
  </si>
  <si>
    <t>Programación de Sensibilizaciones a funcionarios</t>
  </si>
  <si>
    <t>cronograma_capacitaciones_2024</t>
  </si>
  <si>
    <t>Si el funcionario  no cuenta con la autorización,  el personal encargado hará la verificación correspondiente en el sistema Cordis ó Wcc</t>
  </si>
  <si>
    <t xml:space="preserve">Desde gestión documental se suministra al oficial de seguridad de la información el listado de las personas a convocar a las sensibilizaciones de seguridad de la información, con el fin que todo el personal del equipo de gestión documental asista al proceso programado. Se verifica las personas que asistieron y las que no asistieron. Si existen personas que no asistieron el oficial de seguridad de la información remite correo al enlace del grupo de gestión documental  para que se programen a los funcionarios y contratistas nuevamente. De igual manera programa a los funcionarios y contratistas a la siguiente sensibilización de seguridad de la información. La evidencia del control queda registrada en el correo remitido a los enlaces de cada dependencia y a los funcionarios o contratistas convocados. </t>
  </si>
  <si>
    <t>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Como control por parte de gestión documental, se hace la solicitud al funcionario designado de RRHH y/o OAJ  el formato Compromiso de Confidencialidad para el Manejo y
Buen Uso de la Información y la Tecnología de a
Unidad Administrativa Especial De Catastro Distrital, para verificar que se encuentre debidamente firmado.</t>
  </si>
  <si>
    <t>Gestión documental debe tener actualizado el listado de personal con permiso de acceso a los diferentes espacios de archivo de gestión y central.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t>
  </si>
  <si>
    <t>Desde gestión documental se suministra al oficial de seguridad de la información el listado de las personas a convocar a las sensibilizaciones de seguridad de la información, con el fin que todo el personal del equipo de gestión documental asista al proceso programado. Se verifica las personas que asistieron y las que no asistieron. Si existen personas que no asistieron el oficial de seguridad de la información remite correo al enlace del grupo de gestión documental  para que se programen a los funcionarios y contratistas nuevamente. De igual manera programa a los funcionarios y contratistas a la siguiente sensibilización de seguridad de la información. La evidencia del control queda registrada en el correo remitido a los enlaces de cada dependencia y a los funcionarios o contratistas convocados. – DETECTIVO</t>
  </si>
  <si>
    <t>1. COMUNICACIONES OFICIALES ENVIADAS
2. INVENTARIOS DOCUMENTALES CENTRO DOCUMENTAL
(Información Análoga)</t>
  </si>
  <si>
    <t>Pérdida de Disponibilidad de 1. COMUNICACIONES OFICIALES ENVIADAS
2. INVENTARIOS DOCUMENTALES CENTRO DOCUMENTAL
(Información Análoga) por 1. Hurto de Documentos, divulgación no autorizada
2. Fallas Humanas debido a 1. Controles de acceso físico inadecuados
2. Desconocimiento de Políticas de Seguridad</t>
  </si>
  <si>
    <t>1. Controles de acceso físico inadecuados
2. Desconocimiento de Políticas de Seguridad</t>
  </si>
  <si>
    <t>1. Hurto de Documentos, divulgación no autorizada
2. Fallas Humanas</t>
  </si>
  <si>
    <t xml:space="preserve"> Desarrollar mesa de trabajo y revisión trimestral con la Gerencia de Tecnología para articular la gestión para mitigar el riesgo</t>
  </si>
  <si>
    <r>
      <t xml:space="preserve">Realizar sensibilizaciones al personal de Gestión Documental con el fin que se conozcan los controles relacionados con el manejo de información </t>
    </r>
    <r>
      <rPr>
        <b/>
        <sz val="11"/>
        <color theme="1"/>
        <rFont val="Calibri"/>
        <family val="2"/>
        <scheme val="minor"/>
      </rPr>
      <t>análoga</t>
    </r>
    <r>
      <rPr>
        <sz val="11"/>
        <color theme="1"/>
        <rFont val="Calibri"/>
        <family val="2"/>
        <scheme val="minor"/>
      </rPr>
      <t xml:space="preserve"> para evitar la perdida de disponibilidad de esta información</t>
    </r>
  </si>
  <si>
    <t>Se realiza la programación de sensibilizaciones para funcionarios de la Unidad</t>
  </si>
  <si>
    <t>Matriz reporte respaldo Sistema de Información Cordis, WCC e Infodoc</t>
  </si>
  <si>
    <t>1. Cordis
2. Gestor de Contenidos (WCC)
3. Infodoc
(Software)</t>
  </si>
  <si>
    <t>Pérdida de confidencialidad e integridad de 1. Cordis
2. Gestor de Contenidos (WCC)
3. Infodoc
(Software) por 1. Borrado, pérdida o modificación de la información
2. Fallas Humanas
3 y 4. Abuso de Derechos debido a 1. Ausencia de Controles de Acceso
2. Desconocimiento de Políticas de Seguridad de la Información
3. Defectos bien conocidos en el software
4. Ausencia de pistas de auditoria
5. 4. Inexistencia de los procedimientos de preservación digital.
5. Falta de conocimientos de los conceptos básicos de la preservación digital a largo plazo.
6. Desconocimiento del volumen real de los documentos objeto de preservación
7. No aplicación de las Tablas de Retención Documental -TRD-
8. Lineamientos técnicos incompletos</t>
  </si>
  <si>
    <t>1. Ausencia de Controles de Acceso
2. Desconocimiento de Políticas de Seguridad de la Información
3. Defectos bien conocidos en el software
4. Ausencia de pistas de auditoria
5. 4. Inexistencia de los procedimientos de preservación digital.
5. Falta de conocimientos de los conceptos básicos de la preservación digital a largo plazo.
6. Desconocimiento del volumen real de los documentos objeto de preservación
7. No aplicación de las Tablas de Retención Documental -TRD-
8. Lineamientos técnicos incompletos</t>
  </si>
  <si>
    <t>1. Borrado, pérdida o modificación de la información
2. Fallas Humanas
3 y 4. Abuso de Derechos</t>
  </si>
  <si>
    <t>Para los sistemas identificados cada vez que un funcionario o contratista se identifica con las credenciales , los sistemas, validan contra la información registrada en las bases de datos, con el fin de verificar los permisos y accesos autorizados. En caso de que las credenciales ingresadas no correspondan con las registradas en las bases de datos, cada sistema genera un mensaje indicando existencia de credenciales erróneas y no permite el ingreso. La evidencia del control queda registrada en la base de datos de cada sistema. – DETECTIVO</t>
  </si>
  <si>
    <t>Desarrollar mesa de trabajo y revisión trimestral con la Gerencia de Tecnología para articular la gestión para mitigar el riesgo</t>
  </si>
  <si>
    <t>EL Líder Funcional cuando detecta errores en el software solicita mediante una mesa de servicios de TI que se realicen los ajustes correspondientes con el fin de corregir las inconsistencias presentadas. En caso que no se atiendan los cambios solicitados, estos quedan en lista de espera para ser priorizados por el equipo de desarrollo. La evidencia del control queda registrada en la Mesa de Servicios de TI.</t>
  </si>
  <si>
    <t>1,3,8</t>
  </si>
  <si>
    <t>Pérdida de Disponibilidad de 1. Cordis
2. Gestor de Contenidos (WCC)
3. Infodoc
(Software) por 1. Perdida o destrucción de Información con / sin intención por parte de usuario debido a 1. Ausencia de Copias de Respaldo
2. Ausencia de planes de continuidad
3. Defectos bien conocidos del software
4. Parametrización inadecuada del Software
5. 4. Inexistencia de los procedimientos de preservación digital.
5. Falta de conocimientos de los conceptos básicos de la preservación digital a largo plazo.</t>
  </si>
  <si>
    <t>1. Ausencia de Copias de Respaldo
2. Ausencia de planes de continuidad
3. Defectos bien conocidos del software
4. Parametrización inadecuada del Software
5. 4. Inexistencia de los procedimientos de preservación digital.
5. Falta de conocimientos de los conceptos básicos de la preservación digital a largo plazo.</t>
  </si>
  <si>
    <t>1. Perdida o destrucción de Información con / sin intención por parte de usuario</t>
  </si>
  <si>
    <t>Los administradores de bases de datos revisan cada año la matriz de programación de copias de respaldo y recuperación, remitida por el gestor de accesos, con el fin de verificar que se realicen los respaldos correspondientes de las bases de datos de la entidad. Los administradores de bases de datos  revisan la matriz y en caso de ser necesario solicitan realizar las modificaciones pertinentes. La evidencia queda registrada en una mesa de servicios de TI. - DETECTIVO</t>
  </si>
  <si>
    <t>Establecer con la GT cronograma para la generación  de respaldos que se realizan a los sistemas de información (WCC; Infodoc, Cordis)
Respaldo ejecutados</t>
  </si>
  <si>
    <t>Meta: 2 reportes de los respaldos a los sistemas de información establecidos
Indicador 
Reportes respaldos realizados / Reportes programados</t>
  </si>
  <si>
    <t>Se realiza propuesta de programación para la revisión de reportes realizados</t>
  </si>
  <si>
    <t>Propuesta programación de sensibilización</t>
  </si>
  <si>
    <t>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t>
  </si>
  <si>
    <t xml:space="preserve">El administrador de la plataforma diariamente realiza las copias de respaldo, con el fin de evitar la perdida de la información. La evidencia del respaldo queda en el servidor de la base de datos.
El grupo de operadores realiza mensualmente respaldo de las bases de datos plataforma en cintas magnéticas.
</t>
  </si>
  <si>
    <t>1. Archivo Central 
2. Centro Documental (Archivo Intermedio) 
(Instalaciones)</t>
  </si>
  <si>
    <t xml:space="preserve">Pérdida de confidencialidad e integridad de 1. Archivo Central 
2. Centro Documental (Archivo Intermedio) 
(Instalaciones) por 1. Pérdida, destrucción de documentos
2. Fallas Humanas debido a 1. Uso inadecuado o descuidado del control de acceso físico a las edificaciones y los recintos
2. Desconocimiento de Políticas de Seguridad </t>
  </si>
  <si>
    <t xml:space="preserve">1. Uso inadecuado o descuidado del control de acceso físico a las edificaciones y los recintos
2. Desconocimiento de Políticas de Seguridad </t>
  </si>
  <si>
    <t>1. Pérdida, destrucción de documentos
2. Fallas Humanas</t>
  </si>
  <si>
    <t>Realizar sensibilizaciones al personal de los archivos de Gestión con el fin que se conozcan los controles relacionados con el manejo de información análoga para evitar la perdida de confidencialidad e integridad en las instalaciones (archivo central y centro de documental)</t>
  </si>
  <si>
    <t>Se realiza la programación de sensibilizaciones para funcionarios de la Unidad	Programación de sensibilización</t>
  </si>
  <si>
    <t>Programación de sensibilización</t>
  </si>
  <si>
    <t>Pérdida de Disponibilidad de 1. Archivo Central 
2. Centro Documental (Archivo Intermedio) 
(Instalaciones) por 1. Inundación
2. Pérdida, hurto o destrucción de documento
3.Perdida o destrucción de Información con / sin intención por parte de usuario
4. Saturación del sistema de información accidental.
5. Fallas Humanas debido a 1. Ubicación en un área susceptible de inundación
2. Ausencia de protección física de la edificación, puertas y ventanas
3. Ausencia de Controles de Acceso asociado al instrumento archivístico Tablas de Control de Acceso -TCA-
4. No aplicación de las Tablas de Retención Documental -TRD-</t>
  </si>
  <si>
    <t>1. Ubicación en un área susceptible de inundación
2. Ausencia de protección física de la edificación, puertas y ventanas
3. Ausencia de Controles de Acceso asociado al instrumento archivístico Tablas de Control de Acceso -TCA-
4. No aplicación de las Tablas de Retención Documental -TRD-</t>
  </si>
  <si>
    <t>1. Inundación
2. Pérdida, hurto o destrucción de documento
3.Perdida o destrucción de Información con / sin intención por parte de usuario
4. Saturación del sistema de información accidental.
5. Fallas Humanas</t>
  </si>
  <si>
    <t>Realizar sensibilizaciones al personal de Gestión Documental y responsables de archivos de gestión con el fin que se conozcan los controles relacionados con el manejo de información análoga para evitar la perdida de disponibilidad de esta información</t>
  </si>
  <si>
    <t xml:space="preserve">Se realiza la programación de sensibilizaciones para funcionarios de la Unidad	Programación de sensibilización	
		</t>
  </si>
  <si>
    <t>Transversal</t>
  </si>
  <si>
    <t>TRV</t>
  </si>
  <si>
    <t>1. Autos (DIR)
2. Resoluciones Administrativas (GGC)
(Información Digital / Electrónica)</t>
  </si>
  <si>
    <t>Pérdida de confidencialidad e integridad de 1. Autos (DIR)
2. Resoluciones Administrativas (GGC)
(Información Digital / Electrónica) por a. Abuso de derechos
b. Pérdida, destrucción, modificación,  acceso o uso no autorizado
c. Fallas Humanas debido a . Asignación errada de derechos de acceso
b. Ausencia de control de acceso
c. Desconocimiento o no aplicación de las políticas de seguridad y privacidad de la
información.</t>
  </si>
  <si>
    <t>a. Asignación errada de derechos de acceso
b. Ausencia de control de acceso
c. Desconocimiento o no aplicación de las políticas de seguridad y privacidad de la
información.</t>
  </si>
  <si>
    <t>a. Abuso de derechos
b. Pérdida, destrucción, modificación,  acceso o uso no autorizado
c. Fallas Humanas</t>
  </si>
  <si>
    <t>a y b</t>
  </si>
  <si>
    <t>Solicitar la revisión mensual de la carpeta de resoluciones y enviar un informe de los posibles accesos no autorizados al administrador de la carpeta GGC
Solicitar la revisión mensual de la carpeta de resoluciones y enviar un informe de los posibles accesos no autorizados al administrador de la carpeta Dirección</t>
  </si>
  <si>
    <t>No se materializo riesgo durante el periodo</t>
  </si>
  <si>
    <t>Pérdida de Disponibilidad de 1. Autos (DIR)
2. Resoluciones Administrativas (GGC)
(Información Digital / Electrónica) por a y b Pérdida de información
c. Fallas Humanas debido a . Ausencia de copias de respaldo o backups de la información
b. Ausencia de planes de continuidad
c. Desconocimiento o no aplicación de las políticas de seguridad y privacidad de la
información.</t>
  </si>
  <si>
    <t>a. Ausencia de copias de respaldo o backups de la información
b. Ausencia de planes de continuidad
c. Desconocimiento o no aplicación de las políticas de seguridad y privacidad de la
información.</t>
  </si>
  <si>
    <t>a y b Pérdida de información
c. Fallas Humanas</t>
  </si>
  <si>
    <t>a</t>
  </si>
  <si>
    <t>Solicitar la revisión mensual de la carpeta de resoluciones y enviar un informe de los posibles accesos no autorizados al administrador de la carpeta GGC  
                                                                                                                                                                                                                                                                                                                                                                                                                                                                                                                                            Solicitar restauración de la información en el servidor File Server de la Dirección</t>
  </si>
  <si>
    <t>c</t>
  </si>
  <si>
    <t xml:space="preserve">Documento Técnico Manual de Políticas Detalladas de Seguridad de la Información
</t>
  </si>
  <si>
    <t>1. Fileserver de GGC
2. Fileserver de DIR</t>
  </si>
  <si>
    <t>Pérdida de confidencialidad e integridad de 1. Fileserver de GGC
2. Fileserver de DIR por Abuso de derechos
Borrado o Corrupción de la Información
Fallas Humanas debido a Ausencia o indebida asignación de derechos de acceso 
Desconocimiento de Políticas de seguridad de la Información</t>
  </si>
  <si>
    <t>Ausencia o indebida asignación de derechos de acceso 
Desconocimiento de Políticas de seguridad de la Información</t>
  </si>
  <si>
    <t>Abuso de derechos
Borrado o Corrupción de la Información
Fallas Humanas</t>
  </si>
  <si>
    <t xml:space="preserve">El Propietario de información/Administrador de Carpetas realiza la solicitud de los accesos definidos para los  funcionarios/ contratistas de su dependencia cada vez que se requiera, registrando una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 </t>
  </si>
  <si>
    <t>Solicitar la revisión mensual del Fileserver y enviar un informe de los posibles accesos no autorizados al administrador del Fileserver GGC
                                                                                                                                                                                                                                                                                                                                                                   Solicitar la revisión mensual del repositorio Fileserver y enviar un informe de los posibles accesos no autorizados al administrador del Fileserver Dirección</t>
  </si>
  <si>
    <t>Instructivo Gestión de Incidentes</t>
  </si>
  <si>
    <t>Pérdida de Disponibilidad de 1. Fileserver de GGC
2. Fileserver de DIR por Borrado de Información debido a . Desconocimiento de las políticas de seguridad de la información
b. Ausencia de controles de respaldo de información</t>
  </si>
  <si>
    <t>a. Desconocimiento de las políticas de seguridad de la información
b. Ausencia de controles de respaldo de información</t>
  </si>
  <si>
    <t>Borrado de Información</t>
  </si>
  <si>
    <t>b</t>
  </si>
  <si>
    <t>Solicitar la revisión mensual del Fileserver y enviar un informe de los posibles accesos no autorizados al administrador del Fileserver GGC
                                                                                                                                                                                                                                                                                                                                                                                                                                                                                                                                                                                                                                                                 Solicitar restauración de la información en el servidor File Server de la Dirección</t>
  </si>
  <si>
    <t xml:space="preserve">1. Realizar seguimiento  trimestral mediante mesa de servicios de TI al respaldo que se realiza al Fileserver de GGC y de la Dirección. </t>
  </si>
  <si>
    <t xml:space="preserve">Meta. Cuatro (4) seguimientos realizados (Uno por trimestre)
Indicador 
Seguimientos realizados / seguimientos programados </t>
  </si>
  <si>
    <t>Gerente de GGC
Director</t>
  </si>
  <si>
    <t>31/12/2024</t>
  </si>
  <si>
    <t>Se realizo una solicitud de mesa de servicios requiriendo el respaldo del OneDrive de la GGC y DIR</t>
  </si>
  <si>
    <t>GGC: MESA SOL0315046                                                                DIR: MESA SOL0311937-24</t>
  </si>
  <si>
    <t>Una vez el jefe de dependencia remite correo o mesa de servicios solicitando ajustes en la matriz de programación de copias de respaldo, el equipo encargado (operadores en la SIT) realizan los cambios pertinentes los cuales son tenidos en cuenta para los procesos de recuperación de información</t>
  </si>
  <si>
    <t>1. Recurso Humano DIR (Asesores - Personal Asistencial)</t>
  </si>
  <si>
    <t xml:space="preserve">Pérdida de Confidencialidad de 1. Recurso Humano DIR (Asesores - Personal Asistencial) por Ataque de ingeniería social debido a . Desconocimiento de las políticas de seguridad de la información
</t>
  </si>
  <si>
    <t xml:space="preserve">a. Desconocimiento de las políticas de seguridad de la información
</t>
  </si>
  <si>
    <t>En caso de materialización  de un riesgo del recurso humano se programaran sensibilizaciones para que se conozca la información  sobre las responsabilidades de seguridad</t>
  </si>
  <si>
    <t>Sensibilizar al personal asesor y asistencial de la dirección en las responsabilidades de seguridad y riesgos asociados con la perdida de confidencialidad de la información manejadas por estos</t>
  </si>
  <si>
    <t xml:space="preserve">Meta. 50% de funcionarios / contratistas 
funcionarios / contratistas sensibilizados / numero de funcionarios y contratistas asesores y asistenciales de la dirección programados </t>
  </si>
  <si>
    <t>Director de Catastro</t>
  </si>
  <si>
    <t>Para este trimestre no se solicito sensibilización a personal asesor y asistencial de la dirección, esta actividad se realizara en los próximos trimestres</t>
  </si>
  <si>
    <t>Pérdida de Disponibilidad de 1. Recurso Humano DIR (Asesores - Personal Asistencial) por a. Fuga de conocimiento debido a . Alta rotación de personal</t>
  </si>
  <si>
    <t>a. Alta rotación de personal</t>
  </si>
  <si>
    <t>a. Fuga de conocimiento</t>
  </si>
  <si>
    <t>El  jefe de dependencia o área verifica que exista mínimo dos personas que conozcan una misma actividad que se desarrolla en la dependencia con el fin que en el evento que una persona falte la otra reemplaza las actividades correspondientes. Las evidencias del control quedan registradas en las actas de seguimiento de la dependencia.</t>
  </si>
  <si>
    <t>Se fortalecerá el control relacionado con que una persona sea respaldo de otra en las actividades que se realizan.</t>
  </si>
  <si>
    <t>Verificar las actas de entrega del personal que finalice sus labores en el equipo de la Dirección</t>
  </si>
  <si>
    <t>Meta: 100% de las actas  verificaciones
Indicador
Actas verificadas / Actas presentadas</t>
  </si>
  <si>
    <t xml:space="preserve">Recursos Humanos </t>
  </si>
  <si>
    <t xml:space="preserve">Captura de pantalla del acta de entrega </t>
  </si>
  <si>
    <t>Captura de pantalla del acta de entrega</t>
  </si>
  <si>
    <t>ASOCIACIÓN RIESGOS DE CORRUPCIÓN A TRÁMITES UAECD</t>
  </si>
  <si>
    <t>TRÁMITE</t>
  </si>
  <si>
    <t>RIESGO DE CORRUPCIÓN ASOCIADO</t>
  </si>
  <si>
    <t>Rectificación de áreas y linderos</t>
  </si>
  <si>
    <r>
      <t xml:space="preserve">Posibilidad de recibir dádivas o beneficios a nombre propio o de particulares en la </t>
    </r>
    <r>
      <rPr>
        <b/>
        <sz val="11"/>
        <color theme="1"/>
        <rFont val="Calibri"/>
        <family val="2"/>
        <scheme val="minor"/>
      </rPr>
      <t>radicación</t>
    </r>
    <r>
      <rPr>
        <sz val="11"/>
        <color theme="1"/>
        <rFont val="Calibri"/>
        <family val="2"/>
        <scheme val="minor"/>
      </rPr>
      <t xml:space="preserve"> de los trámites
Posibilidad de recibir dádivas o beneficios a nombre propio o de particulares para incidir en la </t>
    </r>
    <r>
      <rPr>
        <b/>
        <sz val="11"/>
        <color theme="1"/>
        <rFont val="Calibri"/>
        <family val="2"/>
        <scheme val="minor"/>
      </rPr>
      <t xml:space="preserve">gestión </t>
    </r>
    <r>
      <rPr>
        <sz val="11"/>
        <color theme="1"/>
        <rFont val="Calibri"/>
        <family val="2"/>
        <scheme val="minor"/>
      </rPr>
      <t>de los trámites y su respuesta.</t>
    </r>
  </si>
  <si>
    <t>Participación ciudadana y experiencia del servicio
Gestión catastral</t>
  </si>
  <si>
    <t>Cambios producidos por la inscripción de predios o mejoras por edificaciones no declaradas u omitidas durante el proceso de formación o actualización del catastro</t>
  </si>
  <si>
    <t>Autoestimación del avalúo catastral</t>
  </si>
  <si>
    <t>Cambio de propietario o poseedor de un bien inmueble</t>
  </si>
  <si>
    <t>Revisión de avalúo catastral de un predio</t>
  </si>
  <si>
    <t>Rectificaciones de la información catastral</t>
  </si>
  <si>
    <t>Incorporación de obras físicas en los predios sometidos o no sometidos al régimen de propiedad horizontal</t>
  </si>
  <si>
    <t>Asignación de nomenclatura</t>
  </si>
  <si>
    <t>Englobe o desenglobe de dos o más predios</t>
  </si>
  <si>
    <t>Certificado de cabida y linderos Bogotá D.C.</t>
  </si>
  <si>
    <t>Incorporación, actualización, corrección y modificación cartográfica de levantamientos topográficos</t>
  </si>
  <si>
    <t>CONSULTA DE ACCESO A INFORMACIÓN</t>
  </si>
  <si>
    <t>Certificado catastral</t>
  </si>
  <si>
    <r>
      <t xml:space="preserve">Posibilidad de recibir dádivas o beneficios a nombre propio o de particulares en la </t>
    </r>
    <r>
      <rPr>
        <b/>
        <sz val="11"/>
        <color theme="1"/>
        <rFont val="Calibri"/>
        <family val="2"/>
        <scheme val="minor"/>
      </rPr>
      <t>radicación</t>
    </r>
    <r>
      <rPr>
        <sz val="11"/>
        <color theme="1"/>
        <rFont val="Calibri"/>
        <family val="2"/>
        <scheme val="minor"/>
      </rPr>
      <t xml:space="preserve"> de los trámites</t>
    </r>
  </si>
  <si>
    <t>Participación ciudadana y experiencia del servicio</t>
  </si>
  <si>
    <t>Certificado de inscripción en el censo catastral Bogotá D.C.</t>
  </si>
  <si>
    <t>CONTEXTO ESTRATÉGICO UAECD</t>
  </si>
  <si>
    <t>IDENTIFICACIÓN DEL CONTEXTO</t>
  </si>
  <si>
    <r>
      <t xml:space="preserve">Identifique factores </t>
    </r>
    <r>
      <rPr>
        <b/>
        <sz val="11"/>
        <color theme="1"/>
        <rFont val="Calibri"/>
        <family val="2"/>
        <scheme val="minor"/>
      </rPr>
      <t>(negativos)</t>
    </r>
    <r>
      <rPr>
        <sz val="11"/>
        <color theme="1"/>
        <rFont val="Calibri"/>
        <family val="2"/>
        <scheme val="minor"/>
      </rPr>
      <t xml:space="preserve"> o </t>
    </r>
    <r>
      <rPr>
        <b/>
        <sz val="11"/>
        <color theme="1"/>
        <rFont val="Calibri"/>
        <family val="2"/>
        <scheme val="minor"/>
      </rPr>
      <t xml:space="preserve">(positivos) </t>
    </r>
    <r>
      <rPr>
        <sz val="11"/>
        <color theme="1"/>
        <rFont val="Calibri"/>
        <family val="2"/>
        <scheme val="minor"/>
      </rPr>
      <t>que afectan a la entidad</t>
    </r>
  </si>
  <si>
    <t>CONTEXTO EXTERNO</t>
  </si>
  <si>
    <t>Factores del contexto</t>
  </si>
  <si>
    <t>A - AMENAZAS (factores negativos externos)</t>
  </si>
  <si>
    <t>O - OPORTUNIDADES (factores positivos externos)</t>
  </si>
  <si>
    <t>Pueden ser: Económicos, sociales y culturales, tecnológicos, políticos, legales y reglamentarios, medio ambientales, de comunicación externa</t>
  </si>
  <si>
    <t>Amenazas relacionadas, filas</t>
  </si>
  <si>
    <t>Estrategia de centralización normativa, operativa y de recursos del Gobierno Nacional</t>
  </si>
  <si>
    <t xml:space="preserve">Capacidad de incidencia en la generación normativa y asociatividad con actores clave ( Red de Gestores) </t>
  </si>
  <si>
    <t xml:space="preserve"> 12, 13, 17, 18, 21</t>
  </si>
  <si>
    <t xml:space="preserve">Cambio constante y falta de claridad de normatividad para la adecuada prestación del servicio de CM. </t>
  </si>
  <si>
    <t>Aprovechamiento y disposición de información geoespacial en el territorio.</t>
  </si>
  <si>
    <t>12, 15, 25, 31, 33, 34</t>
  </si>
  <si>
    <t xml:space="preserve">Limitaciones en la obtención de información del mercado inmobiliario como base para los ejercicios valuatorios. </t>
  </si>
  <si>
    <t>Explotar los beneficios y las potencialidades de ofrecer servicios en la nube.</t>
  </si>
  <si>
    <t>15, 16, 17, 20, 21, 25</t>
  </si>
  <si>
    <t>Latencia y dependencia de los servicio de  Internet y nube.</t>
  </si>
  <si>
    <t xml:space="preserve">Aprovechar el alto interés por las Infraestructuras de Datos y Conocimiento geográfico. </t>
  </si>
  <si>
    <t>Restricción presupuestal en un marco de obsolescencia tecnológica y necesidad de recurso humano altamente especializado</t>
  </si>
  <si>
    <t>Exploración y generación interoperabilidad con  software libre y/o licenciado.</t>
  </si>
  <si>
    <t xml:space="preserve">Herramientas de analítica de datos, tecnología e innovación y su uso por parte de los diferentes sectores y actores del territorio. </t>
  </si>
  <si>
    <t>19, 24, 28</t>
  </si>
  <si>
    <t>19, 25, 28</t>
  </si>
  <si>
    <t>22, 26</t>
  </si>
  <si>
    <t>15,24, 25</t>
  </si>
  <si>
    <t>15, 20, 23, 24, 25, 32</t>
  </si>
  <si>
    <t>15,24, 25, 31</t>
  </si>
  <si>
    <t>15,24, 25, 27, 28</t>
  </si>
  <si>
    <t>28, 31, 34</t>
  </si>
  <si>
    <t>CONTEXTO INTERNO</t>
  </si>
  <si>
    <t>D - DEBILIDADES (factores negativos internos)</t>
  </si>
  <si>
    <t>F - FORTALEZAS (factores positivos internos)</t>
  </si>
  <si>
    <t>Pueden estar asociados a: Funciones y responsabilidades - políticas, objetivos y estrategias, Personas, Tecnología, Estructura organizacional, Financieros, Relación con las partes involucradas, Cultura organizacional</t>
  </si>
  <si>
    <t>Capacidad operativa menor a la demanda y alta rotación de personal.</t>
  </si>
  <si>
    <t>Conocimiento técnico, experiencia y reconocimiento en la gestión catastral, referente para la Nación y los territorios.</t>
  </si>
  <si>
    <t>Obsolescencia de software base de los sistemas de información misionales y administrativos para Bogotá</t>
  </si>
  <si>
    <t>Base catastral de Bogotá actualizada permanentemente.</t>
  </si>
  <si>
    <t>Pérdida de poder regulatorio y/o reglamentario dada la centralización del tema en el IGAC.</t>
  </si>
  <si>
    <t>Liderazgo en uso y disposición de información geográfica</t>
  </si>
  <si>
    <t>Falta de herramientas preventivas que permitan reacción frente a ataques cibernéticos.</t>
  </si>
  <si>
    <t xml:space="preserve">Coordinación de IDECA, la IDE nacional más sólida y de mayor desarrollo en el país, apoyando la disposición de datos abiertos para el Distrito Capital. </t>
  </si>
  <si>
    <t>Éxito procesal en los 4 años en territorios de 76%</t>
  </si>
  <si>
    <t xml:space="preserve">Éxito procesal en los 4 años de 88% en Bogotá. </t>
  </si>
  <si>
    <t xml:space="preserve">Conceptualización y apoyo jurídico permanente en Bogotá y en los territorios.  </t>
  </si>
  <si>
    <t>Protección de derechos de propiedad intelectual e industrial de activos intangibles desarrollados por la UAECD</t>
  </si>
  <si>
    <t>Sistema Go Catastral (Actualización – Conservación), implementado bajo el modelo LADM-COL</t>
  </si>
  <si>
    <t>Desarrollo e innovación de proyectos de analítica de datos.</t>
  </si>
  <si>
    <t>Durante el trimestre no se atendieron solicitudes de conceptos</t>
  </si>
  <si>
    <t>1- La OCI solicitó a través del memorando 2023IE29692 la asignación de los Recursos para la ejecución del Plan Anual de Auditorías vigencia 2024.   En 2024 se cuenta con el equipo de contratistas asociado a Plan Anual de Adquisiciones  OCI frente a perfiles solicitados así: 1 contador, 1 abogado, 1 ingeniero catastral y 1  Ing. de sistemas.</t>
  </si>
  <si>
    <t>(2 actividades para fortalecer la conducta ética, fomentar la cultura disciplinaria y el enfoque a la prevención realizadas / 2 actividades programadas) * 100: 100%</t>
  </si>
  <si>
    <t>El informes se hace semestral, por lo que no aplica para este reporte</t>
  </si>
  <si>
    <t xml:space="preserve">307,96 % suma del porcentaje de las actividades realizadas / 18 actividades programadas= 17.11% de avance que corresponde con lo programado </t>
  </si>
  <si>
    <t xml:space="preserve">1. Se realizó una publicación por medio de Cápsula Informativa por correo institucional a TODOS CATASTRO explicando la importancia de proteger los derechos de autor; tener buenas prácticas en el uso de videos y fotografías.
Así mismo, se publicó, por medio de una capsula informativa por correo institucional a TODOS CATASTRO una campaña para los funcionarios de Catastro Bogotá explicado qué es, qué hacer,  cómo se detecta y cómo se comunica el conflicto de intereses. </t>
  </si>
  <si>
    <t xml:space="preserve">Reportes de  información publicada de forma inoportuna, incorrecta, incompleta o inadecuada en el periodo / Número de meses con información publicada del período * 100
(0 Reportes de información publicada inoportuna  I Trimestre) / (3 meses ) *100= 0
                                                                                            Nota: Estos reportes se pueden identificar  tanto a nivel externo de la entidad (cuando esos mensajes lograron una afectación con alguno de nuestros grupos de valor externos), pero también se puede identificar a nivel interno como Entidad en los comités de comunicaciones que se realizan o comités Directivos o de GYD, los cuales quedarán en las actas respectivas.                                                               </t>
  </si>
  <si>
    <t xml:space="preserve">Cumplimiento de las actividades del plan estratégico de comunicaciones                             (No actividades ejecutadas / No actividades planeadas) * 100
(3 / 3) * 100= 100%
Para el trimestre el indicador se cumplió al 100%                                                   </t>
  </si>
  <si>
    <t>1. Se realizaron reuniones de planeación con los gerentes de proyectos y su equipo de apoyo.
2. Mensualmente se hace seguimiento a la gestión de los proyectos de inversión y se envían alertas</t>
  </si>
  <si>
    <t>1.En el trimestre se realizaron ocho  (8) visitas o reuniones a los territorios en el mes de enero de 2024, en las cuales  en  se realizó la presentación del portafolio  de los servicios de gestión del catastro multipropósito.
Visitas Enero 2024
1-San Carlos de Guaroa Departamento del Meta reunión virtual del 19-01-2024.
2-Ubate reunión presencial del 22-01-2024.
3- Ricaurte reunión virtual del 24-01-2024.
4- Granada Departamento del Meta reunión virtual del 29-01-2024.
5- Gutiérrez reunión virtual del 30-01-2023.
6- Gobernación de Caldas reunión virtual del 31-01-2024.
7- Monterrey Casanare reunión virtual del 06-02-2024
8- La Calera reunión virtual del 08-02-2024</t>
  </si>
  <si>
    <t xml:space="preserve">1. Durante el primer trimestre de 2024, el equipo de Avalúos Comerciales - SIE realizó cinco (5) reuniones con la GIC donde dieron cuenta del seguimiento al estado de solicitudes  de avalúos comerciales de los diferentes clientes  (IDU, ERU, EMB, EAAB, SDIS, OTROS). En dichas reuniones se  impartieron estrategias, recomendaciones y  exigibilidad a los avaluadores y controles de calidad  para dar respuesta con prontitud frente a las diferentes solicitudes por los clientes.
5 reuniones realizadas/5reuniones programadas.
2. Durante el primer trimestre del 2024 aún se cuentan en ejecución 3 contratos de avaluadores con recursos vigencia 2023, en el mes de febrero del 2024 se suscribieron  2 contratos de avaluadores  para un total en el trimestre de 5 profesionales avaluadores.
Por otra parte, el equipo restante, es decir los controles de calidad y el equipo base (auxiliar, profesional de apoyo, presupuesto y cartográfico) están en proceso de vinculación contractual de acuerdo al PAA 2024.
</t>
  </si>
  <si>
    <t>(Avalúos entregados con la calidad establecida (77) / Total de avalúos comerciales entregados(81))*100=95%
De los 81 avalúos comerciales finalizados, 4 presentaron ajustes a solicitud del cliente, esto quiere decir que 77 avalúos comerciales finalizados representaron el 95% de efectividad.</t>
  </si>
  <si>
    <t>Para este trimestre no se tiene programado avance en el indicador</t>
  </si>
  <si>
    <t>1. Se realizó reunión de articulación con la Gerencia Comercial y de Atención Ciudadano y la Gerencia de Tecnología con Gestión Documental, con el fin de identificar necesidades de conservación de la información y mitigar el riesgo de pérdida</t>
  </si>
  <si>
    <t>Bitácora de Seguimiento piezas publicas de la estrategia de comuniones
RG-GDT-3 Seguimiento plan comunicación SGSI 2024.docx
Seguimiento de la estrategia de comunicaciones
RG-GDT-3 EstrategiaComunicacionesSGSI2024.xlsx</t>
  </si>
  <si>
    <t xml:space="preserve">Avance acumulado para el primer trimestre de la ejecución del plan de seguridad y privacidad de la información (22,80%) /Avance programado del plan para la vigencia (22,80) )*100   /  = 100,00% </t>
  </si>
  <si>
    <t>Se realizó 1 sesión de 1 programada en el primer trimestre de 2024,  en dicha reunión se hace revisión de  las normas nuevas o actualizadas que inciden sobre los instrumentos existentes o por desarrollar, se realiza la revisión de la normativa identificada a ser incluida o actualizada en el normograma del proceso de Gestión de Información Geográfica, se actualiza el archivo de Excel del normograma del proceso de Gestión de Información Geográfica.</t>
  </si>
  <si>
    <t xml:space="preserve">Los soportes de la sesión: acta, reporte y el normograma actualizado se encuentran ubicados en los repositorios definidos por la Gerencia Ideca y la OAPAP:
https://catastrobogotacol-my.sharepoint.com/:f:/r/personal/oficina_asesora_planeacion_catastrobogota_gov_co/Documents/OAP/EVIDENCIAS%20RIESGOS%202024/GIG_Gestion_informacion_geografica/ITRIM/RG-GIG-2?csf=1&amp;web=1&amp;e=PAapMn
</t>
  </si>
  <si>
    <t xml:space="preserve">1. Durante el primer trimestre 2024 a través del correo,  se realizó  socialización  de la actualización de los instructivos liquidación de avalúos, determinación y ajuste  Zonas Homogéneas Físicas, realización avalúos puntos muestra, análisis de sensibilidad y el formato  informe técnico de avalúo catastral en el aplicativo Pandora 20feb2024, ajustes de acuerdo a los nuevos lineamientos de la resolución 1040 del 8 de agosto de 2023, como herramientas a utilizar para atender trámites asignados en los equipos de trabajo de la SIE , dando cumplimiento al indicador.
1 socialización desarrollada/1 socialización programada
2. Durante el I Trimestre 2024, la SIE no realizó entrenamiento en puesto de trabajo, toda vez  que no hubo servidores públicos en modalidad de encargo ni provisionalidad.
3. Se realizó la reunión de retroalimentación entre los avaluadores de la SIE y los técnicos del OIC que capturan ofertas.
1 retroalimentación  realizada/1 retroalimentación programada*100= 100% 
4. En el mes de marzo se realizó reunión conjunta OTC - SIE para la revisión de los porcentajes de negociación que actualmente están siendo utilizados en el aplicativo FOCA.
1 revisión realizada/1 revisión programada
5.  En los territorios se realizaron 4 de las 4 capacitaciones programadas para el trimestre. 
</t>
  </si>
  <si>
    <t xml:space="preserve">De acuerdo al plan operativo en el primer trimestre, se estableció realizar una Depuración y validación de usuarios BDD, y como resultado se anexa lo registrado en los meses de enero, febrero y marzo de 2024, en este informe y en la BD administrativa y misional quedan los usuarios con registro de ingreso menor a 60 días, como lo indica el procedimiento, se dejan los soportes en este informe: INFO_I_TRIMESTRE_riesgos_BD.docx  
Indicador1. = 100% </t>
  </si>
  <si>
    <t>La persona designada por el jefe de la dependencia cada vez que se retira un funcionario  o un contratista revisa el formato de entrega de cargo y/o informe final respectivamente con el fin de verificar que todo lo que manejaba quede registrado en el formato correspondiente y en una carpeta sus evidencia. En caso que no este diligenciado de acuerdo a lo requerido este no es firmado por el jefe de la dependencia hasta que se lleve a feliz término. El formato y/o informe final debe estar diligenciado y firmado por el profesional de retiro y el jefe de la dependencia. La secretaría debe radicar este en SRH o en la Subgerencia de Contratación para que sea adjuntado en el expediente correspondiente.</t>
  </si>
  <si>
    <t>1. Cumplimiento a la dispuesto en la Circular Externa No. SDH 000015 de 2020 cuyo asunto refiere a Administración usuarios externos y roles en los módulos: TR tesorería; PSM PAC; PSM (BCS y BPC Presupuesto); BPC Terceros del aplicativos BOGDATA.
(Formatos tramitados / Solicitudes radicadas)*100
(1/1)*100= 100%
*Solicitudes radicadas  Trimestre 2024</t>
  </si>
  <si>
    <t>El abogado cada vez que realiza un contrato, debe guardar copia de la información digital en el espacio destinado por la SC para los expedientes contractuales los cuales deben ser los mismos cargados en el SECOP II, el acceso a esta carpeta solo lo tienen las personas encargadas de contratación, y en caso que no tengan permisos no pueden acceder, la evidencia del control es la copia de los documentos en el mismo.
Adicionalmente los documentos de ejecución que el supervisor carga en el Secop II, son remitidos a la SC para que reposen en el expediente digital, del cual es encargado el auxiliar administrativo o contratista de recibir y archivar correspondientemente</t>
  </si>
  <si>
    <t>El jefe de dependencia en el evento de presentarse la pérdida de información solicita a través de la mesa de servicios de TI la restauración del backup de la información, con el fin de recuperar la información eliminada, en caso de no poderse recuperar la información, debe revisarse la matriz de copias de respaldo e incluirse la información a respaldar, verificando la periodicidad de respaldo de la misma. La ejecución del control se evidencia en la solicitud de mesa de servicios de TI.</t>
  </si>
  <si>
    <t>La persona designada por el jefe de la dependencia cada vez que se retira un funcionario  o un contratista revisa el formato de entrega de cargo y/o informe final respectivamente con el fin de verificar que todo lo que manejaba quede registrado en el formato correspondiente y en una carpeta sus evidencia. En caso que no este diligenciado de acuerdo a lo requerido este no es firmado por el jefe de la dependía hasta que se lleve a feliz término. El formato debe estar diligenciado y firmado por el profesional de retiro y el jefe de la dependencia. La secretaría debe radicar este en SRH. 
En caso del contratista el supervisor del contrato debe verificar que el contratista se encuentre a paz y salvo con la Entidad por todo concepto, lo que implica la validación del formato de paz y salvo, y el diligenciamiento del informe final de supervisión. Estos documentos deben ser radicados con la última cuenta de cobro y deberá reposar en el expediente 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</si>
</sst>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FFFFFF"/>
      <name val="Calibri"/>
      <family val="2"/>
      <scheme val="minor"/>
    </font>
    <font>
      <b/>
      <sz val="9"/>
      <color indexed="81"/>
      <name val="Tahoma"/>
      <family val="2"/>
    </font>
    <font>
      <sz val="10"/>
      <name val="Arial"/>
      <family val="2"/>
    </font>
    <font>
      <sz val="11"/>
      <color rgb="FF000000"/>
      <name val="Calibri"/>
      <family val="2"/>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rgb="FF000000"/>
      <name val="Calibri"/>
      <family val="2"/>
      <scheme val="minor"/>
    </font>
    <font>
      <sz val="11"/>
      <color rgb="FFFF0000"/>
      <name val="Calibri"/>
      <family val="2"/>
      <scheme val="minor"/>
    </font>
    <font>
      <sz val="11"/>
      <color theme="0"/>
      <name val="Calibri"/>
      <family val="2"/>
      <scheme val="minor"/>
    </font>
    <font>
      <sz val="9"/>
      <color indexed="81"/>
      <name val="Tahoma"/>
      <family val="2"/>
    </font>
    <font>
      <b/>
      <sz val="20"/>
      <color theme="0"/>
      <name val="Calibri"/>
      <family val="2"/>
      <scheme val="minor"/>
    </font>
    <font>
      <b/>
      <sz val="12"/>
      <color theme="0"/>
      <name val="Calibri"/>
      <family val="2"/>
      <scheme val="minor"/>
    </font>
    <font>
      <b/>
      <sz val="11"/>
      <color rgb="FFFF0000"/>
      <name val="Calibri"/>
      <family val="2"/>
      <scheme val="minor"/>
    </font>
    <font>
      <b/>
      <u/>
      <sz val="11"/>
      <color theme="1"/>
      <name val="Calibri"/>
      <family val="2"/>
      <scheme val="minor"/>
    </font>
    <font>
      <sz val="11"/>
      <color rgb="FFC00000"/>
      <name val="Calibri"/>
      <family val="2"/>
      <scheme val="minor"/>
    </font>
    <font>
      <b/>
      <sz val="11"/>
      <color rgb="FFC00000"/>
      <name val="Calibri"/>
      <family val="2"/>
      <scheme val="minor"/>
    </font>
    <font>
      <sz val="9"/>
      <color rgb="FFFF0000"/>
      <name val="Calibri"/>
      <family val="2"/>
      <scheme val="minor"/>
    </font>
    <font>
      <b/>
      <sz val="14"/>
      <color theme="0"/>
      <name val="Calibri"/>
      <family val="2"/>
      <scheme val="minor"/>
    </font>
    <font>
      <sz val="12"/>
      <color theme="1"/>
      <name val="Calibri"/>
      <family val="2"/>
      <scheme val="minor"/>
    </font>
    <font>
      <b/>
      <u/>
      <sz val="10"/>
      <color theme="0"/>
      <name val="Calibri"/>
      <family val="2"/>
      <scheme val="minor"/>
    </font>
    <font>
      <sz val="10"/>
      <color theme="0"/>
      <name val="Calibri"/>
      <family val="2"/>
      <scheme val="minor"/>
    </font>
    <font>
      <b/>
      <sz val="10"/>
      <color theme="0"/>
      <name val="Calibri"/>
      <family val="2"/>
      <scheme val="minor"/>
    </font>
    <font>
      <sz val="12"/>
      <name val="Calibri"/>
      <family val="2"/>
      <scheme val="minor"/>
    </font>
    <font>
      <sz val="10"/>
      <name val="Calibri"/>
      <family val="2"/>
      <scheme val="minor"/>
    </font>
    <font>
      <sz val="10"/>
      <color theme="1"/>
      <name val="Calibri"/>
      <family val="2"/>
      <scheme val="minor"/>
    </font>
    <font>
      <sz val="10"/>
      <color rgb="FF000000"/>
      <name val="Calibri"/>
      <family val="2"/>
      <scheme val="minor"/>
    </font>
    <font>
      <b/>
      <sz val="11"/>
      <color rgb="FF000000"/>
      <name val="Calibri"/>
      <family val="2"/>
      <scheme val="minor"/>
    </font>
    <font>
      <sz val="11"/>
      <name val="Calibri"/>
      <family val="2"/>
    </font>
    <font>
      <sz val="11"/>
      <color rgb="FF00B050"/>
      <name val="Calibri"/>
      <family val="2"/>
      <scheme val="minor"/>
    </font>
    <font>
      <b/>
      <sz val="11"/>
      <color theme="7"/>
      <name val="Calibri"/>
      <family val="2"/>
      <scheme val="minor"/>
    </font>
    <font>
      <b/>
      <sz val="10"/>
      <name val="Calibri"/>
      <family val="2"/>
      <scheme val="minor"/>
    </font>
    <font>
      <sz val="10"/>
      <color theme="1"/>
      <name val="Calibri"/>
      <family val="2"/>
    </font>
    <font>
      <sz val="10"/>
      <color rgb="FF000000"/>
      <name val="Calibri"/>
      <family val="2"/>
    </font>
    <font>
      <b/>
      <sz val="12"/>
      <name val="Calibri"/>
      <family val="2"/>
      <scheme val="minor"/>
    </font>
    <font>
      <sz val="12"/>
      <name val="Calibri"/>
      <family val="2"/>
    </font>
    <font>
      <sz val="12"/>
      <color rgb="FF000000"/>
      <name val="Calibri"/>
      <family val="2"/>
      <scheme val="minor"/>
    </font>
    <font>
      <b/>
      <sz val="11"/>
      <color rgb="FF000000"/>
      <name val="Calibri"/>
      <family val="2"/>
    </font>
    <font>
      <b/>
      <sz val="11"/>
      <name val="Calibri"/>
      <family val="2"/>
    </font>
    <font>
      <sz val="11"/>
      <color theme="1"/>
      <name val="Calibri"/>
      <family val="2"/>
    </font>
    <font>
      <b/>
      <sz val="11"/>
      <color theme="1"/>
      <name val="Calibri"/>
      <family val="2"/>
    </font>
    <font>
      <strike/>
      <sz val="11"/>
      <name val="Calibri"/>
      <family val="2"/>
    </font>
    <font>
      <b/>
      <sz val="16"/>
      <color theme="0"/>
      <name val="Calibri"/>
      <family val="2"/>
      <scheme val="minor"/>
    </font>
    <font>
      <sz val="14"/>
      <name val="Calibri"/>
      <family val="2"/>
      <scheme val="minor"/>
    </font>
    <font>
      <sz val="10"/>
      <color rgb="FFFF0000"/>
      <name val="Calibri"/>
      <family val="2"/>
      <scheme val="minor"/>
    </font>
    <font>
      <sz val="11"/>
      <color theme="0" tint="-0.14999847407452621"/>
      <name val="Calibri"/>
      <family val="2"/>
      <scheme val="minor"/>
    </font>
    <font>
      <sz val="11"/>
      <name val="Arial Narrow"/>
      <family val="2"/>
    </font>
    <font>
      <b/>
      <sz val="11"/>
      <color theme="5" tint="-0.499984740745262"/>
      <name val="Calibri"/>
      <family val="2"/>
      <scheme val="minor"/>
    </font>
    <font>
      <b/>
      <sz val="14"/>
      <color indexed="81"/>
      <name val="Tahoma"/>
      <family val="2"/>
    </font>
    <font>
      <sz val="14"/>
      <color indexed="81"/>
      <name val="Tahoma"/>
      <family val="2"/>
    </font>
    <font>
      <b/>
      <sz val="16"/>
      <color indexed="81"/>
      <name val="Tahoma"/>
      <family val="2"/>
    </font>
    <font>
      <sz val="16"/>
      <color indexed="81"/>
      <name val="Tahoma"/>
      <family val="2"/>
    </font>
    <font>
      <sz val="11"/>
      <color rgb="FF000000"/>
      <name val="Aptos Narrow"/>
      <charset val="1"/>
    </font>
    <font>
      <b/>
      <sz val="14"/>
      <color theme="1"/>
      <name val="Calibri"/>
      <family val="2"/>
      <scheme val="minor"/>
    </font>
    <font>
      <b/>
      <sz val="16"/>
      <color theme="1"/>
      <name val="Calibri"/>
      <family val="2"/>
      <scheme val="minor"/>
    </font>
    <font>
      <u/>
      <sz val="11"/>
      <color theme="10"/>
      <name val="Calibri"/>
      <family val="2"/>
      <scheme val="minor"/>
    </font>
  </fonts>
  <fills count="46">
    <fill>
      <patternFill patternType="none"/>
    </fill>
    <fill>
      <patternFill patternType="gray125"/>
    </fill>
    <fill>
      <patternFill patternType="solid">
        <fgColor theme="8"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rgb="FF0070C0"/>
        <bgColor indexed="64"/>
      </patternFill>
    </fill>
    <fill>
      <patternFill patternType="solid">
        <fgColor theme="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rgb="FF00808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9" tint="-0.499984740745262"/>
        <bgColor indexed="64"/>
      </patternFill>
    </fill>
    <fill>
      <patternFill patternType="solid">
        <fgColor rgb="FFFFFFFF"/>
        <bgColor indexed="64"/>
      </patternFill>
    </fill>
    <fill>
      <patternFill patternType="solid">
        <fgColor rgb="FFFF0000"/>
        <bgColor indexed="64"/>
      </patternFill>
    </fill>
    <fill>
      <patternFill patternType="solid">
        <fgColor rgb="FF92D050"/>
        <bgColor indexed="64"/>
      </patternFill>
    </fill>
    <fill>
      <patternFill patternType="solid">
        <fgColor rgb="FF963634"/>
        <bgColor indexed="64"/>
      </patternFill>
    </fill>
    <fill>
      <patternFill patternType="solid">
        <fgColor rgb="FF974706"/>
        <bgColor indexed="64"/>
      </patternFill>
    </fill>
    <fill>
      <patternFill patternType="solid">
        <fgColor rgb="FF366092"/>
        <bgColor indexed="64"/>
      </patternFill>
    </fill>
    <fill>
      <patternFill patternType="solid">
        <fgColor rgb="FF76933C"/>
        <bgColor indexed="64"/>
      </patternFill>
    </fill>
    <fill>
      <patternFill patternType="solid">
        <fgColor rgb="FF31869B"/>
        <bgColor indexed="64"/>
      </patternFill>
    </fill>
    <fill>
      <patternFill patternType="solid">
        <fgColor rgb="FF60497A"/>
        <bgColor indexed="64"/>
      </patternFill>
    </fill>
    <fill>
      <patternFill patternType="solid">
        <fgColor rgb="FFF2F2F2"/>
        <bgColor rgb="FF000000"/>
      </patternFill>
    </fill>
    <fill>
      <patternFill patternType="solid">
        <fgColor theme="9" tint="-0.249977111117893"/>
        <bgColor indexed="64"/>
      </patternFill>
    </fill>
    <fill>
      <patternFill patternType="solid">
        <fgColor theme="0" tint="-0.34998626667073579"/>
        <bgColor indexed="64"/>
      </patternFill>
    </fill>
  </fills>
  <borders count="105">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medium">
        <color indexed="64"/>
      </left>
      <right/>
      <top/>
      <bottom style="thin">
        <color indexed="64"/>
      </bottom>
      <diagonal/>
    </border>
    <border>
      <left/>
      <right style="medium">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diagonal/>
    </border>
  </borders>
  <cellStyleXfs count="156">
    <xf numFmtId="0" fontId="0" fillId="0" borderId="0"/>
    <xf numFmtId="0" fontId="8" fillId="0" borderId="0"/>
    <xf numFmtId="0" fontId="10" fillId="0" borderId="0"/>
    <xf numFmtId="0" fontId="15" fillId="12" borderId="0" applyNumberFormat="0" applyBorder="0" applyAlignment="0" applyProtection="0"/>
    <xf numFmtId="0" fontId="21" fillId="13" borderId="5" applyNumberFormat="0" applyAlignment="0" applyProtection="0"/>
    <xf numFmtId="0" fontId="23" fillId="14" borderId="6" applyNumberFormat="0" applyAlignment="0" applyProtection="0"/>
    <xf numFmtId="0" fontId="22" fillId="0" borderId="7" applyNumberFormat="0" applyFill="0" applyAlignment="0" applyProtection="0"/>
    <xf numFmtId="0" fontId="14" fillId="0" borderId="0" applyNumberFormat="0" applyFill="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5"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0" fillId="22" borderId="0" applyNumberFormat="0" applyBorder="0" applyAlignment="0" applyProtection="0"/>
    <xf numFmtId="0" fontId="10" fillId="12"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0" fillId="25" borderId="0" applyNumberFormat="0" applyBorder="0" applyAlignment="0" applyProtection="0"/>
    <xf numFmtId="0" fontId="10" fillId="19" borderId="0" applyNumberFormat="0" applyBorder="0" applyAlignment="0" applyProtection="0"/>
    <xf numFmtId="0" fontId="25" fillId="20" borderId="0" applyNumberFormat="0" applyBorder="0" applyAlignment="0" applyProtection="0"/>
    <xf numFmtId="0" fontId="25" fillId="26" borderId="0" applyNumberFormat="0" applyBorder="0" applyAlignment="0" applyProtection="0"/>
    <xf numFmtId="0" fontId="10" fillId="22" borderId="0" applyNumberFormat="0" applyBorder="0" applyAlignment="0" applyProtection="0"/>
    <xf numFmtId="0" fontId="10" fillId="27" borderId="0" applyNumberFormat="0" applyBorder="0" applyAlignment="0" applyProtection="0"/>
    <xf numFmtId="0" fontId="25" fillId="27" borderId="0" applyNumberFormat="0" applyBorder="0" applyAlignment="0" applyProtection="0"/>
    <xf numFmtId="0" fontId="19" fillId="27" borderId="5" applyNumberFormat="0" applyAlignment="0" applyProtection="0"/>
    <xf numFmtId="0" fontId="16" fillId="28" borderId="0" applyNumberFormat="0" applyBorder="0" applyAlignment="0" applyProtection="0"/>
    <xf numFmtId="0" fontId="17" fillId="29" borderId="0" applyNumberFormat="0" applyBorder="0" applyAlignment="0" applyProtection="0"/>
    <xf numFmtId="0" fontId="10" fillId="22" borderId="8" applyNumberFormat="0" applyAlignment="0" applyProtection="0"/>
    <xf numFmtId="0" fontId="20" fillId="13" borderId="9" applyNumberFormat="0" applyAlignment="0" applyProtection="0"/>
    <xf numFmtId="0" fontId="24" fillId="0" borderId="0" applyNumberFormat="0" applyFill="0" applyBorder="0" applyAlignment="0" applyProtection="0"/>
    <xf numFmtId="0" fontId="12" fillId="0" borderId="10" applyNumberFormat="0" applyFill="0" applyAlignment="0" applyProtection="0"/>
    <xf numFmtId="0" fontId="13" fillId="0" borderId="11" applyNumberFormat="0" applyFill="0" applyAlignment="0" applyProtection="0"/>
    <xf numFmtId="0" fontId="14" fillId="0" borderId="12" applyNumberFormat="0" applyFill="0" applyAlignment="0" applyProtection="0"/>
    <xf numFmtId="0" fontId="11" fillId="0" borderId="0" applyNumberFormat="0" applyFill="0" applyBorder="0" applyAlignment="0" applyProtection="0"/>
    <xf numFmtId="0" fontId="18" fillId="0" borderId="13" applyNumberFormat="0" applyFill="0" applyAlignment="0" applyProtection="0"/>
    <xf numFmtId="0" fontId="8"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18" borderId="0" applyNumberFormat="0" applyBorder="0" applyAlignment="0" applyProtection="0"/>
    <xf numFmtId="0" fontId="25" fillId="21" borderId="0" applyNumberFormat="0" applyBorder="0" applyAlignment="0" applyProtection="0"/>
    <xf numFmtId="0" fontId="25" fillId="14" borderId="0" applyNumberFormat="0" applyBorder="0" applyAlignment="0" applyProtection="0"/>
    <xf numFmtId="0" fontId="25" fillId="18" borderId="0" applyNumberFormat="0" applyBorder="0" applyAlignment="0" applyProtection="0"/>
    <xf numFmtId="0" fontId="25" fillId="24" borderId="0" applyNumberFormat="0" applyBorder="0" applyAlignment="0" applyProtection="0"/>
    <xf numFmtId="0" fontId="25" fillId="26" borderId="0" applyNumberFormat="0" applyBorder="0" applyAlignment="0" applyProtection="0"/>
    <xf numFmtId="41" fontId="1" fillId="0" borderId="0" applyFont="0" applyFill="0" applyBorder="0" applyAlignment="0" applyProtection="0"/>
    <xf numFmtId="0" fontId="26" fillId="0" borderId="0"/>
    <xf numFmtId="9" fontId="1" fillId="0" borderId="0" applyFont="0" applyFill="0" applyBorder="0" applyAlignment="0" applyProtection="0"/>
    <xf numFmtId="0" fontId="21" fillId="13" borderId="26" applyNumberFormat="0" applyAlignment="0" applyProtection="0"/>
    <xf numFmtId="0" fontId="18" fillId="0" borderId="33" applyNumberFormat="0" applyFill="0" applyAlignment="0" applyProtection="0"/>
    <xf numFmtId="0" fontId="10" fillId="22" borderId="31" applyNumberFormat="0" applyAlignment="0" applyProtection="0"/>
    <xf numFmtId="0" fontId="20" fillId="13" borderId="32" applyNumberFormat="0" applyAlignment="0" applyProtection="0"/>
    <xf numFmtId="0" fontId="19" fillId="27" borderId="30" applyNumberFormat="0" applyAlignment="0" applyProtection="0"/>
    <xf numFmtId="0" fontId="19" fillId="27" borderId="26" applyNumberFormat="0" applyAlignment="0" applyProtection="0"/>
    <xf numFmtId="0" fontId="10" fillId="22" borderId="27" applyNumberFormat="0" applyAlignment="0" applyProtection="0"/>
    <xf numFmtId="0" fontId="20" fillId="13" borderId="28" applyNumberFormat="0" applyAlignment="0" applyProtection="0"/>
    <xf numFmtId="0" fontId="18" fillId="0" borderId="29" applyNumberFormat="0" applyFill="0" applyAlignment="0" applyProtection="0"/>
    <xf numFmtId="0" fontId="21" fillId="13" borderId="30" applyNumberFormat="0" applyAlignment="0" applyProtection="0"/>
    <xf numFmtId="41" fontId="1" fillId="0" borderId="0" applyFont="0" applyFill="0" applyBorder="0" applyAlignment="0" applyProtection="0"/>
    <xf numFmtId="0" fontId="21" fillId="13" borderId="36" applyNumberFormat="0" applyAlignment="0" applyProtection="0"/>
    <xf numFmtId="0" fontId="19" fillId="27" borderId="36" applyNumberFormat="0" applyAlignment="0" applyProtection="0"/>
    <xf numFmtId="0" fontId="10" fillId="22" borderId="37" applyNumberFormat="0" applyAlignment="0" applyProtection="0"/>
    <xf numFmtId="0" fontId="20" fillId="13" borderId="38" applyNumberFormat="0" applyAlignment="0" applyProtection="0"/>
    <xf numFmtId="0" fontId="18" fillId="0" borderId="39" applyNumberFormat="0" applyFill="0" applyAlignment="0" applyProtection="0"/>
    <xf numFmtId="41" fontId="1" fillId="0" borderId="0" applyFont="0" applyFill="0" applyBorder="0" applyAlignment="0" applyProtection="0"/>
    <xf numFmtId="0" fontId="21" fillId="13" borderId="42" applyNumberFormat="0" applyAlignment="0" applyProtection="0"/>
    <xf numFmtId="0" fontId="20" fillId="13" borderId="73" applyNumberFormat="0" applyAlignment="0" applyProtection="0"/>
    <xf numFmtId="0" fontId="18" fillId="0" borderId="66" applyNumberFormat="0" applyFill="0" applyAlignment="0" applyProtection="0"/>
    <xf numFmtId="0" fontId="21" fillId="13" borderId="46" applyNumberFormat="0" applyAlignment="0" applyProtection="0"/>
    <xf numFmtId="0" fontId="20" fillId="13" borderId="65" applyNumberFormat="0" applyAlignment="0" applyProtection="0"/>
    <xf numFmtId="0" fontId="20" fillId="13" borderId="48" applyNumberFormat="0" applyAlignment="0" applyProtection="0"/>
    <xf numFmtId="0" fontId="19" fillId="27" borderId="46" applyNumberFormat="0" applyAlignment="0" applyProtection="0"/>
    <xf numFmtId="0" fontId="19" fillId="27" borderId="71" applyNumberFormat="0" applyAlignment="0" applyProtection="0"/>
    <xf numFmtId="0" fontId="18" fillId="0" borderId="49" applyNumberFormat="0" applyFill="0" applyAlignment="0" applyProtection="0"/>
    <xf numFmtId="0" fontId="10" fillId="22" borderId="47" applyNumberFormat="0" applyAlignment="0" applyProtection="0"/>
    <xf numFmtId="0" fontId="19" fillId="27" borderId="42" applyNumberFormat="0" applyAlignment="0" applyProtection="0"/>
    <xf numFmtId="0" fontId="10" fillId="22" borderId="43" applyNumberFormat="0" applyAlignment="0" applyProtection="0"/>
    <xf numFmtId="0" fontId="20" fillId="13" borderId="44" applyNumberFormat="0" applyAlignment="0" applyProtection="0"/>
    <xf numFmtId="0" fontId="18" fillId="0" borderId="45" applyNumberFormat="0" applyFill="0" applyAlignment="0" applyProtection="0"/>
    <xf numFmtId="0" fontId="10" fillId="22" borderId="76" applyNumberFormat="0" applyAlignment="0" applyProtection="0"/>
    <xf numFmtId="41" fontId="1" fillId="0" borderId="0" applyFont="0" applyFill="0" applyBorder="0" applyAlignment="0" applyProtection="0"/>
    <xf numFmtId="0" fontId="19" fillId="27" borderId="58" applyNumberFormat="0" applyAlignment="0" applyProtection="0"/>
    <xf numFmtId="0" fontId="21" fillId="13" borderId="75" applyNumberFormat="0" applyAlignment="0" applyProtection="0"/>
    <xf numFmtId="0" fontId="21" fillId="13" borderId="63" applyNumberFormat="0" applyAlignment="0" applyProtection="0"/>
    <xf numFmtId="0" fontId="18" fillId="0" borderId="80" applyNumberFormat="0" applyFill="0" applyAlignment="0" applyProtection="0"/>
    <xf numFmtId="0" fontId="10" fillId="22" borderId="72" applyNumberFormat="0" applyAlignment="0" applyProtection="0"/>
    <xf numFmtId="0" fontId="18" fillId="0" borderId="61" applyNumberFormat="0" applyFill="0" applyAlignment="0" applyProtection="0"/>
    <xf numFmtId="0" fontId="10" fillId="22" borderId="59" applyNumberFormat="0" applyAlignment="0" applyProtection="0"/>
    <xf numFmtId="0" fontId="21" fillId="13" borderId="58" applyNumberFormat="0" applyAlignment="0" applyProtection="0"/>
    <xf numFmtId="0" fontId="21" fillId="13" borderId="71" applyNumberFormat="0" applyAlignment="0" applyProtection="0"/>
    <xf numFmtId="0" fontId="21" fillId="13" borderId="50" applyNumberFormat="0" applyAlignment="0" applyProtection="0"/>
    <xf numFmtId="0" fontId="18" fillId="0" borderId="53" applyNumberFormat="0" applyFill="0" applyAlignment="0" applyProtection="0"/>
    <xf numFmtId="0" fontId="19" fillId="27" borderId="50" applyNumberFormat="0" applyAlignment="0" applyProtection="0"/>
    <xf numFmtId="0" fontId="10" fillId="22" borderId="51" applyNumberFormat="0" applyAlignment="0" applyProtection="0"/>
    <xf numFmtId="0" fontId="19" fillId="27" borderId="50" applyNumberFormat="0" applyAlignment="0" applyProtection="0"/>
    <xf numFmtId="0" fontId="10" fillId="22" borderId="51" applyNumberFormat="0" applyAlignment="0" applyProtection="0"/>
    <xf numFmtId="0" fontId="20" fillId="13" borderId="52" applyNumberFormat="0" applyAlignment="0" applyProtection="0"/>
    <xf numFmtId="0" fontId="18" fillId="0" borderId="53" applyNumberFormat="0" applyFill="0" applyAlignment="0" applyProtection="0"/>
    <xf numFmtId="0" fontId="20" fillId="13" borderId="52" applyNumberFormat="0" applyAlignment="0" applyProtection="0"/>
    <xf numFmtId="0" fontId="21" fillId="13" borderId="50" applyNumberFormat="0" applyAlignment="0" applyProtection="0"/>
    <xf numFmtId="41" fontId="1" fillId="0" borderId="0" applyFont="0" applyFill="0" applyBorder="0" applyAlignment="0" applyProtection="0"/>
    <xf numFmtId="0" fontId="10" fillId="22" borderId="64" applyNumberFormat="0" applyAlignment="0" applyProtection="0"/>
    <xf numFmtId="0" fontId="20" fillId="13" borderId="60" applyNumberFormat="0" applyAlignment="0" applyProtection="0"/>
    <xf numFmtId="0" fontId="21" fillId="13" borderId="54" applyNumberFormat="0" applyAlignment="0" applyProtection="0"/>
    <xf numFmtId="0" fontId="18" fillId="0" borderId="57" applyNumberFormat="0" applyFill="0" applyAlignment="0" applyProtection="0"/>
    <xf numFmtId="0" fontId="19" fillId="27" borderId="54" applyNumberFormat="0" applyAlignment="0" applyProtection="0"/>
    <xf numFmtId="0" fontId="10" fillId="22" borderId="55" applyNumberFormat="0" applyAlignment="0" applyProtection="0"/>
    <xf numFmtId="0" fontId="19" fillId="27" borderId="54" applyNumberFormat="0" applyAlignment="0" applyProtection="0"/>
    <xf numFmtId="0" fontId="10" fillId="22" borderId="55" applyNumberFormat="0" applyAlignment="0" applyProtection="0"/>
    <xf numFmtId="0" fontId="20" fillId="13" borderId="56" applyNumberFormat="0" applyAlignment="0" applyProtection="0"/>
    <xf numFmtId="0" fontId="18" fillId="0" borderId="57" applyNumberFormat="0" applyFill="0" applyAlignment="0" applyProtection="0"/>
    <xf numFmtId="0" fontId="20" fillId="13" borderId="56" applyNumberFormat="0" applyAlignment="0" applyProtection="0"/>
    <xf numFmtId="0" fontId="21" fillId="13" borderId="54" applyNumberFormat="0" applyAlignment="0" applyProtection="0"/>
    <xf numFmtId="0" fontId="19" fillId="27" borderId="63" applyNumberFormat="0" applyAlignment="0" applyProtection="0"/>
    <xf numFmtId="0" fontId="18" fillId="0" borderId="74" applyNumberFormat="0" applyFill="0" applyAlignment="0" applyProtection="0"/>
    <xf numFmtId="0" fontId="21" fillId="13" borderId="63" applyNumberFormat="0" applyAlignment="0" applyProtection="0"/>
    <xf numFmtId="0" fontId="18" fillId="0" borderId="66" applyNumberFormat="0" applyFill="0" applyAlignment="0" applyProtection="0"/>
    <xf numFmtId="0" fontId="19" fillId="27" borderId="63" applyNumberFormat="0" applyAlignment="0" applyProtection="0"/>
    <xf numFmtId="0" fontId="10" fillId="22" borderId="64" applyNumberFormat="0" applyAlignment="0" applyProtection="0"/>
    <xf numFmtId="0" fontId="19" fillId="27" borderId="63" applyNumberFormat="0" applyAlignment="0" applyProtection="0"/>
    <xf numFmtId="0" fontId="10" fillId="22" borderId="64" applyNumberFormat="0" applyAlignment="0" applyProtection="0"/>
    <xf numFmtId="0" fontId="20" fillId="13" borderId="65" applyNumberFormat="0" applyAlignment="0" applyProtection="0"/>
    <xf numFmtId="0" fontId="18" fillId="0" borderId="66" applyNumberFormat="0" applyFill="0" applyAlignment="0" applyProtection="0"/>
    <xf numFmtId="0" fontId="20" fillId="13" borderId="65" applyNumberFormat="0" applyAlignment="0" applyProtection="0"/>
    <xf numFmtId="0" fontId="21" fillId="13" borderId="63" applyNumberFormat="0" applyAlignment="0" applyProtection="0"/>
    <xf numFmtId="0" fontId="21" fillId="13" borderId="67" applyNumberFormat="0" applyAlignment="0" applyProtection="0"/>
    <xf numFmtId="0" fontId="19" fillId="27" borderId="67" applyNumberFormat="0" applyAlignment="0" applyProtection="0"/>
    <xf numFmtId="0" fontId="10" fillId="22" borderId="68" applyNumberFormat="0" applyAlignment="0" applyProtection="0"/>
    <xf numFmtId="0" fontId="20" fillId="13" borderId="69" applyNumberFormat="0" applyAlignment="0" applyProtection="0"/>
    <xf numFmtId="0" fontId="18" fillId="0" borderId="70" applyNumberFormat="0" applyFill="0" applyAlignment="0" applyProtection="0"/>
    <xf numFmtId="0" fontId="20" fillId="13" borderId="77" applyNumberFormat="0" applyAlignment="0" applyProtection="0"/>
    <xf numFmtId="0" fontId="19" fillId="27" borderId="75" applyNumberFormat="0" applyAlignment="0" applyProtection="0"/>
    <xf numFmtId="0" fontId="18" fillId="0" borderId="78" applyNumberFormat="0" applyFill="0" applyAlignment="0" applyProtection="0"/>
    <xf numFmtId="0" fontId="20" fillId="13" borderId="79" applyNumberFormat="0" applyAlignment="0" applyProtection="0"/>
    <xf numFmtId="0" fontId="74" fillId="0" borderId="0" applyNumberFormat="0" applyFill="0" applyBorder="0" applyAlignment="0" applyProtection="0"/>
  </cellStyleXfs>
  <cellXfs count="924">
    <xf numFmtId="0" fontId="0" fillId="0" borderId="0" xfId="0"/>
    <xf numFmtId="0" fontId="0" fillId="0" borderId="0" xfId="0" applyProtection="1">
      <protection locked="0"/>
    </xf>
    <xf numFmtId="0" fontId="2" fillId="3" borderId="3" xfId="0" applyFont="1" applyFill="1" applyBorder="1" applyAlignment="1">
      <alignment horizontal="center" vertical="center" wrapText="1"/>
    </xf>
    <xf numFmtId="0" fontId="0" fillId="0" borderId="0" xfId="0"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wrapText="1"/>
      <protection locked="0"/>
    </xf>
    <xf numFmtId="0" fontId="27" fillId="0" borderId="0" xfId="0" applyFont="1" applyAlignment="1" applyProtection="1">
      <alignment wrapText="1"/>
      <protection locked="0"/>
    </xf>
    <xf numFmtId="0" fontId="32" fillId="0" borderId="0" xfId="0" applyFont="1" applyAlignment="1" applyProtection="1">
      <alignment wrapText="1"/>
      <protection locked="0"/>
    </xf>
    <xf numFmtId="0" fontId="3" fillId="0" borderId="0" xfId="0" applyFont="1" applyAlignment="1" applyProtection="1">
      <alignment wrapText="1"/>
      <protection locked="0"/>
    </xf>
    <xf numFmtId="0" fontId="33" fillId="0" borderId="0" xfId="0" applyFont="1" applyAlignment="1" applyProtection="1">
      <alignment wrapText="1"/>
      <protection locked="0"/>
    </xf>
    <xf numFmtId="0" fontId="3" fillId="0" borderId="2" xfId="0" applyFont="1" applyBorder="1" applyAlignment="1" applyProtection="1">
      <alignment horizontal="center" wrapText="1"/>
      <protection locked="0"/>
    </xf>
    <xf numFmtId="0" fontId="0" fillId="0" borderId="0" xfId="0" applyAlignment="1" applyProtection="1">
      <alignment vertical="center" wrapText="1"/>
      <protection locked="0"/>
    </xf>
    <xf numFmtId="0" fontId="3" fillId="0" borderId="0" xfId="0" applyFont="1" applyAlignment="1" applyProtection="1">
      <alignment horizontal="center" vertical="center" wrapText="1"/>
      <protection locked="0"/>
    </xf>
    <xf numFmtId="0" fontId="27" fillId="0" borderId="0" xfId="0" applyFont="1" applyAlignment="1" applyProtection="1">
      <alignment vertical="center" wrapText="1"/>
      <protection locked="0"/>
    </xf>
    <xf numFmtId="0" fontId="27" fillId="0" borderId="0" xfId="0" applyFont="1" applyProtection="1">
      <protection locked="0"/>
    </xf>
    <xf numFmtId="0" fontId="0" fillId="7" borderId="0" xfId="0" applyFill="1" applyAlignment="1" applyProtection="1">
      <alignment wrapText="1"/>
      <protection locked="0"/>
    </xf>
    <xf numFmtId="0" fontId="35" fillId="0" borderId="0" xfId="0" applyFont="1" applyAlignment="1" applyProtection="1">
      <alignment horizontal="center" vertical="center" wrapText="1"/>
      <protection locked="0"/>
    </xf>
    <xf numFmtId="0" fontId="27" fillId="7" borderId="0" xfId="0" applyFont="1" applyFill="1" applyAlignment="1" applyProtection="1">
      <alignment horizontal="center" vertical="center" wrapText="1"/>
      <protection locked="0"/>
    </xf>
    <xf numFmtId="0" fontId="36" fillId="0" borderId="0" xfId="0" applyFont="1" applyAlignment="1" applyProtection="1">
      <alignment wrapText="1"/>
      <protection locked="0"/>
    </xf>
    <xf numFmtId="0" fontId="3" fillId="0" borderId="14" xfId="0" applyFont="1" applyBorder="1" applyAlignment="1" applyProtection="1">
      <alignment wrapText="1"/>
      <protection locked="0"/>
    </xf>
    <xf numFmtId="0" fontId="0" fillId="0" borderId="0" xfId="0" applyAlignment="1" applyProtection="1">
      <alignment horizontal="center" wrapText="1"/>
      <protection locked="0"/>
    </xf>
    <xf numFmtId="0" fontId="5" fillId="0" borderId="0" xfId="0" applyFont="1" applyAlignment="1" applyProtection="1">
      <alignment vertical="center" wrapText="1"/>
      <protection locked="0"/>
    </xf>
    <xf numFmtId="0" fontId="38" fillId="0" borderId="0" xfId="0" applyFont="1" applyAlignment="1" applyProtection="1">
      <alignment wrapText="1"/>
      <protection locked="0"/>
    </xf>
    <xf numFmtId="0" fontId="2" fillId="2" borderId="14" xfId="0" applyFont="1" applyFill="1" applyBorder="1" applyAlignment="1">
      <alignment horizontal="center" vertical="center" wrapText="1"/>
    </xf>
    <xf numFmtId="0" fontId="39" fillId="2" borderId="4" xfId="0" applyFont="1" applyFill="1" applyBorder="1" applyAlignment="1">
      <alignment horizontal="center" vertical="center" wrapText="1"/>
    </xf>
    <xf numFmtId="1" fontId="3" fillId="0" borderId="17" xfId="0" applyNumberFormat="1" applyFont="1" applyBorder="1" applyAlignment="1">
      <alignment horizontal="center" vertical="center" wrapText="1"/>
    </xf>
    <xf numFmtId="0" fontId="0" fillId="31" borderId="17" xfId="0" applyFill="1" applyBorder="1" applyAlignment="1" applyProtection="1">
      <alignment horizontal="center" vertical="center" textRotation="90" wrapText="1"/>
      <protection locked="0"/>
    </xf>
    <xf numFmtId="9" fontId="3" fillId="31" borderId="17" xfId="0" applyNumberFormat="1" applyFont="1" applyFill="1" applyBorder="1" applyAlignment="1">
      <alignment horizontal="center" vertical="center"/>
    </xf>
    <xf numFmtId="0" fontId="5" fillId="31" borderId="17" xfId="0" applyFont="1" applyFill="1" applyBorder="1" applyAlignment="1" applyProtection="1">
      <alignment horizontal="center" vertical="center" textRotation="90" wrapText="1"/>
      <protection locked="0"/>
    </xf>
    <xf numFmtId="0" fontId="0" fillId="31" borderId="17" xfId="0" applyFill="1" applyBorder="1" applyAlignment="1">
      <alignment horizontal="center" vertical="center" textRotation="90" wrapText="1"/>
    </xf>
    <xf numFmtId="0" fontId="0" fillId="0" borderId="0" xfId="0" applyAlignment="1">
      <alignment horizontal="left" vertical="top"/>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center" vertical="center"/>
    </xf>
    <xf numFmtId="0" fontId="5" fillId="0" borderId="0" xfId="0" applyFont="1" applyAlignment="1" applyProtection="1">
      <alignment wrapText="1"/>
      <protection locked="0"/>
    </xf>
    <xf numFmtId="0" fontId="5" fillId="0" borderId="17" xfId="0" applyFont="1" applyBorder="1" applyAlignment="1" applyProtection="1">
      <alignment vertical="center" wrapText="1"/>
      <protection locked="0"/>
    </xf>
    <xf numFmtId="0" fontId="44" fillId="0" borderId="17" xfId="0" applyFont="1" applyBorder="1" applyAlignment="1" applyProtection="1">
      <alignment horizontal="left" vertical="top" wrapText="1"/>
      <protection locked="0"/>
    </xf>
    <xf numFmtId="9" fontId="4" fillId="31" borderId="17" xfId="0" applyNumberFormat="1" applyFont="1" applyFill="1" applyBorder="1" applyAlignment="1">
      <alignment horizontal="center" vertical="center"/>
    </xf>
    <xf numFmtId="0" fontId="5" fillId="31" borderId="17" xfId="0" applyFont="1" applyFill="1" applyBorder="1" applyAlignment="1">
      <alignment horizontal="center" vertical="center" textRotation="90" wrapText="1"/>
    </xf>
    <xf numFmtId="0" fontId="43" fillId="0" borderId="17" xfId="0" applyFont="1" applyBorder="1" applyAlignment="1" applyProtection="1">
      <alignment horizontal="center" vertical="center" wrapText="1"/>
      <protection locked="0"/>
    </xf>
    <xf numFmtId="1" fontId="4" fillId="0" borderId="17" xfId="0" applyNumberFormat="1" applyFont="1" applyBorder="1" applyAlignment="1">
      <alignment horizontal="center" vertical="center" wrapText="1"/>
    </xf>
    <xf numFmtId="0" fontId="0" fillId="0" borderId="17" xfId="0" applyBorder="1" applyAlignment="1" applyProtection="1">
      <alignment vertical="center" wrapText="1"/>
      <protection locked="0"/>
    </xf>
    <xf numFmtId="0" fontId="44" fillId="0" borderId="17" xfId="0" applyFont="1" applyBorder="1" applyAlignment="1" applyProtection="1">
      <alignment horizontal="left" vertical="center" wrapText="1"/>
      <protection locked="0"/>
    </xf>
    <xf numFmtId="0" fontId="43" fillId="0" borderId="17" xfId="0" applyFont="1" applyBorder="1" applyAlignment="1" applyProtection="1">
      <alignment horizontal="justify" vertical="center"/>
      <protection locked="0"/>
    </xf>
    <xf numFmtId="0" fontId="42" fillId="31" borderId="17" xfId="0" applyFont="1" applyFill="1" applyBorder="1" applyAlignment="1" applyProtection="1">
      <alignment horizontal="center" vertical="center" textRotation="90" wrapText="1"/>
      <protection locked="0"/>
    </xf>
    <xf numFmtId="0" fontId="38" fillId="31" borderId="17" xfId="0" applyFont="1" applyFill="1" applyBorder="1" applyAlignment="1" applyProtection="1">
      <alignment horizontal="center" vertical="center" textRotation="90" wrapText="1"/>
      <protection locked="0"/>
    </xf>
    <xf numFmtId="0" fontId="38" fillId="0" borderId="17" xfId="0" applyFont="1" applyBorder="1" applyAlignment="1" applyProtection="1">
      <alignment horizontal="left" vertical="center" wrapText="1"/>
      <protection locked="0"/>
    </xf>
    <xf numFmtId="0" fontId="42" fillId="0" borderId="17" xfId="0" applyFont="1" applyBorder="1" applyAlignment="1" applyProtection="1">
      <alignment horizontal="left" vertical="center" wrapText="1"/>
      <protection locked="0"/>
    </xf>
    <xf numFmtId="0" fontId="0" fillId="0" borderId="17" xfId="0" applyBorder="1" applyAlignment="1" applyProtection="1">
      <alignment vertical="top" wrapText="1"/>
      <protection locked="0"/>
    </xf>
    <xf numFmtId="0" fontId="43" fillId="0" borderId="17" xfId="0" applyFont="1" applyBorder="1" applyAlignment="1" applyProtection="1">
      <alignment horizontal="center" vertical="top" wrapText="1"/>
      <protection locked="0"/>
    </xf>
    <xf numFmtId="0" fontId="26" fillId="31" borderId="17" xfId="0" applyFont="1" applyFill="1" applyBorder="1" applyAlignment="1" applyProtection="1">
      <alignment horizontal="center" vertical="center" textRotation="90" wrapText="1"/>
      <protection locked="0"/>
    </xf>
    <xf numFmtId="9" fontId="46" fillId="31" borderId="17" xfId="0" applyNumberFormat="1" applyFont="1" applyFill="1" applyBorder="1" applyAlignment="1">
      <alignment horizontal="center" vertical="center"/>
    </xf>
    <xf numFmtId="0" fontId="26" fillId="31" borderId="17" xfId="0" applyFont="1" applyFill="1" applyBorder="1" applyAlignment="1">
      <alignment horizontal="center" vertical="center" textRotation="90" wrapText="1"/>
    </xf>
    <xf numFmtId="0" fontId="43" fillId="0" borderId="17" xfId="0" applyFont="1" applyBorder="1" applyAlignment="1" applyProtection="1">
      <alignment horizontal="left" vertical="top" wrapText="1"/>
      <protection locked="0"/>
    </xf>
    <xf numFmtId="1" fontId="46" fillId="0" borderId="17" xfId="0" applyNumberFormat="1" applyFont="1" applyBorder="1" applyAlignment="1">
      <alignment horizontal="center" vertical="center" wrapText="1"/>
    </xf>
    <xf numFmtId="0" fontId="39" fillId="41" borderId="4"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0" fillId="0" borderId="0" xfId="0" applyAlignment="1" applyProtection="1">
      <alignment horizontal="left" wrapText="1"/>
      <protection locked="0"/>
    </xf>
    <xf numFmtId="0" fontId="27" fillId="0" borderId="0" xfId="0" applyFont="1" applyAlignment="1" applyProtection="1">
      <alignment horizontal="left" wrapText="1"/>
      <protection locked="0"/>
    </xf>
    <xf numFmtId="0" fontId="32" fillId="0" borderId="0" xfId="0" applyFont="1" applyAlignment="1" applyProtection="1">
      <alignment horizontal="left" wrapText="1"/>
      <protection locked="0"/>
    </xf>
    <xf numFmtId="0" fontId="3" fillId="0" borderId="0" xfId="0" applyFont="1" applyAlignment="1" applyProtection="1">
      <alignment horizontal="left" wrapText="1"/>
      <protection locked="0"/>
    </xf>
    <xf numFmtId="0" fontId="33" fillId="0" borderId="0" xfId="0" applyFont="1" applyAlignment="1" applyProtection="1">
      <alignment horizontal="left" wrapText="1"/>
      <protection locked="0"/>
    </xf>
    <xf numFmtId="0" fontId="0" fillId="0" borderId="0" xfId="0" applyAlignment="1" applyProtection="1">
      <alignment horizontal="left"/>
      <protection locked="0"/>
    </xf>
    <xf numFmtId="0" fontId="34" fillId="0" borderId="0" xfId="0" applyFont="1" applyAlignment="1" applyProtection="1">
      <alignment horizontal="left" wrapText="1"/>
      <protection locked="0"/>
    </xf>
    <xf numFmtId="0" fontId="0" fillId="7" borderId="0" xfId="0" applyFill="1" applyAlignment="1" applyProtection="1">
      <alignment horizontal="left" wrapText="1"/>
      <protection locked="0"/>
    </xf>
    <xf numFmtId="0" fontId="27" fillId="7" borderId="0" xfId="0" applyFont="1" applyFill="1" applyAlignment="1" applyProtection="1">
      <alignment horizontal="left" wrapText="1"/>
      <protection locked="0"/>
    </xf>
    <xf numFmtId="0" fontId="36" fillId="0" borderId="0" xfId="0" applyFont="1" applyAlignment="1" applyProtection="1">
      <alignment horizontal="left" wrapText="1"/>
      <protection locked="0"/>
    </xf>
    <xf numFmtId="0" fontId="3" fillId="0" borderId="14" xfId="0" applyFont="1" applyBorder="1" applyAlignment="1" applyProtection="1">
      <alignment horizontal="left" wrapText="1"/>
      <protection locked="0"/>
    </xf>
    <xf numFmtId="0" fontId="5" fillId="0" borderId="0" xfId="0" applyFont="1" applyAlignment="1" applyProtection="1">
      <alignment horizontal="left" wrapText="1"/>
      <protection locked="0"/>
    </xf>
    <xf numFmtId="0" fontId="38" fillId="0" borderId="0" xfId="0" applyFont="1" applyAlignment="1" applyProtection="1">
      <alignment horizontal="left" wrapText="1"/>
      <protection locked="0"/>
    </xf>
    <xf numFmtId="0" fontId="0" fillId="0" borderId="0" xfId="0" applyAlignment="1">
      <alignment horizontal="left"/>
    </xf>
    <xf numFmtId="0" fontId="0" fillId="0" borderId="17" xfId="0"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9" fontId="5" fillId="31" borderId="17" xfId="68" applyFont="1" applyFill="1" applyBorder="1" applyAlignment="1" applyProtection="1">
      <alignment horizontal="center" vertical="center" wrapText="1"/>
    </xf>
    <xf numFmtId="9" fontId="4" fillId="31" borderId="17" xfId="0" applyNumberFormat="1" applyFont="1" applyFill="1" applyBorder="1" applyAlignment="1">
      <alignment horizontal="center" vertical="center" wrapText="1"/>
    </xf>
    <xf numFmtId="0" fontId="43" fillId="7" borderId="17" xfId="0" applyFont="1" applyFill="1" applyBorder="1" applyAlignment="1" applyProtection="1">
      <alignment horizontal="center" vertical="center" wrapText="1"/>
      <protection locked="0"/>
    </xf>
    <xf numFmtId="0" fontId="26" fillId="31" borderId="17" xfId="0" applyFont="1" applyFill="1" applyBorder="1" applyAlignment="1" applyProtection="1">
      <alignment horizontal="left" vertical="center" wrapText="1"/>
      <protection locked="0"/>
    </xf>
    <xf numFmtId="9" fontId="4" fillId="31" borderId="17" xfId="0" applyNumberFormat="1" applyFont="1" applyFill="1" applyBorder="1" applyAlignment="1">
      <alignment horizontal="left" vertical="center" wrapText="1"/>
    </xf>
    <xf numFmtId="0" fontId="0" fillId="0" borderId="0" xfId="0" applyAlignment="1">
      <alignment vertical="center" wrapText="1"/>
    </xf>
    <xf numFmtId="0" fontId="0" fillId="0" borderId="0" xfId="0" applyAlignment="1">
      <alignment wrapText="1"/>
    </xf>
    <xf numFmtId="0" fontId="5" fillId="0" borderId="0" xfId="0" applyFont="1" applyAlignment="1">
      <alignment vertical="center" wrapText="1"/>
    </xf>
    <xf numFmtId="0" fontId="0" fillId="0" borderId="2"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0" fillId="31" borderId="2" xfId="0" applyFill="1" applyBorder="1" applyAlignment="1">
      <alignment horizontal="center" vertical="center" textRotation="90" wrapText="1"/>
    </xf>
    <xf numFmtId="0" fontId="0" fillId="31" borderId="2" xfId="0" applyFill="1" applyBorder="1" applyAlignment="1" applyProtection="1">
      <alignment horizontal="center" vertical="center" textRotation="90" wrapText="1"/>
      <protection locked="0"/>
    </xf>
    <xf numFmtId="0" fontId="0" fillId="0" borderId="16"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64" fillId="0" borderId="0" xfId="0" applyFont="1" applyAlignment="1" applyProtection="1">
      <alignment horizontal="center" vertical="center" wrapText="1"/>
      <protection locked="0"/>
    </xf>
    <xf numFmtId="0" fontId="5" fillId="31" borderId="2" xfId="0" applyFont="1" applyFill="1" applyBorder="1" applyAlignment="1" applyProtection="1">
      <alignment horizontal="center" vertical="center" textRotation="90" wrapText="1"/>
      <protection locked="0"/>
    </xf>
    <xf numFmtId="0" fontId="0" fillId="0" borderId="0" xfId="0" applyAlignment="1">
      <alignment horizontal="center"/>
    </xf>
    <xf numFmtId="0" fontId="30" fillId="0" borderId="0" xfId="0" applyFont="1" applyAlignment="1">
      <alignment vertical="center" wrapText="1"/>
    </xf>
    <xf numFmtId="0" fontId="2" fillId="7" borderId="0" xfId="0" applyFont="1" applyFill="1" applyAlignment="1" applyProtection="1">
      <alignment horizontal="left" wrapText="1"/>
      <protection locked="0"/>
    </xf>
    <xf numFmtId="0" fontId="3" fillId="7" borderId="0" xfId="0" applyFont="1" applyFill="1" applyAlignment="1" applyProtection="1">
      <alignment horizontal="left" vertical="center" wrapText="1"/>
      <protection locked="0"/>
    </xf>
    <xf numFmtId="0" fontId="3" fillId="7" borderId="0" xfId="0" applyFont="1" applyFill="1" applyAlignment="1" applyProtection="1">
      <alignment horizontal="left" wrapText="1"/>
      <protection locked="0"/>
    </xf>
    <xf numFmtId="0" fontId="28" fillId="7" borderId="0" xfId="0" applyFont="1" applyFill="1" applyAlignment="1">
      <alignment horizontal="left" wrapText="1"/>
    </xf>
    <xf numFmtId="0" fontId="27" fillId="7" borderId="0" xfId="0" applyFont="1" applyFill="1" applyAlignment="1" applyProtection="1">
      <alignment horizontal="left"/>
      <protection locked="0"/>
    </xf>
    <xf numFmtId="0" fontId="32" fillId="7" borderId="0" xfId="0" applyFont="1" applyFill="1" applyAlignment="1" applyProtection="1">
      <alignment horizontal="left" wrapText="1"/>
      <protection locked="0"/>
    </xf>
    <xf numFmtId="0" fontId="5" fillId="7" borderId="0" xfId="0" applyFont="1" applyFill="1" applyAlignment="1" applyProtection="1">
      <alignment horizontal="left" wrapText="1"/>
      <protection locked="0"/>
    </xf>
    <xf numFmtId="0" fontId="5" fillId="7" borderId="0" xfId="0" applyFont="1" applyFill="1" applyAlignment="1">
      <alignment horizontal="left" wrapText="1"/>
    </xf>
    <xf numFmtId="0" fontId="32" fillId="7" borderId="0" xfId="0" applyFont="1" applyFill="1" applyAlignment="1" applyProtection="1">
      <alignment horizontal="left"/>
      <protection locked="0"/>
    </xf>
    <xf numFmtId="0" fontId="36" fillId="7" borderId="0" xfId="0" applyFont="1" applyFill="1" applyAlignment="1" applyProtection="1">
      <alignment horizontal="left" wrapText="1"/>
      <protection locked="0"/>
    </xf>
    <xf numFmtId="0" fontId="2" fillId="30" borderId="34" xfId="0" applyFont="1" applyFill="1" applyBorder="1" applyAlignment="1" applyProtection="1">
      <alignment horizontal="left" wrapText="1"/>
      <protection locked="0"/>
    </xf>
    <xf numFmtId="0" fontId="0" fillId="7" borderId="35" xfId="0" applyFill="1" applyBorder="1" applyAlignment="1" applyProtection="1">
      <alignment horizontal="left" wrapText="1"/>
      <protection locked="0"/>
    </xf>
    <xf numFmtId="0" fontId="35" fillId="7" borderId="0" xfId="0" applyFont="1" applyFill="1" applyAlignment="1" applyProtection="1">
      <alignment horizontal="left" wrapText="1"/>
      <protection locked="0"/>
    </xf>
    <xf numFmtId="0" fontId="5" fillId="0" borderId="17" xfId="0" applyFont="1" applyBorder="1" applyAlignment="1" applyProtection="1">
      <alignment horizontal="left" vertical="top" wrapText="1"/>
      <protection locked="0"/>
    </xf>
    <xf numFmtId="0" fontId="4" fillId="0" borderId="17" xfId="0" applyFont="1" applyBorder="1" applyAlignment="1" applyProtection="1">
      <alignment horizontal="center" vertical="center" wrapText="1"/>
      <protection locked="0"/>
    </xf>
    <xf numFmtId="0" fontId="73" fillId="0" borderId="0" xfId="0" applyFont="1" applyProtection="1">
      <protection locked="0"/>
    </xf>
    <xf numFmtId="0" fontId="0" fillId="0" borderId="41" xfId="0" applyBorder="1" applyAlignment="1" applyProtection="1">
      <alignment horizontal="center" vertical="center" wrapText="1"/>
      <protection locked="0"/>
    </xf>
    <xf numFmtId="0" fontId="72" fillId="0" borderId="0" xfId="0" applyFont="1" applyAlignment="1">
      <alignment horizontal="right"/>
    </xf>
    <xf numFmtId="0" fontId="3" fillId="0" borderId="81" xfId="0" applyFont="1" applyBorder="1" applyAlignment="1" applyProtection="1">
      <alignment horizontal="center" wrapText="1"/>
      <protection locked="0"/>
    </xf>
    <xf numFmtId="0" fontId="2" fillId="2" borderId="62" xfId="0" applyFont="1" applyFill="1" applyBorder="1" applyAlignment="1">
      <alignment horizontal="center" vertical="center" wrapText="1"/>
    </xf>
    <xf numFmtId="0" fontId="2" fillId="5" borderId="82" xfId="0" applyFont="1" applyFill="1" applyBorder="1" applyAlignment="1">
      <alignment horizontal="center" vertical="center" textRotation="90" wrapText="1"/>
    </xf>
    <xf numFmtId="0" fontId="3" fillId="0" borderId="62" xfId="0" applyFont="1" applyBorder="1" applyAlignment="1">
      <alignment horizontal="left" vertical="top" wrapText="1"/>
    </xf>
    <xf numFmtId="0" fontId="0" fillId="0" borderId="82" xfId="0" applyBorder="1" applyAlignment="1">
      <alignment horizontal="left" vertical="top" wrapText="1"/>
    </xf>
    <xf numFmtId="0" fontId="0" fillId="0" borderId="82" xfId="0" applyBorder="1" applyAlignment="1">
      <alignment horizontal="left" vertical="top"/>
    </xf>
    <xf numFmtId="0" fontId="2" fillId="42" borderId="82" xfId="0" applyFont="1" applyFill="1" applyBorder="1" applyAlignment="1">
      <alignment horizontal="center" vertical="center" textRotation="90" wrapText="1"/>
    </xf>
    <xf numFmtId="0" fontId="2" fillId="41" borderId="62" xfId="0" applyFont="1" applyFill="1" applyBorder="1" applyAlignment="1">
      <alignment horizontal="center" vertical="center" wrapText="1"/>
    </xf>
    <xf numFmtId="0" fontId="2" fillId="30" borderId="84" xfId="0" applyFont="1" applyFill="1" applyBorder="1" applyAlignment="1" applyProtection="1">
      <alignment horizontal="left" vertical="center" wrapText="1"/>
      <protection locked="0"/>
    </xf>
    <xf numFmtId="0" fontId="2" fillId="30" borderId="81" xfId="0" applyFont="1" applyFill="1" applyBorder="1" applyAlignment="1">
      <alignment horizontal="center" vertical="center" wrapText="1"/>
    </xf>
    <xf numFmtId="0" fontId="2" fillId="32" borderId="81" xfId="0" applyFont="1" applyFill="1" applyBorder="1" applyAlignment="1">
      <alignment horizontal="center" vertical="center" wrapText="1"/>
    </xf>
    <xf numFmtId="0" fontId="2" fillId="30" borderId="81" xfId="0" applyFont="1" applyFill="1" applyBorder="1" applyAlignment="1">
      <alignment horizontal="center" vertical="center" textRotation="90" wrapText="1"/>
    </xf>
    <xf numFmtId="0" fontId="2" fillId="2" borderId="81" xfId="0" applyFont="1" applyFill="1" applyBorder="1" applyAlignment="1">
      <alignment horizontal="center" vertical="center" wrapText="1"/>
    </xf>
    <xf numFmtId="0" fontId="2" fillId="5" borderId="81" xfId="0" applyFont="1" applyFill="1" applyBorder="1" applyAlignment="1">
      <alignment horizontal="center" vertical="center" wrapText="1"/>
    </xf>
    <xf numFmtId="0" fontId="2" fillId="5" borderId="81" xfId="0" applyFont="1" applyFill="1" applyBorder="1" applyAlignment="1">
      <alignment horizontal="center" vertical="center" textRotation="90" wrapText="1"/>
    </xf>
    <xf numFmtId="0" fontId="2" fillId="3" borderId="81" xfId="0" applyFont="1" applyFill="1" applyBorder="1" applyAlignment="1">
      <alignment horizontal="center" vertical="center" wrapText="1"/>
    </xf>
    <xf numFmtId="0" fontId="2" fillId="4" borderId="81" xfId="0" applyFont="1" applyFill="1" applyBorder="1" applyAlignment="1">
      <alignment horizontal="center" vertical="center" wrapText="1"/>
    </xf>
    <xf numFmtId="0" fontId="2" fillId="33" borderId="81" xfId="0" applyFont="1" applyFill="1" applyBorder="1" applyAlignment="1">
      <alignment horizontal="center" vertical="center" wrapText="1"/>
    </xf>
    <xf numFmtId="9" fontId="5" fillId="0" borderId="81" xfId="0" applyNumberFormat="1" applyFont="1" applyBorder="1" applyAlignment="1" applyProtection="1">
      <alignment vertical="center" wrapText="1"/>
      <protection locked="0"/>
    </xf>
    <xf numFmtId="0" fontId="5" fillId="0" borderId="81" xfId="0" applyFont="1" applyBorder="1" applyAlignment="1" applyProtection="1">
      <alignment horizontal="center" vertical="center" wrapText="1"/>
      <protection locked="0"/>
    </xf>
    <xf numFmtId="1" fontId="3" fillId="0" borderId="89" xfId="0" applyNumberFormat="1" applyFont="1" applyBorder="1" applyAlignment="1">
      <alignment horizontal="center" vertical="center" wrapText="1"/>
    </xf>
    <xf numFmtId="0" fontId="5" fillId="0" borderId="89" xfId="0" applyFont="1" applyBorder="1" applyAlignment="1" applyProtection="1">
      <alignment horizontal="center" vertical="center" wrapText="1"/>
      <protection locked="0"/>
    </xf>
    <xf numFmtId="0" fontId="0" fillId="31" borderId="89" xfId="0" applyFill="1" applyBorder="1" applyAlignment="1">
      <alignment horizontal="center" vertical="center" textRotation="90" wrapText="1"/>
    </xf>
    <xf numFmtId="0" fontId="5" fillId="31" borderId="89" xfId="0" applyFont="1" applyFill="1" applyBorder="1" applyAlignment="1" applyProtection="1">
      <alignment horizontal="center" vertical="center" textRotation="90" wrapText="1"/>
      <protection locked="0"/>
    </xf>
    <xf numFmtId="9" fontId="5" fillId="31" borderId="89" xfId="68" applyFont="1" applyFill="1" applyBorder="1" applyAlignment="1" applyProtection="1">
      <alignment horizontal="center" vertical="center" wrapText="1"/>
    </xf>
    <xf numFmtId="9" fontId="4" fillId="31" borderId="89" xfId="0" applyNumberFormat="1" applyFont="1" applyFill="1" applyBorder="1" applyAlignment="1">
      <alignment horizontal="center" vertical="center" wrapText="1"/>
    </xf>
    <xf numFmtId="0" fontId="0" fillId="0" borderId="81" xfId="0" applyBorder="1" applyAlignment="1" applyProtection="1">
      <alignment horizontal="center" vertical="center" wrapText="1"/>
      <protection locked="0"/>
    </xf>
    <xf numFmtId="0" fontId="0" fillId="0" borderId="89" xfId="0" applyBorder="1" applyAlignment="1" applyProtection="1">
      <alignment horizontal="left" vertical="top" wrapText="1"/>
      <protection locked="0"/>
    </xf>
    <xf numFmtId="0" fontId="0" fillId="31" borderId="89" xfId="0" applyFill="1" applyBorder="1" applyAlignment="1" applyProtection="1">
      <alignment horizontal="center" vertical="center" textRotation="90" wrapText="1"/>
      <protection locked="0"/>
    </xf>
    <xf numFmtId="0" fontId="0" fillId="0" borderId="89" xfId="0" applyBorder="1" applyAlignment="1" applyProtection="1">
      <alignment horizontal="center" vertical="center" wrapText="1"/>
      <protection locked="0"/>
    </xf>
    <xf numFmtId="0" fontId="0" fillId="31" borderId="81" xfId="0" applyFill="1" applyBorder="1" applyAlignment="1">
      <alignment horizontal="center" vertical="center" textRotation="90" wrapText="1"/>
    </xf>
    <xf numFmtId="0" fontId="0" fillId="31" borderId="81" xfId="0" applyFill="1" applyBorder="1" applyAlignment="1" applyProtection="1">
      <alignment horizontal="center" vertical="center" textRotation="90" wrapText="1"/>
      <protection locked="0"/>
    </xf>
    <xf numFmtId="9" fontId="3" fillId="31" borderId="89" xfId="0" applyNumberFormat="1" applyFont="1" applyFill="1" applyBorder="1" applyAlignment="1">
      <alignment horizontal="center" vertical="center"/>
    </xf>
    <xf numFmtId="0" fontId="3" fillId="0" borderId="81" xfId="0" applyFont="1" applyBorder="1" applyAlignment="1">
      <alignment horizontal="left" vertical="top" wrapText="1"/>
    </xf>
    <xf numFmtId="0" fontId="0" fillId="0" borderId="81" xfId="0" applyBorder="1" applyAlignment="1">
      <alignment horizontal="left" vertical="top" wrapText="1"/>
    </xf>
    <xf numFmtId="0" fontId="2" fillId="39" borderId="81" xfId="0" applyFont="1" applyFill="1" applyBorder="1" applyAlignment="1">
      <alignment horizontal="center" vertical="center" wrapText="1"/>
    </xf>
    <xf numFmtId="0" fontId="2" fillId="40" borderId="81" xfId="0" applyFont="1" applyFill="1" applyBorder="1" applyAlignment="1">
      <alignment horizontal="center" vertical="center" wrapText="1"/>
    </xf>
    <xf numFmtId="0" fontId="2" fillId="38" borderId="81" xfId="0" applyFont="1" applyFill="1" applyBorder="1" applyAlignment="1">
      <alignment horizontal="center" vertical="center" wrapText="1"/>
    </xf>
    <xf numFmtId="1" fontId="3" fillId="0" borderId="81" xfId="0" applyNumberFormat="1" applyFont="1" applyBorder="1" applyAlignment="1">
      <alignment horizontal="center" vertical="center" wrapText="1"/>
    </xf>
    <xf numFmtId="0" fontId="43" fillId="0" borderId="81" xfId="0" applyFont="1" applyBorder="1" applyAlignment="1" applyProtection="1">
      <alignment horizontal="left" vertical="center" wrapText="1"/>
      <protection locked="0"/>
    </xf>
    <xf numFmtId="9" fontId="4" fillId="31" borderId="81" xfId="0" applyNumberFormat="1" applyFont="1" applyFill="1" applyBorder="1" applyAlignment="1">
      <alignment horizontal="center" vertical="center" wrapText="1"/>
    </xf>
    <xf numFmtId="9" fontId="3" fillId="31" borderId="81" xfId="0" applyNumberFormat="1" applyFont="1" applyFill="1" applyBorder="1" applyAlignment="1">
      <alignment horizontal="center" vertical="center"/>
    </xf>
    <xf numFmtId="0" fontId="5" fillId="31" borderId="81" xfId="0" applyFont="1" applyFill="1" applyBorder="1" applyAlignment="1" applyProtection="1">
      <alignment horizontal="center" vertical="center" textRotation="90" wrapText="1"/>
      <protection locked="0"/>
    </xf>
    <xf numFmtId="1" fontId="46" fillId="0" borderId="81" xfId="0" applyNumberFormat="1" applyFont="1" applyBorder="1" applyAlignment="1">
      <alignment horizontal="center" vertical="center" wrapText="1"/>
    </xf>
    <xf numFmtId="0" fontId="26" fillId="31" borderId="81" xfId="0" applyFont="1" applyFill="1" applyBorder="1" applyAlignment="1">
      <alignment horizontal="center" vertical="center" textRotation="90" wrapText="1"/>
    </xf>
    <xf numFmtId="0" fontId="26" fillId="31" borderId="81" xfId="0" applyFont="1" applyFill="1" applyBorder="1" applyAlignment="1" applyProtection="1">
      <alignment horizontal="center" vertical="center" textRotation="90" wrapText="1"/>
      <protection locked="0"/>
    </xf>
    <xf numFmtId="9" fontId="46" fillId="31" borderId="81" xfId="0" applyNumberFormat="1" applyFont="1" applyFill="1" applyBorder="1" applyAlignment="1">
      <alignment horizontal="center" vertical="center" wrapText="1"/>
    </xf>
    <xf numFmtId="9" fontId="46" fillId="31" borderId="81" xfId="0" applyNumberFormat="1" applyFont="1" applyFill="1" applyBorder="1" applyAlignment="1">
      <alignment horizontal="center" vertical="center"/>
    </xf>
    <xf numFmtId="0" fontId="43" fillId="0" borderId="81" xfId="0" applyFont="1" applyBorder="1" applyAlignment="1" applyProtection="1">
      <alignment horizontal="center" vertical="center" wrapText="1"/>
      <protection locked="0"/>
    </xf>
    <xf numFmtId="0" fontId="43" fillId="7" borderId="81" xfId="0" applyFont="1" applyFill="1" applyBorder="1" applyAlignment="1" applyProtection="1">
      <alignment horizontal="left" vertical="center" wrapText="1"/>
      <protection locked="0"/>
    </xf>
    <xf numFmtId="0" fontId="42" fillId="31" borderId="81" xfId="0" applyFont="1" applyFill="1" applyBorder="1" applyAlignment="1" applyProtection="1">
      <alignment horizontal="center" vertical="center" textRotation="90" wrapText="1"/>
      <protection locked="0"/>
    </xf>
    <xf numFmtId="0" fontId="43" fillId="0" borderId="81" xfId="0" applyFont="1" applyBorder="1" applyAlignment="1" applyProtection="1">
      <alignment horizontal="justify" vertical="center" wrapText="1"/>
      <protection locked="0"/>
    </xf>
    <xf numFmtId="0" fontId="44" fillId="0" borderId="81" xfId="0" applyFont="1" applyBorder="1" applyAlignment="1" applyProtection="1">
      <alignment horizontal="left" vertical="center" wrapText="1"/>
      <protection locked="0"/>
    </xf>
    <xf numFmtId="1" fontId="4" fillId="0" borderId="81" xfId="0" applyNumberFormat="1" applyFont="1" applyBorder="1" applyAlignment="1">
      <alignment horizontal="center" vertical="center" wrapText="1"/>
    </xf>
    <xf numFmtId="0" fontId="5" fillId="31" borderId="81" xfId="0" applyFont="1" applyFill="1" applyBorder="1" applyAlignment="1">
      <alignment horizontal="center" vertical="center" textRotation="90" wrapText="1"/>
    </xf>
    <xf numFmtId="9" fontId="4" fillId="31" borderId="81" xfId="0" applyNumberFormat="1" applyFont="1" applyFill="1" applyBorder="1" applyAlignment="1">
      <alignment horizontal="center" vertical="center"/>
    </xf>
    <xf numFmtId="0" fontId="46" fillId="31" borderId="89" xfId="0" applyFont="1" applyFill="1" applyBorder="1" applyAlignment="1" applyProtection="1">
      <alignment horizontal="center" vertical="center" wrapText="1"/>
      <protection locked="0"/>
    </xf>
    <xf numFmtId="0" fontId="46" fillId="0" borderId="89" xfId="0" applyFont="1" applyBorder="1" applyAlignment="1" applyProtection="1">
      <alignment horizontal="center" vertical="center" wrapText="1"/>
      <protection locked="0"/>
    </xf>
    <xf numFmtId="0" fontId="26" fillId="0" borderId="89" xfId="0" applyFont="1" applyBorder="1" applyAlignment="1" applyProtection="1">
      <alignment horizontal="center" vertical="center" wrapText="1"/>
      <protection locked="0"/>
    </xf>
    <xf numFmtId="0" fontId="26" fillId="31" borderId="89" xfId="0" applyFont="1" applyFill="1" applyBorder="1" applyAlignment="1" applyProtection="1">
      <alignment horizontal="center" vertical="center" wrapText="1"/>
      <protection locked="0"/>
    </xf>
    <xf numFmtId="9" fontId="5" fillId="0" borderId="89" xfId="0" applyNumberFormat="1" applyFont="1" applyBorder="1" applyAlignment="1" applyProtection="1">
      <alignment horizontal="center" vertical="center" wrapText="1"/>
      <protection locked="0"/>
    </xf>
    <xf numFmtId="0" fontId="45" fillId="0" borderId="89" xfId="0" applyFont="1" applyBorder="1" applyAlignment="1" applyProtection="1">
      <alignment horizontal="left" vertical="top" wrapText="1"/>
      <protection locked="0"/>
    </xf>
    <xf numFmtId="0" fontId="26" fillId="31" borderId="89" xfId="0" applyFont="1" applyFill="1" applyBorder="1" applyAlignment="1" applyProtection="1">
      <alignment horizontal="center" vertical="center" textRotation="90" wrapText="1"/>
      <protection locked="0"/>
    </xf>
    <xf numFmtId="0" fontId="9" fillId="31" borderId="89" xfId="0" applyFont="1" applyFill="1" applyBorder="1" applyAlignment="1" applyProtection="1">
      <alignment horizontal="left" vertical="center" wrapText="1"/>
      <protection locked="0"/>
    </xf>
    <xf numFmtId="14" fontId="26" fillId="0" borderId="89" xfId="0" applyNumberFormat="1" applyFont="1" applyBorder="1" applyAlignment="1" applyProtection="1">
      <alignment horizontal="center" vertical="center" wrapText="1"/>
      <protection locked="0"/>
    </xf>
    <xf numFmtId="9" fontId="0" fillId="0" borderId="41" xfId="0" applyNumberFormat="1" applyBorder="1" applyAlignment="1" applyProtection="1">
      <alignment horizontal="center" vertical="center" wrapText="1"/>
      <protection locked="0"/>
    </xf>
    <xf numFmtId="0" fontId="0" fillId="0" borderId="94" xfId="0" applyBorder="1" applyAlignment="1" applyProtection="1">
      <alignment horizontal="center" vertical="center" wrapText="1"/>
      <protection locked="0"/>
    </xf>
    <xf numFmtId="0" fontId="0" fillId="0" borderId="81" xfId="0" applyBorder="1" applyAlignment="1" applyProtection="1">
      <alignment vertical="center"/>
      <protection locked="0"/>
    </xf>
    <xf numFmtId="0" fontId="0" fillId="0" borderId="41" xfId="0" applyBorder="1" applyAlignment="1" applyProtection="1">
      <alignment vertical="center"/>
      <protection locked="0"/>
    </xf>
    <xf numFmtId="9" fontId="5" fillId="0" borderId="81" xfId="0" applyNumberFormat="1" applyFont="1" applyBorder="1" applyAlignment="1" applyProtection="1">
      <alignment horizontal="center" vertical="center" wrapText="1"/>
      <protection locked="0"/>
    </xf>
    <xf numFmtId="9" fontId="0" fillId="0" borderId="81" xfId="0" applyNumberFormat="1" applyBorder="1" applyAlignment="1" applyProtection="1">
      <alignment horizontal="center" vertical="center" wrapText="1"/>
      <protection locked="0"/>
    </xf>
    <xf numFmtId="0" fontId="5" fillId="31" borderId="81" xfId="0" applyFont="1" applyFill="1" applyBorder="1" applyAlignment="1" applyProtection="1">
      <alignment horizontal="center" vertical="center" wrapText="1"/>
      <protection locked="0"/>
    </xf>
    <xf numFmtId="0" fontId="4" fillId="0" borderId="81" xfId="0" applyFont="1" applyBorder="1" applyAlignment="1" applyProtection="1">
      <alignment horizontal="center" vertical="center" wrapText="1"/>
      <protection locked="0"/>
    </xf>
    <xf numFmtId="0" fontId="4" fillId="31" borderId="81" xfId="0" applyFont="1" applyFill="1" applyBorder="1" applyAlignment="1">
      <alignment horizontal="center" vertical="center" wrapText="1"/>
    </xf>
    <xf numFmtId="0" fontId="0" fillId="7" borderId="81" xfId="0" applyFill="1" applyBorder="1" applyAlignment="1" applyProtection="1">
      <alignment horizontal="center" vertical="center" wrapText="1"/>
      <protection locked="0"/>
    </xf>
    <xf numFmtId="0" fontId="0" fillId="31" borderId="81" xfId="0" applyFill="1" applyBorder="1" applyAlignment="1">
      <alignment horizontal="center" vertical="center" wrapText="1"/>
    </xf>
    <xf numFmtId="9" fontId="0" fillId="0" borderId="17" xfId="0" applyNumberFormat="1" applyBorder="1" applyAlignment="1" applyProtection="1">
      <alignment horizontal="center" vertical="center" wrapText="1"/>
      <protection locked="0"/>
    </xf>
    <xf numFmtId="9" fontId="0" fillId="0" borderId="89" xfId="0" applyNumberFormat="1" applyBorder="1" applyAlignment="1" applyProtection="1">
      <alignment horizontal="center" vertical="center" wrapText="1"/>
      <protection locked="0"/>
    </xf>
    <xf numFmtId="0" fontId="4" fillId="31" borderId="89" xfId="0" applyFont="1" applyFill="1" applyBorder="1" applyAlignment="1">
      <alignment horizontal="center" vertical="center" wrapText="1"/>
    </xf>
    <xf numFmtId="0" fontId="5" fillId="31" borderId="17" xfId="0" applyFont="1" applyFill="1" applyBorder="1" applyAlignment="1">
      <alignment horizontal="center" vertical="center" wrapText="1"/>
    </xf>
    <xf numFmtId="0" fontId="5" fillId="31" borderId="89" xfId="0" applyFont="1" applyFill="1" applyBorder="1" applyAlignment="1">
      <alignment horizontal="center" vertical="center" wrapText="1"/>
    </xf>
    <xf numFmtId="0" fontId="5" fillId="31" borderId="17" xfId="0" applyFont="1" applyFill="1" applyBorder="1" applyAlignment="1" applyProtection="1">
      <alignment horizontal="center" vertical="center" wrapText="1"/>
      <protection locked="0"/>
    </xf>
    <xf numFmtId="0" fontId="5" fillId="31" borderId="89" xfId="0" applyFont="1" applyFill="1" applyBorder="1" applyAlignment="1" applyProtection="1">
      <alignment horizontal="center" vertical="center" wrapText="1"/>
      <protection locked="0"/>
    </xf>
    <xf numFmtId="0" fontId="0" fillId="31" borderId="17" xfId="0" applyFill="1" applyBorder="1" applyAlignment="1">
      <alignment horizontal="center" vertical="center" wrapText="1"/>
    </xf>
    <xf numFmtId="0" fontId="0" fillId="31" borderId="89" xfId="0" applyFill="1" applyBorder="1" applyAlignment="1">
      <alignment horizontal="center" vertical="center" wrapText="1"/>
    </xf>
    <xf numFmtId="0" fontId="4" fillId="31" borderId="17" xfId="0" applyFont="1" applyFill="1" applyBorder="1" applyAlignment="1">
      <alignment horizontal="center" vertical="center" wrapText="1"/>
    </xf>
    <xf numFmtId="0" fontId="0" fillId="0" borderId="88"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17" xfId="0" applyBorder="1" applyAlignment="1" applyProtection="1">
      <alignment horizontal="left" vertical="center" wrapText="1"/>
      <protection locked="0"/>
    </xf>
    <xf numFmtId="0" fontId="47" fillId="0" borderId="17" xfId="0" applyFont="1" applyBorder="1" applyAlignment="1" applyProtection="1">
      <alignment horizontal="center" vertical="center" wrapText="1"/>
      <protection locked="0"/>
    </xf>
    <xf numFmtId="0" fontId="2" fillId="42" borderId="81" xfId="0" applyFont="1" applyFill="1" applyBorder="1" applyAlignment="1">
      <alignment horizontal="center" vertical="center" wrapText="1"/>
    </xf>
    <xf numFmtId="0" fontId="2" fillId="42" borderId="81" xfId="0" applyFont="1" applyFill="1" applyBorder="1" applyAlignment="1">
      <alignment horizontal="center" vertical="center" textRotation="90" wrapText="1"/>
    </xf>
    <xf numFmtId="0" fontId="2" fillId="37" borderId="81" xfId="0" applyFont="1" applyFill="1" applyBorder="1" applyAlignment="1">
      <alignment horizontal="center" vertical="center" wrapText="1"/>
    </xf>
    <xf numFmtId="0" fontId="2" fillId="41" borderId="81" xfId="0" applyFont="1" applyFill="1" applyBorder="1" applyAlignment="1">
      <alignment horizontal="center" vertical="center" wrapText="1"/>
    </xf>
    <xf numFmtId="9" fontId="5" fillId="0" borderId="17" xfId="0" applyNumberFormat="1" applyFont="1" applyBorder="1" applyAlignment="1" applyProtection="1">
      <alignment horizontal="center" vertical="center" wrapText="1"/>
      <protection locked="0"/>
    </xf>
    <xf numFmtId="0" fontId="26" fillId="31" borderId="17" xfId="0" applyFont="1" applyFill="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26" fillId="31" borderId="81" xfId="0" applyFont="1" applyFill="1" applyBorder="1" applyAlignment="1" applyProtection="1">
      <alignment horizontal="center" vertical="center" wrapText="1"/>
      <protection locked="0"/>
    </xf>
    <xf numFmtId="0" fontId="0" fillId="0" borderId="81" xfId="0" applyBorder="1" applyAlignment="1" applyProtection="1">
      <alignment horizontal="left" vertical="center" wrapText="1"/>
      <protection locked="0"/>
    </xf>
    <xf numFmtId="0" fontId="4" fillId="31" borderId="81" xfId="0" applyFont="1" applyFill="1" applyBorder="1" applyAlignment="1" applyProtection="1">
      <alignment horizontal="center" vertical="center" wrapText="1"/>
      <protection locked="0"/>
    </xf>
    <xf numFmtId="0" fontId="5" fillId="31" borderId="81" xfId="0" applyFont="1" applyFill="1" applyBorder="1" applyAlignment="1">
      <alignment horizontal="center" vertical="center" wrapText="1"/>
    </xf>
    <xf numFmtId="9" fontId="5" fillId="31" borderId="81" xfId="68" applyFont="1" applyFill="1" applyBorder="1" applyAlignment="1" applyProtection="1">
      <alignment horizontal="center" vertical="center" wrapText="1"/>
    </xf>
    <xf numFmtId="0" fontId="46" fillId="31" borderId="17" xfId="0" applyFont="1" applyFill="1" applyBorder="1" applyAlignment="1" applyProtection="1">
      <alignment horizontal="center" vertical="center" wrapText="1"/>
      <protection locked="0"/>
    </xf>
    <xf numFmtId="0" fontId="46" fillId="0" borderId="17" xfId="0" applyFont="1" applyBorder="1" applyAlignment="1" applyProtection="1">
      <alignment horizontal="center" vertical="center" wrapText="1"/>
      <protection locked="0"/>
    </xf>
    <xf numFmtId="9" fontId="46" fillId="31" borderId="17" xfId="0" applyNumberFormat="1" applyFont="1" applyFill="1" applyBorder="1" applyAlignment="1">
      <alignment horizontal="center" vertical="center" wrapText="1"/>
    </xf>
    <xf numFmtId="9" fontId="26" fillId="31" borderId="17" xfId="68" applyFont="1" applyFill="1" applyBorder="1" applyAlignment="1" applyProtection="1">
      <alignment horizontal="center" vertical="center" wrapText="1"/>
    </xf>
    <xf numFmtId="0" fontId="26" fillId="0" borderId="17" xfId="0" applyFont="1" applyBorder="1" applyAlignment="1" applyProtection="1">
      <alignment horizontal="left" vertical="center" wrapText="1"/>
      <protection locked="0"/>
    </xf>
    <xf numFmtId="9" fontId="26" fillId="31" borderId="81" xfId="68" applyFont="1" applyFill="1" applyBorder="1" applyAlignment="1" applyProtection="1">
      <alignment horizontal="center" vertical="center" wrapText="1"/>
    </xf>
    <xf numFmtId="0" fontId="26" fillId="0" borderId="81" xfId="0" applyFont="1" applyBorder="1" applyAlignment="1" applyProtection="1">
      <alignment horizontal="left" vertical="center" wrapText="1"/>
      <protection locked="0"/>
    </xf>
    <xf numFmtId="0" fontId="42" fillId="0" borderId="81"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28" fillId="30" borderId="100" xfId="0" applyFont="1" applyFill="1" applyBorder="1" applyAlignment="1">
      <alignment wrapText="1"/>
    </xf>
    <xf numFmtId="0" fontId="28" fillId="30" borderId="101" xfId="0" applyFont="1" applyFill="1" applyBorder="1" applyAlignment="1">
      <alignment wrapText="1"/>
    </xf>
    <xf numFmtId="0" fontId="2" fillId="42" borderId="101" xfId="0" applyFont="1" applyFill="1" applyBorder="1" applyAlignment="1">
      <alignment horizontal="center" vertical="center" wrapText="1"/>
    </xf>
    <xf numFmtId="0" fontId="2" fillId="40" borderId="101" xfId="0" applyFont="1" applyFill="1" applyBorder="1" applyAlignment="1">
      <alignment vertical="center" wrapText="1"/>
    </xf>
    <xf numFmtId="0" fontId="2" fillId="40" borderId="102" xfId="0" applyFont="1" applyFill="1" applyBorder="1" applyAlignment="1">
      <alignment vertical="center" wrapText="1"/>
    </xf>
    <xf numFmtId="0" fontId="2" fillId="38" borderId="100" xfId="0" applyFont="1" applyFill="1" applyBorder="1" applyAlignment="1">
      <alignment horizontal="center" vertical="center" wrapText="1"/>
    </xf>
    <xf numFmtId="0" fontId="2" fillId="37" borderId="103" xfId="0" applyFont="1" applyFill="1" applyBorder="1" applyAlignment="1">
      <alignment horizontal="center" vertical="center" wrapText="1"/>
    </xf>
    <xf numFmtId="0" fontId="0" fillId="0" borderId="99" xfId="0" applyBorder="1" applyAlignment="1" applyProtection="1">
      <alignment horizontal="left" vertical="top" wrapText="1"/>
      <protection locked="0"/>
    </xf>
    <xf numFmtId="0" fontId="4" fillId="31" borderId="99" xfId="0" applyFont="1" applyFill="1" applyBorder="1" applyAlignment="1" applyProtection="1">
      <alignment horizontal="center" vertical="center" wrapText="1"/>
      <protection locked="0"/>
    </xf>
    <xf numFmtId="0" fontId="4" fillId="0" borderId="99" xfId="0" applyFont="1" applyBorder="1" applyAlignment="1" applyProtection="1">
      <alignment horizontal="center" vertical="center" wrapText="1"/>
      <protection locked="0"/>
    </xf>
    <xf numFmtId="0" fontId="0" fillId="0" borderId="99" xfId="0" applyBorder="1" applyAlignment="1" applyProtection="1">
      <alignment horizontal="left" vertical="center" wrapText="1"/>
      <protection locked="0"/>
    </xf>
    <xf numFmtId="0" fontId="5" fillId="31" borderId="99" xfId="0" applyFont="1" applyFill="1" applyBorder="1" applyAlignment="1" applyProtection="1">
      <alignment horizontal="center" vertical="center" wrapText="1"/>
      <protection locked="0"/>
    </xf>
    <xf numFmtId="0" fontId="26" fillId="31" borderId="99" xfId="0" applyFont="1" applyFill="1" applyBorder="1" applyAlignment="1" applyProtection="1">
      <alignment horizontal="center" vertical="center" wrapText="1"/>
      <protection locked="0"/>
    </xf>
    <xf numFmtId="0" fontId="0" fillId="0" borderId="99" xfId="0" applyBorder="1" applyAlignment="1" applyProtection="1">
      <alignment horizontal="center" vertical="center" wrapText="1"/>
      <protection locked="0"/>
    </xf>
    <xf numFmtId="0" fontId="0" fillId="31" borderId="99" xfId="0" applyFill="1" applyBorder="1" applyAlignment="1">
      <alignment horizontal="center" vertical="center" wrapText="1"/>
    </xf>
    <xf numFmtId="0" fontId="5" fillId="0" borderId="99" xfId="0" applyFont="1" applyBorder="1" applyAlignment="1" applyProtection="1">
      <alignment horizontal="center" vertical="center" wrapText="1"/>
      <protection locked="0"/>
    </xf>
    <xf numFmtId="9" fontId="5" fillId="0" borderId="99" xfId="0" applyNumberFormat="1" applyFont="1" applyBorder="1" applyAlignment="1" applyProtection="1">
      <alignment horizontal="center" vertical="center" wrapText="1"/>
      <protection locked="0"/>
    </xf>
    <xf numFmtId="9" fontId="5" fillId="31" borderId="99" xfId="68" applyFont="1" applyFill="1" applyBorder="1" applyAlignment="1" applyProtection="1">
      <alignment horizontal="center" vertical="center" wrapText="1"/>
    </xf>
    <xf numFmtId="0" fontId="5" fillId="31" borderId="99" xfId="0" applyFont="1" applyFill="1" applyBorder="1" applyAlignment="1">
      <alignment horizontal="center" vertical="center" wrapText="1"/>
    </xf>
    <xf numFmtId="1" fontId="3" fillId="0" borderId="99" xfId="0" applyNumberFormat="1" applyFont="1" applyBorder="1" applyAlignment="1">
      <alignment horizontal="center" vertical="center" wrapText="1"/>
    </xf>
    <xf numFmtId="0" fontId="43" fillId="0" borderId="99" xfId="0" applyFont="1" applyBorder="1" applyAlignment="1" applyProtection="1">
      <alignment horizontal="left" vertical="top" wrapText="1"/>
      <protection locked="0"/>
    </xf>
    <xf numFmtId="0" fontId="0" fillId="31" borderId="99" xfId="0" applyFill="1" applyBorder="1" applyAlignment="1">
      <alignment horizontal="center" vertical="center" textRotation="90" wrapText="1"/>
    </xf>
    <xf numFmtId="0" fontId="0" fillId="31" borderId="99" xfId="0" applyFill="1" applyBorder="1" applyAlignment="1" applyProtection="1">
      <alignment horizontal="center" vertical="center" textRotation="90" wrapText="1"/>
      <protection locked="0"/>
    </xf>
    <xf numFmtId="9" fontId="4" fillId="31" borderId="99" xfId="0" applyNumberFormat="1" applyFont="1" applyFill="1" applyBorder="1" applyAlignment="1">
      <alignment horizontal="center" vertical="center" wrapText="1"/>
    </xf>
    <xf numFmtId="9" fontId="3" fillId="31" borderId="99" xfId="0" applyNumberFormat="1" applyFont="1" applyFill="1" applyBorder="1" applyAlignment="1">
      <alignment horizontal="center" vertical="center"/>
    </xf>
    <xf numFmtId="0" fontId="5" fillId="31" borderId="99" xfId="0" applyFont="1" applyFill="1" applyBorder="1" applyAlignment="1" applyProtection="1">
      <alignment horizontal="center" vertical="center" textRotation="90" wrapText="1"/>
      <protection locked="0"/>
    </xf>
    <xf numFmtId="0" fontId="4" fillId="31" borderId="99" xfId="0" applyFont="1" applyFill="1" applyBorder="1" applyAlignment="1">
      <alignment horizontal="center" vertical="center" wrapText="1"/>
    </xf>
    <xf numFmtId="0" fontId="26" fillId="0" borderId="99" xfId="0" applyFont="1" applyBorder="1" applyAlignment="1" applyProtection="1">
      <alignment horizontal="center" vertical="center" wrapText="1"/>
      <protection locked="0"/>
    </xf>
    <xf numFmtId="0" fontId="5" fillId="0" borderId="99" xfId="0" applyFont="1" applyBorder="1" applyAlignment="1" applyProtection="1">
      <alignment horizontal="left" vertical="top" wrapText="1"/>
      <protection locked="0"/>
    </xf>
    <xf numFmtId="0" fontId="43" fillId="0" borderId="99" xfId="0" applyFont="1" applyBorder="1" applyAlignment="1" applyProtection="1">
      <alignment horizontal="left" vertical="center" wrapText="1"/>
      <protection locked="0"/>
    </xf>
    <xf numFmtId="9" fontId="0" fillId="0" borderId="99" xfId="0" applyNumberFormat="1" applyBorder="1" applyAlignment="1" applyProtection="1">
      <alignment horizontal="center" vertical="center" wrapText="1"/>
      <protection locked="0"/>
    </xf>
    <xf numFmtId="0" fontId="5" fillId="31" borderId="99" xfId="0" applyFont="1" applyFill="1" applyBorder="1" applyAlignment="1">
      <alignment horizontal="center" vertical="center" textRotation="90" wrapText="1"/>
    </xf>
    <xf numFmtId="9" fontId="4" fillId="31" borderId="99" xfId="0" applyNumberFormat="1" applyFont="1" applyFill="1" applyBorder="1" applyAlignment="1">
      <alignment horizontal="center" vertical="center"/>
    </xf>
    <xf numFmtId="0" fontId="43" fillId="7" borderId="99" xfId="0" applyFont="1" applyFill="1" applyBorder="1" applyAlignment="1" applyProtection="1">
      <alignment horizontal="left" vertical="center" wrapText="1"/>
      <protection locked="0"/>
    </xf>
    <xf numFmtId="0" fontId="0" fillId="7" borderId="99" xfId="0" applyFill="1" applyBorder="1" applyAlignment="1" applyProtection="1">
      <alignment horizontal="left" vertical="center" wrapText="1"/>
      <protection locked="0"/>
    </xf>
    <xf numFmtId="0" fontId="43" fillId="0" borderId="99" xfId="0" applyFont="1" applyBorder="1" applyAlignment="1" applyProtection="1">
      <alignment horizontal="center" vertical="center" wrapText="1"/>
      <protection locked="0"/>
    </xf>
    <xf numFmtId="0" fontId="0" fillId="0" borderId="103" xfId="0" applyBorder="1" applyAlignment="1" applyProtection="1">
      <alignment horizontal="center" vertical="center" wrapText="1"/>
      <protection locked="0"/>
    </xf>
    <xf numFmtId="14" fontId="0" fillId="0" borderId="99" xfId="0" applyNumberFormat="1" applyBorder="1" applyAlignment="1" applyProtection="1">
      <alignment horizontal="center" vertical="center" wrapText="1"/>
      <protection locked="0"/>
    </xf>
    <xf numFmtId="0" fontId="5" fillId="0" borderId="99" xfId="0" applyFont="1" applyBorder="1" applyAlignment="1" applyProtection="1">
      <alignment horizontal="justify" vertical="center"/>
      <protection locked="0"/>
    </xf>
    <xf numFmtId="0" fontId="5" fillId="0" borderId="99" xfId="0" applyFont="1" applyBorder="1" applyAlignment="1" applyProtection="1">
      <alignment horizontal="left" vertical="center" wrapText="1"/>
      <protection locked="0"/>
    </xf>
    <xf numFmtId="0" fontId="26" fillId="0" borderId="99" xfId="0" applyFont="1" applyBorder="1" applyAlignment="1" applyProtection="1">
      <alignment horizontal="left" vertical="center" wrapText="1"/>
      <protection locked="0"/>
    </xf>
    <xf numFmtId="9" fontId="26" fillId="31" borderId="99" xfId="68" applyFont="1" applyFill="1" applyBorder="1" applyAlignment="1" applyProtection="1">
      <alignment horizontal="center" vertical="center" wrapText="1"/>
    </xf>
    <xf numFmtId="1" fontId="46" fillId="0" borderId="99" xfId="0" applyNumberFormat="1" applyFont="1" applyBorder="1" applyAlignment="1">
      <alignment horizontal="center" vertical="center" wrapText="1"/>
    </xf>
    <xf numFmtId="0" fontId="26" fillId="31" borderId="99" xfId="0" applyFont="1" applyFill="1" applyBorder="1" applyAlignment="1">
      <alignment horizontal="center" vertical="center" textRotation="90" wrapText="1"/>
    </xf>
    <xf numFmtId="0" fontId="26" fillId="31" borderId="99" xfId="0" applyFont="1" applyFill="1" applyBorder="1" applyAlignment="1" applyProtection="1">
      <alignment horizontal="center" vertical="center" textRotation="90" wrapText="1"/>
      <protection locked="0"/>
    </xf>
    <xf numFmtId="9" fontId="46" fillId="31" borderId="99" xfId="0" applyNumberFormat="1" applyFont="1" applyFill="1" applyBorder="1" applyAlignment="1">
      <alignment horizontal="center" vertical="center" wrapText="1"/>
    </xf>
    <xf numFmtId="9" fontId="46" fillId="31" borderId="99" xfId="0" applyNumberFormat="1" applyFont="1" applyFill="1" applyBorder="1" applyAlignment="1">
      <alignment horizontal="center" vertical="center"/>
    </xf>
    <xf numFmtId="0" fontId="43" fillId="0" borderId="99" xfId="2" applyFont="1" applyBorder="1" applyAlignment="1" applyProtection="1">
      <alignment horizontal="left" vertical="center" wrapText="1"/>
      <protection locked="0"/>
    </xf>
    <xf numFmtId="0" fontId="0" fillId="31" borderId="17" xfId="0" applyFill="1" applyBorder="1" applyAlignment="1" applyProtection="1">
      <alignment horizontal="center" vertical="top" textRotation="90" wrapText="1"/>
      <protection locked="0"/>
    </xf>
    <xf numFmtId="0" fontId="5" fillId="31" borderId="17" xfId="0" applyFont="1" applyFill="1" applyBorder="1" applyAlignment="1" applyProtection="1">
      <alignment horizontal="center" vertical="top" textRotation="90" wrapText="1"/>
      <protection locked="0"/>
    </xf>
    <xf numFmtId="0" fontId="0" fillId="0" borderId="99" xfId="0" applyBorder="1" applyAlignment="1" applyProtection="1">
      <alignment vertical="center" wrapText="1"/>
      <protection locked="0"/>
    </xf>
    <xf numFmtId="0" fontId="43" fillId="0" borderId="99" xfId="0" applyFont="1" applyBorder="1" applyAlignment="1" applyProtection="1">
      <alignment horizontal="justify" vertical="center"/>
      <protection locked="0"/>
    </xf>
    <xf numFmtId="0" fontId="9" fillId="0" borderId="99" xfId="0" applyFont="1" applyBorder="1" applyAlignment="1" applyProtection="1">
      <alignment horizontal="center" vertical="center" wrapText="1"/>
      <protection locked="0"/>
    </xf>
    <xf numFmtId="0" fontId="0" fillId="7" borderId="99" xfId="0" applyFill="1" applyBorder="1" applyAlignment="1" applyProtection="1">
      <alignment horizontal="center" vertical="center" wrapText="1"/>
      <protection locked="0"/>
    </xf>
    <xf numFmtId="0" fontId="26" fillId="0" borderId="99" xfId="0" applyFont="1" applyBorder="1" applyAlignment="1" applyProtection="1">
      <alignment horizontal="left" vertical="top" wrapText="1"/>
      <protection locked="0"/>
    </xf>
    <xf numFmtId="0" fontId="43" fillId="7" borderId="99" xfId="0" applyFont="1" applyFill="1" applyBorder="1" applyAlignment="1" applyProtection="1">
      <alignment horizontal="center" vertical="center" wrapText="1"/>
      <protection locked="0"/>
    </xf>
    <xf numFmtId="0" fontId="9" fillId="0" borderId="99" xfId="0" applyFont="1" applyBorder="1" applyAlignment="1" applyProtection="1">
      <alignment horizontal="left" vertical="center" wrapText="1"/>
      <protection locked="0"/>
    </xf>
    <xf numFmtId="0" fontId="47" fillId="0" borderId="99" xfId="0" applyFont="1" applyBorder="1" applyAlignment="1" applyProtection="1">
      <alignment horizontal="left" vertical="center" wrapText="1"/>
      <protection locked="0"/>
    </xf>
    <xf numFmtId="0" fontId="5" fillId="7" borderId="99" xfId="0" applyFont="1" applyFill="1" applyBorder="1" applyAlignment="1" applyProtection="1">
      <alignment horizontal="center" vertical="center" wrapText="1"/>
      <protection locked="0"/>
    </xf>
    <xf numFmtId="0" fontId="5" fillId="7" borderId="99" xfId="0" applyFont="1" applyFill="1" applyBorder="1" applyAlignment="1" applyProtection="1">
      <alignment horizontal="justify" vertical="center"/>
      <protection locked="0"/>
    </xf>
    <xf numFmtId="0" fontId="43" fillId="7" borderId="99" xfId="0" applyFont="1" applyFill="1" applyBorder="1" applyAlignment="1" applyProtection="1">
      <alignment horizontal="justify" vertical="center"/>
      <protection locked="0"/>
    </xf>
    <xf numFmtId="1" fontId="4" fillId="0" borderId="99" xfId="0" applyNumberFormat="1" applyFont="1" applyBorder="1" applyAlignment="1">
      <alignment horizontal="center" vertical="center" wrapText="1"/>
    </xf>
    <xf numFmtId="0" fontId="5" fillId="7" borderId="99" xfId="0" applyFont="1" applyFill="1" applyBorder="1" applyAlignment="1" applyProtection="1">
      <alignment horizontal="justify" vertical="center" wrapText="1"/>
      <protection locked="0"/>
    </xf>
    <xf numFmtId="0" fontId="38" fillId="0" borderId="99" xfId="0" applyFont="1" applyBorder="1" applyAlignment="1" applyProtection="1">
      <alignment horizontal="center" vertical="center" wrapText="1"/>
      <protection locked="0"/>
    </xf>
    <xf numFmtId="0" fontId="42" fillId="31" borderId="99" xfId="0" applyFont="1" applyFill="1" applyBorder="1" applyAlignment="1" applyProtection="1">
      <alignment horizontal="center" vertical="center" wrapText="1"/>
      <protection locked="0"/>
    </xf>
    <xf numFmtId="0" fontId="42" fillId="0" borderId="99" xfId="0" applyFont="1" applyBorder="1" applyAlignment="1" applyProtection="1">
      <alignment horizontal="left" vertical="center" wrapText="1"/>
      <protection locked="0"/>
    </xf>
    <xf numFmtId="0" fontId="38" fillId="0" borderId="99" xfId="0" applyFont="1" applyBorder="1" applyAlignment="1" applyProtection="1">
      <alignment horizontal="left" vertical="center" wrapText="1"/>
      <protection locked="0"/>
    </xf>
    <xf numFmtId="0" fontId="38" fillId="31" borderId="99" xfId="0" applyFont="1" applyFill="1" applyBorder="1" applyAlignment="1" applyProtection="1">
      <alignment horizontal="center" vertical="center" textRotation="90" wrapText="1"/>
      <protection locked="0"/>
    </xf>
    <xf numFmtId="0" fontId="42" fillId="31" borderId="99" xfId="0" applyFont="1" applyFill="1" applyBorder="1" applyAlignment="1" applyProtection="1">
      <alignment horizontal="center" vertical="center" textRotation="90" wrapText="1"/>
      <protection locked="0"/>
    </xf>
    <xf numFmtId="0" fontId="42" fillId="0" borderId="99" xfId="0" applyFont="1" applyBorder="1" applyAlignment="1" applyProtection="1">
      <alignment horizontal="center" vertical="center" wrapText="1"/>
      <protection locked="0"/>
    </xf>
    <xf numFmtId="0" fontId="42" fillId="7" borderId="99" xfId="0" applyFont="1" applyFill="1" applyBorder="1" applyAlignment="1" applyProtection="1">
      <alignment horizontal="center" vertical="center" wrapText="1"/>
      <protection locked="0"/>
    </xf>
    <xf numFmtId="0" fontId="42" fillId="0" borderId="99" xfId="0" applyFont="1" applyBorder="1" applyAlignment="1" applyProtection="1">
      <alignment horizontal="justify" vertical="center"/>
      <protection locked="0"/>
    </xf>
    <xf numFmtId="0" fontId="38" fillId="7" borderId="99" xfId="0" applyFont="1" applyFill="1" applyBorder="1" applyAlignment="1" applyProtection="1">
      <alignment horizontal="center" vertical="center" wrapText="1"/>
      <protection locked="0"/>
    </xf>
    <xf numFmtId="0" fontId="38" fillId="0" borderId="99" xfId="0" applyFont="1" applyBorder="1" applyAlignment="1" applyProtection="1">
      <alignment horizontal="center" vertical="center"/>
      <protection locked="0"/>
    </xf>
    <xf numFmtId="0" fontId="42" fillId="0" borderId="99" xfId="0" applyFont="1" applyBorder="1" applyAlignment="1" applyProtection="1">
      <alignment horizontal="left" vertical="top" wrapText="1"/>
      <protection locked="0"/>
    </xf>
    <xf numFmtId="0" fontId="42" fillId="7" borderId="99" xfId="0" applyFont="1" applyFill="1" applyBorder="1" applyAlignment="1" applyProtection="1">
      <alignment horizontal="left" vertical="center" wrapText="1"/>
      <protection locked="0"/>
    </xf>
    <xf numFmtId="0" fontId="43" fillId="0" borderId="17" xfId="0" applyFont="1" applyBorder="1" applyAlignment="1" applyProtection="1">
      <alignment horizontal="justify" vertical="center" wrapText="1"/>
      <protection locked="0"/>
    </xf>
    <xf numFmtId="0" fontId="43" fillId="0" borderId="99" xfId="0" applyFont="1" applyBorder="1" applyAlignment="1" applyProtection="1">
      <alignment horizontal="justify" vertical="center" wrapText="1"/>
      <protection locked="0"/>
    </xf>
    <xf numFmtId="14" fontId="5" fillId="0" borderId="99" xfId="0" applyNumberFormat="1" applyFont="1" applyBorder="1" applyAlignment="1" applyProtection="1">
      <alignment horizontal="center" vertical="center" wrapText="1"/>
      <protection locked="0"/>
    </xf>
    <xf numFmtId="0" fontId="0" fillId="31" borderId="99" xfId="0" applyFill="1" applyBorder="1" applyAlignment="1" applyProtection="1">
      <alignment horizontal="center" vertical="center" wrapText="1"/>
      <protection locked="0"/>
    </xf>
    <xf numFmtId="0" fontId="5" fillId="0" borderId="99" xfId="0" applyFont="1" applyBorder="1" applyAlignment="1" applyProtection="1">
      <alignment horizontal="justify" vertical="center" wrapText="1"/>
      <protection locked="0"/>
    </xf>
    <xf numFmtId="9" fontId="5" fillId="31" borderId="99" xfId="68" applyFont="1" applyFill="1" applyBorder="1" applyAlignment="1">
      <alignment horizontal="center" vertical="center" wrapText="1"/>
    </xf>
    <xf numFmtId="0" fontId="44" fillId="0" borderId="99" xfId="0" applyFont="1" applyBorder="1" applyAlignment="1" applyProtection="1">
      <alignment horizontal="center" vertical="center" wrapText="1"/>
      <protection locked="0"/>
    </xf>
    <xf numFmtId="0" fontId="45" fillId="0" borderId="99" xfId="0" applyFont="1" applyBorder="1" applyAlignment="1" applyProtection="1">
      <alignment horizontal="left" vertical="top" wrapText="1"/>
      <protection locked="0"/>
    </xf>
    <xf numFmtId="0" fontId="44" fillId="0" borderId="99" xfId="0" applyFont="1" applyBorder="1" applyAlignment="1" applyProtection="1">
      <alignment horizontal="left" vertical="top" wrapText="1"/>
      <protection locked="0"/>
    </xf>
    <xf numFmtId="0" fontId="44" fillId="0" borderId="99" xfId="0" applyFont="1" applyBorder="1" applyAlignment="1" applyProtection="1">
      <alignment horizontal="left" vertical="center" wrapText="1"/>
      <protection locked="0"/>
    </xf>
    <xf numFmtId="0" fontId="52" fillId="0" borderId="99" xfId="0" applyFont="1" applyBorder="1" applyAlignment="1" applyProtection="1">
      <alignment horizontal="left" vertical="top" wrapText="1"/>
      <protection locked="0"/>
    </xf>
    <xf numFmtId="0" fontId="44" fillId="7" borderId="99" xfId="0" applyFont="1" applyFill="1" applyBorder="1" applyAlignment="1" applyProtection="1">
      <alignment horizontal="left" vertical="center" wrapText="1"/>
      <protection locked="0"/>
    </xf>
    <xf numFmtId="0" fontId="0" fillId="0" borderId="99" xfId="0" applyBorder="1" applyAlignment="1" applyProtection="1">
      <alignment horizontal="left" vertical="center"/>
      <protection locked="0"/>
    </xf>
    <xf numFmtId="0" fontId="45" fillId="0" borderId="99" xfId="0" applyFont="1" applyBorder="1" applyAlignment="1" applyProtection="1">
      <alignment horizontal="left" vertical="center"/>
      <protection locked="0"/>
    </xf>
    <xf numFmtId="0" fontId="51" fillId="0" borderId="99" xfId="0" applyFont="1" applyBorder="1" applyAlignment="1" applyProtection="1">
      <alignment horizontal="left" vertical="center" wrapText="1"/>
      <protection locked="0"/>
    </xf>
    <xf numFmtId="0" fontId="52" fillId="0" borderId="99" xfId="0" applyFont="1" applyBorder="1" applyAlignment="1" applyProtection="1">
      <alignment horizontal="left" vertical="center" wrapText="1"/>
      <protection locked="0"/>
    </xf>
    <xf numFmtId="0" fontId="45" fillId="0" borderId="99" xfId="0" applyFont="1" applyBorder="1" applyAlignment="1" applyProtection="1">
      <alignment horizontal="left" vertical="center" wrapText="1"/>
      <protection locked="0"/>
    </xf>
    <xf numFmtId="0" fontId="5" fillId="7" borderId="99" xfId="0" applyFont="1" applyFill="1" applyBorder="1" applyAlignment="1" applyProtection="1">
      <alignment horizontal="left" vertical="center" wrapText="1"/>
      <protection locked="0"/>
    </xf>
    <xf numFmtId="0" fontId="44" fillId="0" borderId="99" xfId="0" applyFont="1" applyBorder="1" applyAlignment="1" applyProtection="1">
      <alignment vertical="top" wrapText="1"/>
      <protection locked="0"/>
    </xf>
    <xf numFmtId="0" fontId="26" fillId="0" borderId="99" xfId="0" applyFont="1" applyBorder="1" applyAlignment="1" applyProtection="1">
      <alignment vertical="top" wrapText="1"/>
      <protection locked="0"/>
    </xf>
    <xf numFmtId="0" fontId="50" fillId="0" borderId="99" xfId="0" applyFont="1" applyBorder="1" applyAlignment="1" applyProtection="1">
      <alignment horizontal="center" vertical="center" wrapText="1"/>
      <protection locked="0"/>
    </xf>
    <xf numFmtId="0" fontId="26" fillId="0" borderId="99" xfId="0" applyFont="1" applyBorder="1" applyAlignment="1" applyProtection="1">
      <alignment horizontal="justify" vertical="center" wrapText="1"/>
      <protection locked="0"/>
    </xf>
    <xf numFmtId="0" fontId="26" fillId="7" borderId="99" xfId="0" applyFont="1" applyFill="1" applyBorder="1" applyAlignment="1" applyProtection="1">
      <alignment horizontal="justify" vertical="center" wrapText="1"/>
      <protection locked="0"/>
    </xf>
    <xf numFmtId="0" fontId="5" fillId="34" borderId="99" xfId="0" applyFont="1" applyFill="1" applyBorder="1" applyAlignment="1" applyProtection="1">
      <alignment horizontal="center" vertical="center" wrapText="1"/>
      <protection locked="0"/>
    </xf>
    <xf numFmtId="0" fontId="0" fillId="34" borderId="99" xfId="0" applyFill="1" applyBorder="1" applyAlignment="1" applyProtection="1">
      <alignment horizontal="center" vertical="center" wrapText="1"/>
      <protection locked="0"/>
    </xf>
    <xf numFmtId="0" fontId="5" fillId="0" borderId="99" xfId="0" applyFont="1" applyBorder="1" applyAlignment="1" applyProtection="1">
      <alignment vertical="center" wrapText="1"/>
      <protection locked="0"/>
    </xf>
    <xf numFmtId="0" fontId="26" fillId="7" borderId="99" xfId="0" applyFont="1" applyFill="1" applyBorder="1" applyAlignment="1" applyProtection="1">
      <alignment horizontal="justify" vertical="center"/>
      <protection locked="0"/>
    </xf>
    <xf numFmtId="0" fontId="4" fillId="0" borderId="99" xfId="0" applyFont="1" applyBorder="1" applyAlignment="1">
      <alignment horizontal="center" vertical="center" wrapText="1"/>
    </xf>
    <xf numFmtId="0" fontId="0" fillId="0" borderId="99" xfId="0" applyBorder="1" applyAlignment="1">
      <alignment horizontal="center" vertical="center" wrapText="1"/>
    </xf>
    <xf numFmtId="0" fontId="5" fillId="0" borderId="99" xfId="0" applyFont="1" applyBorder="1" applyAlignment="1">
      <alignment horizontal="center" vertical="center" wrapText="1"/>
    </xf>
    <xf numFmtId="0" fontId="44" fillId="7" borderId="99" xfId="0" applyFont="1" applyFill="1" applyBorder="1" applyAlignment="1" applyProtection="1">
      <alignment horizontal="center" vertical="center" wrapText="1"/>
      <protection locked="0"/>
    </xf>
    <xf numFmtId="0" fontId="45" fillId="0" borderId="17" xfId="0" applyFont="1" applyBorder="1" applyAlignment="1" applyProtection="1">
      <alignment horizontal="left" vertical="top" wrapText="1"/>
      <protection locked="0"/>
    </xf>
    <xf numFmtId="0" fontId="47" fillId="0" borderId="99" xfId="0" applyFont="1" applyBorder="1" applyAlignment="1" applyProtection="1">
      <alignment horizontal="center" vertical="center" wrapText="1"/>
      <protection locked="0"/>
    </xf>
    <xf numFmtId="0" fontId="26" fillId="0" borderId="89" xfId="0" applyFont="1" applyBorder="1" applyAlignment="1" applyProtection="1">
      <alignment horizontal="left" vertical="center" wrapText="1"/>
      <protection locked="0"/>
    </xf>
    <xf numFmtId="0" fontId="2" fillId="4" borderId="99" xfId="0" applyFont="1" applyFill="1" applyBorder="1" applyAlignment="1">
      <alignment horizontal="center" vertical="center" wrapText="1"/>
    </xf>
    <xf numFmtId="0" fontId="3" fillId="7" borderId="99" xfId="0" applyFont="1" applyFill="1" applyBorder="1" applyAlignment="1" applyProtection="1">
      <alignment horizontal="center" vertical="center" wrapText="1"/>
      <protection locked="0"/>
    </xf>
    <xf numFmtId="0" fontId="28" fillId="30" borderId="100" xfId="0" applyFont="1" applyFill="1" applyBorder="1" applyAlignment="1">
      <alignment horizontal="left" wrapText="1"/>
    </xf>
    <xf numFmtId="0" fontId="28" fillId="30" borderId="101" xfId="0" applyFont="1" applyFill="1" applyBorder="1" applyAlignment="1">
      <alignment horizontal="left" wrapText="1"/>
    </xf>
    <xf numFmtId="0" fontId="2" fillId="5" borderId="101" xfId="0" applyFont="1" applyFill="1" applyBorder="1" applyAlignment="1">
      <alignment horizontal="left" wrapText="1"/>
    </xf>
    <xf numFmtId="0" fontId="2" fillId="3" borderId="101" xfId="0" applyFont="1" applyFill="1" applyBorder="1" applyAlignment="1">
      <alignment horizontal="center" vertical="center" wrapText="1"/>
    </xf>
    <xf numFmtId="0" fontId="2" fillId="3" borderId="102" xfId="0" applyFont="1" applyFill="1" applyBorder="1" applyAlignment="1">
      <alignment horizontal="center" vertical="center" wrapText="1"/>
    </xf>
    <xf numFmtId="0" fontId="2" fillId="33" borderId="100" xfId="0" applyFont="1" applyFill="1" applyBorder="1" applyAlignment="1">
      <alignment horizontal="center" vertical="center" wrapText="1"/>
    </xf>
    <xf numFmtId="0" fontId="3" fillId="0" borderId="99" xfId="0" applyFont="1" applyBorder="1" applyAlignment="1" applyProtection="1">
      <alignment horizontal="center" vertical="center" wrapText="1"/>
      <protection locked="0"/>
    </xf>
    <xf numFmtId="0" fontId="27" fillId="0" borderId="99" xfId="0" applyFont="1" applyBorder="1" applyAlignment="1" applyProtection="1">
      <alignment horizontal="center" vertical="center" wrapText="1"/>
      <protection locked="0"/>
    </xf>
    <xf numFmtId="0" fontId="63" fillId="0" borderId="99" xfId="0" applyFont="1" applyBorder="1" applyAlignment="1" applyProtection="1">
      <alignment horizontal="center" vertical="center" wrapText="1"/>
      <protection locked="0"/>
    </xf>
    <xf numFmtId="0" fontId="0" fillId="0" borderId="100" xfId="0" applyBorder="1" applyAlignment="1" applyProtection="1">
      <alignment horizontal="center" vertical="center" wrapText="1"/>
      <protection locked="0"/>
    </xf>
    <xf numFmtId="14" fontId="0" fillId="0" borderId="100" xfId="0" applyNumberFormat="1" applyBorder="1" applyAlignment="1" applyProtection="1">
      <alignment horizontal="center" vertical="center" wrapText="1"/>
      <protection locked="0"/>
    </xf>
    <xf numFmtId="0" fontId="0" fillId="0" borderId="99" xfId="0" quotePrefix="1" applyBorder="1" applyAlignment="1" applyProtection="1">
      <alignment horizontal="center" vertical="center" wrapText="1"/>
      <protection locked="0"/>
    </xf>
    <xf numFmtId="0" fontId="5" fillId="31" borderId="99" xfId="0" quotePrefix="1" applyFont="1" applyFill="1" applyBorder="1" applyAlignment="1" applyProtection="1">
      <alignment horizontal="center" vertical="center" wrapText="1"/>
      <protection locked="0"/>
    </xf>
    <xf numFmtId="0" fontId="34" fillId="0" borderId="99" xfId="0" applyFont="1" applyBorder="1" applyAlignment="1" applyProtection="1">
      <alignment horizontal="center" vertical="center" wrapText="1"/>
      <protection locked="0"/>
    </xf>
    <xf numFmtId="0" fontId="5" fillId="0" borderId="99" xfId="0" quotePrefix="1" applyFont="1" applyBorder="1" applyAlignment="1" applyProtection="1">
      <alignment horizontal="center" vertical="center" wrapText="1"/>
      <protection locked="0"/>
    </xf>
    <xf numFmtId="0" fontId="65" fillId="7" borderId="99" xfId="0" applyFont="1" applyFill="1" applyBorder="1" applyAlignment="1" applyProtection="1">
      <alignment horizontal="center" vertical="center" wrapText="1"/>
      <protection locked="0"/>
    </xf>
    <xf numFmtId="0" fontId="56" fillId="0" borderId="99" xfId="0" applyFont="1" applyBorder="1" applyAlignment="1" applyProtection="1">
      <alignment horizontal="center" vertical="center" wrapText="1"/>
      <protection locked="0"/>
    </xf>
    <xf numFmtId="0" fontId="2" fillId="3" borderId="99" xfId="0" applyFont="1" applyFill="1" applyBorder="1" applyAlignment="1">
      <alignment horizontal="center" vertical="center" wrapText="1"/>
    </xf>
    <xf numFmtId="0" fontId="2" fillId="2" borderId="99" xfId="0" applyFont="1" applyFill="1" applyBorder="1" applyAlignment="1">
      <alignment horizontal="center" vertical="center"/>
    </xf>
    <xf numFmtId="0" fontId="2" fillId="2" borderId="99" xfId="0" applyFont="1" applyFill="1" applyBorder="1" applyAlignment="1">
      <alignment horizontal="center" vertical="center" wrapText="1"/>
    </xf>
    <xf numFmtId="0" fontId="6" fillId="2" borderId="99" xfId="0" applyFont="1" applyFill="1" applyBorder="1" applyAlignment="1">
      <alignment horizontal="center" vertical="center" wrapText="1"/>
    </xf>
    <xf numFmtId="0" fontId="6" fillId="5" borderId="99" xfId="0" applyFont="1" applyFill="1" applyBorder="1" applyAlignment="1">
      <alignment horizontal="center" vertical="center" wrapText="1"/>
    </xf>
    <xf numFmtId="0" fontId="2" fillId="5" borderId="99" xfId="0" applyFont="1" applyFill="1" applyBorder="1" applyAlignment="1">
      <alignment horizontal="center" vertical="center" wrapText="1"/>
    </xf>
    <xf numFmtId="0" fontId="2" fillId="6" borderId="99" xfId="0" applyFont="1" applyFill="1" applyBorder="1" applyAlignment="1">
      <alignment horizontal="center" vertical="center" wrapText="1"/>
    </xf>
    <xf numFmtId="0" fontId="2" fillId="6" borderId="99" xfId="0" applyFont="1" applyFill="1" applyBorder="1" applyAlignment="1">
      <alignment horizontal="center" vertical="center"/>
    </xf>
    <xf numFmtId="0" fontId="3" fillId="0" borderId="99" xfId="0" applyFont="1" applyBorder="1" applyAlignment="1">
      <alignment horizontal="center" vertical="center" wrapText="1"/>
    </xf>
    <xf numFmtId="0" fontId="0" fillId="0" borderId="99" xfId="0" applyBorder="1" applyAlignment="1">
      <alignment horizontal="center" vertical="center"/>
    </xf>
    <xf numFmtId="9" fontId="0" fillId="0" borderId="99" xfId="0" applyNumberFormat="1" applyBorder="1" applyAlignment="1" applyProtection="1">
      <alignment vertical="center" wrapText="1"/>
      <protection locked="0"/>
    </xf>
    <xf numFmtId="0" fontId="3" fillId="0" borderId="99" xfId="0" applyFont="1"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8" borderId="99" xfId="0" applyFill="1" applyBorder="1" applyAlignment="1" applyProtection="1">
      <alignment horizontal="center" vertical="center"/>
      <protection locked="0"/>
    </xf>
    <xf numFmtId="0" fontId="0" fillId="0" borderId="99" xfId="0" applyBorder="1" applyAlignment="1" applyProtection="1">
      <alignment vertical="center"/>
      <protection locked="0"/>
    </xf>
    <xf numFmtId="0" fontId="0" fillId="8" borderId="99" xfId="0" applyFill="1" applyBorder="1" applyAlignment="1" applyProtection="1">
      <alignment horizontal="center" vertical="center" wrapText="1"/>
      <protection locked="0"/>
    </xf>
    <xf numFmtId="0" fontId="0" fillId="0" borderId="99" xfId="0" applyBorder="1" applyProtection="1">
      <protection locked="0"/>
    </xf>
    <xf numFmtId="9" fontId="0" fillId="0" borderId="99" xfId="68" applyFont="1" applyBorder="1" applyAlignment="1" applyProtection="1">
      <alignment horizontal="center" vertical="center" wrapText="1"/>
      <protection locked="0"/>
    </xf>
    <xf numFmtId="9" fontId="0" fillId="0" borderId="99" xfId="68" applyFont="1" applyBorder="1" applyAlignment="1" applyProtection="1">
      <alignment horizontal="center" vertical="center"/>
      <protection locked="0"/>
    </xf>
    <xf numFmtId="0" fontId="0" fillId="11" borderId="99" xfId="0" applyFill="1" applyBorder="1" applyAlignment="1" applyProtection="1">
      <alignment horizontal="center" vertical="center" wrapText="1"/>
      <protection locked="0"/>
    </xf>
    <xf numFmtId="0" fontId="0" fillId="0" borderId="99" xfId="0" applyBorder="1" applyAlignment="1" applyProtection="1">
      <alignment wrapText="1"/>
      <protection locked="0"/>
    </xf>
    <xf numFmtId="9" fontId="5" fillId="0" borderId="99" xfId="0" applyNumberFormat="1" applyFont="1" applyBorder="1" applyAlignment="1" applyProtection="1">
      <alignment vertical="center"/>
      <protection locked="0"/>
    </xf>
    <xf numFmtId="0" fontId="5" fillId="0" borderId="99" xfId="0" applyFont="1" applyBorder="1" applyAlignment="1" applyProtection="1">
      <alignment vertical="center"/>
      <protection locked="0"/>
    </xf>
    <xf numFmtId="9" fontId="5" fillId="0" borderId="99" xfId="0" applyNumberFormat="1" applyFont="1" applyBorder="1" applyAlignment="1" applyProtection="1">
      <alignment vertical="center" wrapText="1"/>
      <protection locked="0"/>
    </xf>
    <xf numFmtId="0" fontId="5" fillId="0" borderId="99" xfId="0" applyFont="1" applyBorder="1" applyProtection="1">
      <protection locked="0"/>
    </xf>
    <xf numFmtId="0" fontId="0" fillId="0" borderId="99" xfId="0" applyBorder="1" applyAlignment="1" applyProtection="1">
      <alignment horizontal="justify" vertical="center" wrapText="1"/>
      <protection locked="0"/>
    </xf>
    <xf numFmtId="0" fontId="3" fillId="7" borderId="99" xfId="0" applyFont="1" applyFill="1" applyBorder="1" applyAlignment="1">
      <alignment horizontal="center" vertical="center" wrapText="1"/>
    </xf>
    <xf numFmtId="0" fontId="0" fillId="7" borderId="99" xfId="0" applyFill="1" applyBorder="1" applyAlignment="1">
      <alignment horizontal="center" vertical="center" wrapText="1"/>
    </xf>
    <xf numFmtId="0" fontId="5" fillId="7" borderId="99" xfId="0" applyFont="1" applyFill="1" applyBorder="1" applyAlignment="1">
      <alignment horizontal="center" vertical="center" wrapText="1"/>
    </xf>
    <xf numFmtId="0" fontId="0" fillId="11" borderId="99" xfId="0" applyFill="1" applyBorder="1" applyAlignment="1">
      <alignment horizontal="center" vertical="center"/>
    </xf>
    <xf numFmtId="0" fontId="0" fillId="0" borderId="100" xfId="0" applyBorder="1" applyAlignment="1" applyProtection="1">
      <alignment vertical="center" wrapText="1"/>
      <protection locked="0"/>
    </xf>
    <xf numFmtId="0" fontId="9" fillId="0" borderId="102" xfId="0" applyFont="1" applyBorder="1" applyAlignment="1" applyProtection="1">
      <alignment horizontal="center" vertical="center" wrapText="1"/>
      <protection locked="0"/>
    </xf>
    <xf numFmtId="0" fontId="2" fillId="5" borderId="101" xfId="0" applyFont="1" applyFill="1" applyBorder="1" applyAlignment="1">
      <alignment horizontal="center" vertical="center" wrapText="1"/>
    </xf>
    <xf numFmtId="0" fontId="2" fillId="3" borderId="101" xfId="0" applyFont="1" applyFill="1" applyBorder="1" applyAlignment="1">
      <alignment vertical="center" wrapText="1"/>
    </xf>
    <xf numFmtId="0" fontId="2" fillId="3" borderId="102" xfId="0" applyFont="1" applyFill="1" applyBorder="1" applyAlignment="1">
      <alignment vertical="center" wrapText="1"/>
    </xf>
    <xf numFmtId="0" fontId="3" fillId="0" borderId="102" xfId="0" applyFont="1" applyBorder="1" applyAlignment="1">
      <alignment horizontal="left" vertical="top" wrapText="1"/>
    </xf>
    <xf numFmtId="0" fontId="3" fillId="0" borderId="99" xfId="0" applyFont="1" applyBorder="1" applyAlignment="1">
      <alignment horizontal="left" vertical="top" wrapText="1"/>
    </xf>
    <xf numFmtId="0" fontId="0" fillId="0" borderId="99" xfId="0" applyBorder="1" applyAlignment="1">
      <alignment horizontal="left" vertical="top" wrapText="1"/>
    </xf>
    <xf numFmtId="0" fontId="0" fillId="0" borderId="100" xfId="0" applyBorder="1" applyAlignment="1">
      <alignment horizontal="left" vertical="top" wrapText="1"/>
    </xf>
    <xf numFmtId="0" fontId="3" fillId="7" borderId="99" xfId="0" applyFont="1" applyFill="1" applyBorder="1" applyAlignment="1">
      <alignment horizontal="left" vertical="top" wrapText="1"/>
    </xf>
    <xf numFmtId="0" fontId="0" fillId="7" borderId="99" xfId="0" applyFill="1" applyBorder="1" applyAlignment="1">
      <alignment horizontal="left" vertical="top" wrapText="1"/>
    </xf>
    <xf numFmtId="0" fontId="2" fillId="10" borderId="99" xfId="0" applyFont="1" applyFill="1" applyBorder="1" applyAlignment="1">
      <alignment horizontal="center" vertical="center"/>
    </xf>
    <xf numFmtId="0" fontId="4" fillId="9" borderId="99" xfId="0" applyFont="1" applyFill="1" applyBorder="1" applyAlignment="1">
      <alignment horizontal="center" vertical="center" wrapText="1"/>
    </xf>
    <xf numFmtId="0" fontId="4" fillId="9" borderId="100" xfId="0" applyFont="1" applyFill="1" applyBorder="1" applyAlignment="1">
      <alignment horizontal="center" vertical="center" wrapText="1"/>
    </xf>
    <xf numFmtId="0" fontId="5" fillId="0" borderId="99" xfId="0" applyFont="1" applyBorder="1" applyAlignment="1">
      <alignment horizontal="left" vertical="center" wrapText="1"/>
    </xf>
    <xf numFmtId="0" fontId="0" fillId="0" borderId="99" xfId="0" applyBorder="1" applyAlignment="1">
      <alignment vertical="center" wrapText="1"/>
    </xf>
    <xf numFmtId="0" fontId="0" fillId="0" borderId="99" xfId="0" applyBorder="1" applyAlignment="1">
      <alignment vertical="center"/>
    </xf>
    <xf numFmtId="0" fontId="0" fillId="0" borderId="99" xfId="0" applyBorder="1" applyAlignment="1">
      <alignment horizontal="left" vertical="center" wrapText="1"/>
    </xf>
    <xf numFmtId="0" fontId="0" fillId="0" borderId="99" xfId="0" applyBorder="1"/>
    <xf numFmtId="0" fontId="5" fillId="0" borderId="99" xfId="0" applyFont="1" applyBorder="1" applyAlignment="1">
      <alignment vertical="center" wrapText="1"/>
    </xf>
    <xf numFmtId="0" fontId="0" fillId="0" borderId="99" xfId="0" applyBorder="1" applyAlignment="1">
      <alignment wrapText="1"/>
    </xf>
    <xf numFmtId="0" fontId="0" fillId="0" borderId="0" xfId="0" applyAlignment="1">
      <alignment horizontal="left"/>
    </xf>
    <xf numFmtId="0" fontId="0" fillId="0" borderId="41" xfId="0" applyBorder="1" applyAlignment="1" applyProtection="1">
      <alignment horizontal="center" vertical="center" wrapText="1"/>
      <protection locked="0"/>
    </xf>
    <xf numFmtId="0" fontId="0" fillId="0" borderId="94"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99"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9" fontId="5" fillId="0" borderId="2" xfId="0" applyNumberFormat="1" applyFont="1" applyBorder="1" applyAlignment="1" applyProtection="1">
      <alignment horizontal="center" vertical="center" wrapText="1"/>
      <protection locked="0"/>
    </xf>
    <xf numFmtId="9" fontId="5" fillId="0" borderId="99" xfId="0" applyNumberFormat="1" applyFont="1" applyBorder="1" applyAlignment="1" applyProtection="1">
      <alignment horizontal="center" vertical="center" wrapText="1"/>
      <protection locked="0"/>
    </xf>
    <xf numFmtId="9" fontId="5" fillId="0" borderId="81" xfId="0" applyNumberFormat="1" applyFont="1" applyBorder="1" applyAlignment="1" applyProtection="1">
      <alignment horizontal="center" vertical="center" wrapText="1"/>
      <protection locked="0"/>
    </xf>
    <xf numFmtId="9" fontId="0" fillId="0" borderId="2" xfId="0" applyNumberFormat="1" applyBorder="1" applyAlignment="1" applyProtection="1">
      <alignment horizontal="center" vertical="center" wrapText="1"/>
      <protection locked="0"/>
    </xf>
    <xf numFmtId="9" fontId="0" fillId="0" borderId="41" xfId="0" applyNumberFormat="1" applyBorder="1" applyAlignment="1" applyProtection="1">
      <alignment horizontal="center" vertical="center" wrapText="1"/>
      <protection locked="0"/>
    </xf>
    <xf numFmtId="9" fontId="0" fillId="0" borderId="94" xfId="0" applyNumberFormat="1" applyBorder="1" applyAlignment="1" applyProtection="1">
      <alignment horizontal="center" vertical="center" wrapText="1"/>
      <protection locked="0"/>
    </xf>
    <xf numFmtId="9" fontId="0" fillId="0" borderId="99" xfId="0" applyNumberFormat="1" applyBorder="1" applyAlignment="1" applyProtection="1">
      <alignment horizontal="center" vertical="center" wrapText="1"/>
      <protection locked="0"/>
    </xf>
    <xf numFmtId="9" fontId="0" fillId="0" borderId="81" xfId="0" applyNumberFormat="1" applyBorder="1" applyAlignment="1" applyProtection="1">
      <alignment horizontal="center" vertical="center" wrapText="1"/>
      <protection locked="0"/>
    </xf>
    <xf numFmtId="0" fontId="47" fillId="0" borderId="41" xfId="0" applyFont="1" applyBorder="1" applyAlignment="1" applyProtection="1">
      <alignment vertical="center" wrapText="1"/>
      <protection locked="0"/>
    </xf>
    <xf numFmtId="0" fontId="47" fillId="0" borderId="94" xfId="0" applyFont="1"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94" xfId="0" applyBorder="1" applyAlignment="1" applyProtection="1">
      <alignment vertical="center" wrapText="1"/>
      <protection locked="0"/>
    </xf>
    <xf numFmtId="0" fontId="47" fillId="0" borderId="41"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9" fontId="5" fillId="0" borderId="41" xfId="0" applyNumberFormat="1" applyFont="1" applyBorder="1" applyAlignment="1" applyProtection="1">
      <alignment horizontal="center" vertical="center" wrapText="1"/>
      <protection locked="0"/>
    </xf>
    <xf numFmtId="0" fontId="5" fillId="7" borderId="94" xfId="0" applyFont="1" applyFill="1" applyBorder="1" applyAlignment="1" applyProtection="1">
      <alignment horizontal="center" vertical="center" wrapText="1"/>
      <protection locked="0"/>
    </xf>
    <xf numFmtId="0" fontId="5" fillId="7" borderId="96" xfId="0" applyFont="1" applyFill="1" applyBorder="1" applyAlignment="1" applyProtection="1">
      <alignment horizontal="center" vertical="center" wrapText="1"/>
      <protection locked="0"/>
    </xf>
    <xf numFmtId="0" fontId="5" fillId="7" borderId="95" xfId="0" applyFont="1" applyFill="1" applyBorder="1" applyAlignment="1" applyProtection="1">
      <alignment horizontal="center" vertical="center" wrapText="1"/>
      <protection locked="0"/>
    </xf>
    <xf numFmtId="0" fontId="5" fillId="0" borderId="94" xfId="0" applyFont="1" applyBorder="1" applyAlignment="1" applyProtection="1">
      <alignment horizontal="center" vertical="center" wrapText="1"/>
      <protection locked="0"/>
    </xf>
    <xf numFmtId="0" fontId="5" fillId="0" borderId="96" xfId="0" applyFont="1" applyBorder="1" applyAlignment="1" applyProtection="1">
      <alignment horizontal="center" vertical="center" wrapText="1"/>
      <protection locked="0"/>
    </xf>
    <xf numFmtId="0" fontId="5" fillId="0" borderId="95" xfId="0" applyFont="1" applyBorder="1" applyAlignment="1" applyProtection="1">
      <alignment horizontal="center" vertical="center" wrapText="1"/>
      <protection locked="0"/>
    </xf>
    <xf numFmtId="0" fontId="5" fillId="0" borderId="41" xfId="0" applyFont="1" applyBorder="1" applyAlignment="1" applyProtection="1">
      <alignment horizontal="justify" vertical="center" wrapText="1"/>
      <protection locked="0"/>
    </xf>
    <xf numFmtId="9" fontId="5" fillId="0" borderId="94" xfId="0" applyNumberFormat="1" applyFont="1" applyBorder="1" applyAlignment="1" applyProtection="1">
      <alignment horizontal="center" vertical="center" wrapText="1"/>
      <protection locked="0"/>
    </xf>
    <xf numFmtId="9" fontId="5" fillId="0" borderId="96" xfId="0" applyNumberFormat="1" applyFont="1" applyBorder="1" applyAlignment="1" applyProtection="1">
      <alignment horizontal="center" vertical="center" wrapText="1"/>
      <protection locked="0"/>
    </xf>
    <xf numFmtId="9" fontId="5" fillId="0" borderId="95" xfId="0" applyNumberFormat="1" applyFont="1" applyBorder="1" applyAlignment="1" applyProtection="1">
      <alignment horizontal="center" vertical="center" wrapText="1"/>
      <protection locked="0"/>
    </xf>
    <xf numFmtId="0" fontId="47" fillId="7" borderId="94" xfId="0" applyFont="1" applyFill="1" applyBorder="1" applyAlignment="1">
      <alignment horizontal="center" vertical="center" wrapText="1"/>
    </xf>
    <xf numFmtId="0" fontId="47" fillId="7" borderId="96" xfId="0" applyFont="1" applyFill="1" applyBorder="1" applyAlignment="1">
      <alignment horizontal="center" vertical="center" wrapText="1"/>
    </xf>
    <xf numFmtId="0" fontId="47" fillId="7" borderId="95" xfId="0" applyFont="1" applyFill="1" applyBorder="1" applyAlignment="1">
      <alignment horizontal="center" vertical="center" wrapText="1"/>
    </xf>
    <xf numFmtId="0" fontId="0" fillId="7" borderId="94" xfId="0" applyFill="1" applyBorder="1" applyAlignment="1" applyProtection="1">
      <alignment horizontal="center" vertical="center" wrapText="1"/>
      <protection locked="0"/>
    </xf>
    <xf numFmtId="0" fontId="0" fillId="7" borderId="96" xfId="0" applyFill="1" applyBorder="1" applyAlignment="1" applyProtection="1">
      <alignment horizontal="center" vertical="center" wrapText="1"/>
      <protection locked="0"/>
    </xf>
    <xf numFmtId="0" fontId="0" fillId="7" borderId="95" xfId="0" applyFill="1" applyBorder="1" applyAlignment="1" applyProtection="1">
      <alignment horizontal="center" vertical="center" wrapText="1"/>
      <protection locked="0"/>
    </xf>
    <xf numFmtId="9" fontId="5" fillId="7" borderId="94" xfId="0" applyNumberFormat="1" applyFont="1" applyFill="1" applyBorder="1" applyAlignment="1" applyProtection="1">
      <alignment horizontal="center" vertical="center" wrapText="1"/>
      <protection locked="0"/>
    </xf>
    <xf numFmtId="9" fontId="5" fillId="7" borderId="96" xfId="0" applyNumberFormat="1" applyFont="1" applyFill="1" applyBorder="1" applyAlignment="1" applyProtection="1">
      <alignment horizontal="center" vertical="center" wrapText="1"/>
      <protection locked="0"/>
    </xf>
    <xf numFmtId="9" fontId="5" fillId="7" borderId="95" xfId="0" applyNumberFormat="1" applyFont="1" applyFill="1" applyBorder="1" applyAlignment="1" applyProtection="1">
      <alignment horizontal="center" vertical="center" wrapText="1"/>
      <protection locked="0"/>
    </xf>
    <xf numFmtId="0" fontId="47" fillId="7" borderId="94" xfId="0" applyFont="1" applyFill="1" applyBorder="1" applyAlignment="1">
      <alignment horizontal="left" vertical="center" wrapText="1"/>
    </xf>
    <xf numFmtId="0" fontId="47" fillId="7" borderId="96" xfId="0" applyFont="1" applyFill="1" applyBorder="1" applyAlignment="1">
      <alignment horizontal="left" vertical="center" wrapText="1"/>
    </xf>
    <xf numFmtId="0" fontId="47" fillId="7" borderId="95" xfId="0" applyFont="1" applyFill="1" applyBorder="1" applyAlignment="1">
      <alignment horizontal="left" vertical="center" wrapText="1"/>
    </xf>
    <xf numFmtId="9" fontId="47" fillId="7" borderId="94" xfId="0" applyNumberFormat="1" applyFont="1" applyFill="1" applyBorder="1" applyAlignment="1">
      <alignment horizontal="center" vertical="center" wrapText="1"/>
    </xf>
    <xf numFmtId="9" fontId="0" fillId="0" borderId="41" xfId="0" applyNumberForma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10" fontId="0" fillId="0" borderId="41" xfId="0" applyNumberFormat="1" applyBorder="1" applyAlignment="1" applyProtection="1">
      <alignment horizontal="center" vertical="center" wrapText="1"/>
      <protection locked="0"/>
    </xf>
    <xf numFmtId="2" fontId="5" fillId="0" borderId="41" xfId="0" applyNumberFormat="1" applyFont="1" applyBorder="1" applyAlignment="1" applyProtection="1">
      <alignment horizontal="center" vertical="center" wrapText="1"/>
      <protection locked="0"/>
    </xf>
    <xf numFmtId="0" fontId="5" fillId="31" borderId="81" xfId="0" applyFont="1" applyFill="1" applyBorder="1" applyAlignment="1" applyProtection="1">
      <alignment horizontal="center" vertical="center" wrapText="1"/>
      <protection locked="0"/>
    </xf>
    <xf numFmtId="0" fontId="5" fillId="31" borderId="3" xfId="0" applyFont="1" applyFill="1" applyBorder="1" applyAlignment="1" applyProtection="1">
      <alignment horizontal="center" vertical="center" wrapText="1"/>
      <protection locked="0"/>
    </xf>
    <xf numFmtId="0" fontId="5" fillId="31" borderId="2" xfId="0" applyFont="1" applyFill="1" applyBorder="1" applyAlignment="1" applyProtection="1">
      <alignment horizontal="center" vertical="center" wrapText="1"/>
      <protection locked="0"/>
    </xf>
    <xf numFmtId="9" fontId="5" fillId="31" borderId="99" xfId="68" applyFont="1" applyFill="1" applyBorder="1" applyAlignment="1" applyProtection="1">
      <alignment horizontal="center" vertical="center" wrapText="1"/>
    </xf>
    <xf numFmtId="0" fontId="0" fillId="31" borderId="99" xfId="0" applyFill="1" applyBorder="1" applyAlignment="1" applyProtection="1">
      <alignment horizontal="center" vertical="center" wrapText="1"/>
      <protection locked="0"/>
    </xf>
    <xf numFmtId="9" fontId="0" fillId="31" borderId="99" xfId="68" applyFont="1" applyFill="1" applyBorder="1" applyAlignment="1" applyProtection="1">
      <alignment horizontal="center" vertical="center" wrapText="1"/>
    </xf>
    <xf numFmtId="0" fontId="0" fillId="31" borderId="99" xfId="0" applyFill="1" applyBorder="1" applyAlignment="1">
      <alignment horizontal="center" vertical="center" wrapText="1"/>
    </xf>
    <xf numFmtId="0" fontId="5" fillId="31" borderId="81" xfId="0" applyFont="1" applyFill="1" applyBorder="1" applyAlignment="1" applyProtection="1">
      <alignment horizontal="left" vertical="center" wrapText="1"/>
      <protection locked="0"/>
    </xf>
    <xf numFmtId="0" fontId="5" fillId="31" borderId="3" xfId="0" applyFont="1" applyFill="1" applyBorder="1" applyAlignment="1" applyProtection="1">
      <alignment horizontal="left" vertical="center" wrapText="1"/>
      <protection locked="0"/>
    </xf>
    <xf numFmtId="0" fontId="5" fillId="31" borderId="2" xfId="0" applyFont="1" applyFill="1" applyBorder="1" applyAlignment="1" applyProtection="1">
      <alignment horizontal="left" vertical="center" wrapText="1"/>
      <protection locked="0"/>
    </xf>
    <xf numFmtId="9" fontId="4" fillId="31" borderId="99" xfId="0" applyNumberFormat="1" applyFont="1" applyFill="1" applyBorder="1" applyAlignment="1">
      <alignment horizontal="center" vertical="center" wrapText="1"/>
    </xf>
    <xf numFmtId="0" fontId="4" fillId="31" borderId="99" xfId="0" applyFont="1" applyFill="1" applyBorder="1" applyAlignment="1">
      <alignment horizontal="center" vertical="center" wrapText="1"/>
    </xf>
    <xf numFmtId="0" fontId="5" fillId="31" borderId="99" xfId="0" applyFont="1" applyFill="1" applyBorder="1" applyAlignment="1">
      <alignment horizontal="center" vertical="center" wrapText="1"/>
    </xf>
    <xf numFmtId="0" fontId="3" fillId="0" borderId="8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 fillId="0" borderId="8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31" borderId="81" xfId="0" applyFont="1" applyFill="1" applyBorder="1" applyAlignment="1">
      <alignment horizontal="center" vertical="center" wrapText="1"/>
    </xf>
    <xf numFmtId="0" fontId="4" fillId="31" borderId="3" xfId="0" applyFont="1" applyFill="1" applyBorder="1" applyAlignment="1">
      <alignment horizontal="center" vertical="center" wrapText="1"/>
    </xf>
    <xf numFmtId="0" fontId="4" fillId="31" borderId="2" xfId="0" applyFont="1" applyFill="1" applyBorder="1" applyAlignment="1">
      <alignment horizontal="center" vertical="center" wrapText="1"/>
    </xf>
    <xf numFmtId="0" fontId="5" fillId="7" borderId="81"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31" borderId="81" xfId="0" applyFont="1" applyFill="1" applyBorder="1" applyAlignment="1">
      <alignment horizontal="left" vertical="center" wrapText="1"/>
    </xf>
    <xf numFmtId="0" fontId="5" fillId="31" borderId="3" xfId="0" applyFont="1" applyFill="1" applyBorder="1" applyAlignment="1">
      <alignment horizontal="left" vertical="center" wrapText="1"/>
    </xf>
    <xf numFmtId="0" fontId="5" fillId="31" borderId="2" xfId="0" applyFont="1" applyFill="1" applyBorder="1" applyAlignment="1">
      <alignment horizontal="left" vertical="center" wrapText="1"/>
    </xf>
    <xf numFmtId="0" fontId="5" fillId="7" borderId="3" xfId="0" applyFont="1" applyFill="1" applyBorder="1" applyAlignment="1">
      <alignment horizontal="left" vertical="center" wrapText="1"/>
    </xf>
    <xf numFmtId="0" fontId="5" fillId="7" borderId="2" xfId="0" applyFont="1" applyFill="1" applyBorder="1" applyAlignment="1">
      <alignment horizontal="left" vertical="center" wrapText="1"/>
    </xf>
    <xf numFmtId="0" fontId="4" fillId="0" borderId="99" xfId="0" applyFont="1" applyBorder="1" applyAlignment="1" applyProtection="1">
      <alignment horizontal="center" vertical="center" wrapText="1"/>
      <protection locked="0"/>
    </xf>
    <xf numFmtId="1" fontId="5" fillId="0" borderId="99" xfId="0" applyNumberFormat="1" applyFont="1" applyBorder="1" applyAlignment="1" applyProtection="1">
      <alignment horizontal="center" vertical="center" wrapText="1"/>
      <protection locked="0"/>
    </xf>
    <xf numFmtId="9" fontId="5" fillId="0" borderId="99" xfId="68" applyFont="1" applyFill="1" applyBorder="1" applyAlignment="1" applyProtection="1">
      <alignment horizontal="center" vertical="center" wrapText="1"/>
      <protection locked="0"/>
    </xf>
    <xf numFmtId="0" fontId="5" fillId="0" borderId="99" xfId="0" applyFont="1" applyBorder="1" applyAlignment="1" applyProtection="1">
      <alignment horizontal="center" vertical="center" wrapText="1"/>
      <protection locked="0"/>
    </xf>
    <xf numFmtId="0" fontId="5" fillId="31" borderId="99" xfId="0" applyFont="1" applyFill="1" applyBorder="1" applyAlignment="1" applyProtection="1">
      <alignment horizontal="center" vertical="center" wrapText="1"/>
      <protection locked="0"/>
    </xf>
    <xf numFmtId="0" fontId="5" fillId="7" borderId="41" xfId="0" applyFont="1" applyFill="1" applyBorder="1" applyAlignment="1">
      <alignment horizontal="center" vertical="center" wrapText="1"/>
    </xf>
    <xf numFmtId="0" fontId="0" fillId="0" borderId="96" xfId="0" applyBorder="1" applyAlignment="1" applyProtection="1">
      <alignment horizontal="center" vertical="center" wrapText="1"/>
      <protection locked="0"/>
    </xf>
    <xf numFmtId="0" fontId="0" fillId="0" borderId="95" xfId="0" applyBorder="1" applyAlignment="1" applyProtection="1">
      <alignment horizontal="center" vertical="center" wrapText="1"/>
      <protection locked="0"/>
    </xf>
    <xf numFmtId="14" fontId="0" fillId="0" borderId="100" xfId="0" applyNumberFormat="1" applyBorder="1" applyAlignment="1" applyProtection="1">
      <alignment horizontal="center" vertical="center" wrapText="1"/>
      <protection locked="0"/>
    </xf>
    <xf numFmtId="14" fontId="0" fillId="0" borderId="99" xfId="0" applyNumberFormat="1" applyBorder="1" applyAlignment="1" applyProtection="1">
      <alignment horizontal="center" vertical="center" wrapText="1"/>
      <protection locked="0"/>
    </xf>
    <xf numFmtId="0" fontId="47" fillId="0" borderId="99" xfId="0" applyFont="1" applyBorder="1" applyAlignment="1" applyProtection="1">
      <alignment horizontal="center" vertical="center" wrapText="1"/>
      <protection locked="0"/>
    </xf>
    <xf numFmtId="9" fontId="47" fillId="0" borderId="99" xfId="0" applyNumberFormat="1" applyFont="1" applyBorder="1" applyAlignment="1" applyProtection="1">
      <alignment horizontal="center" vertical="center" wrapText="1"/>
      <protection locked="0"/>
    </xf>
    <xf numFmtId="0" fontId="0" fillId="7" borderId="41" xfId="0" applyFill="1" applyBorder="1" applyAlignment="1" applyProtection="1">
      <alignment horizontal="center" vertical="center" wrapText="1"/>
      <protection locked="0"/>
    </xf>
    <xf numFmtId="0" fontId="9" fillId="43" borderId="99" xfId="0" applyFont="1" applyFill="1" applyBorder="1" applyAlignment="1" applyProtection="1">
      <alignment horizontal="center" vertical="center" wrapText="1"/>
      <protection locked="0"/>
    </xf>
    <xf numFmtId="0" fontId="0" fillId="31" borderId="99" xfId="0" applyFill="1" applyBorder="1" applyAlignment="1">
      <alignment horizontal="left" vertical="top" wrapText="1"/>
    </xf>
    <xf numFmtId="0" fontId="3" fillId="0" borderId="99" xfId="0" applyFont="1" applyBorder="1" applyAlignment="1" applyProtection="1">
      <alignment horizontal="center" vertical="center" wrapText="1"/>
      <protection locked="0"/>
    </xf>
    <xf numFmtId="0" fontId="56" fillId="0" borderId="99" xfId="0" applyFont="1" applyBorder="1" applyAlignment="1" applyProtection="1">
      <alignment horizontal="center" vertical="center" wrapText="1"/>
      <protection locked="0"/>
    </xf>
    <xf numFmtId="0" fontId="9" fillId="0" borderId="99" xfId="0" applyFont="1" applyBorder="1" applyAlignment="1" applyProtection="1">
      <alignment horizontal="center" vertical="center" wrapText="1"/>
      <protection locked="0"/>
    </xf>
    <xf numFmtId="0" fontId="57" fillId="0" borderId="99" xfId="0" applyFont="1" applyBorder="1" applyAlignment="1" applyProtection="1">
      <alignment horizontal="center" vertical="center" wrapText="1"/>
      <protection locked="0"/>
    </xf>
    <xf numFmtId="0" fontId="0" fillId="0" borderId="100" xfId="0"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14" fontId="5" fillId="0" borderId="100" xfId="0" applyNumberFormat="1" applyFont="1" applyBorder="1" applyAlignment="1" applyProtection="1">
      <alignment horizontal="center" vertical="center" wrapText="1"/>
      <protection locked="0"/>
    </xf>
    <xf numFmtId="0" fontId="5" fillId="0" borderId="100" xfId="0" applyFont="1" applyBorder="1" applyAlignment="1" applyProtection="1">
      <alignment horizontal="center" vertical="center" wrapText="1"/>
      <protection locked="0"/>
    </xf>
    <xf numFmtId="0" fontId="0" fillId="31" borderId="2" xfId="0" applyFill="1" applyBorder="1" applyAlignment="1">
      <alignment horizontal="center" vertical="center" wrapText="1"/>
    </xf>
    <xf numFmtId="0" fontId="0" fillId="31" borderId="100" xfId="0" applyFill="1" applyBorder="1" applyAlignment="1" applyProtection="1">
      <alignment horizontal="center" vertical="center" wrapText="1"/>
      <protection locked="0"/>
    </xf>
    <xf numFmtId="0" fontId="0" fillId="31" borderId="41" xfId="0" applyFill="1" applyBorder="1" applyAlignment="1">
      <alignment horizontal="center" vertical="center" wrapText="1"/>
    </xf>
    <xf numFmtId="9" fontId="5" fillId="0" borderId="102" xfId="68" applyFont="1" applyFill="1" applyBorder="1" applyAlignment="1" applyProtection="1">
      <alignment horizontal="center" vertical="center" wrapText="1"/>
      <protection locked="0"/>
    </xf>
    <xf numFmtId="9" fontId="5" fillId="0" borderId="102" xfId="0" applyNumberFormat="1" applyFont="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0" fillId="7" borderId="99" xfId="0" applyFill="1" applyBorder="1" applyAlignment="1" applyProtection="1">
      <alignment horizontal="center" vertical="center" wrapText="1"/>
      <protection locked="0"/>
    </xf>
    <xf numFmtId="0" fontId="0" fillId="7" borderId="81" xfId="0" applyFill="1" applyBorder="1" applyAlignment="1" applyProtection="1">
      <alignment horizontal="center" vertical="center" wrapText="1"/>
      <protection locked="0"/>
    </xf>
    <xf numFmtId="0" fontId="27" fillId="31" borderId="99" xfId="0" applyFont="1" applyFill="1" applyBorder="1" applyAlignment="1" applyProtection="1">
      <alignment horizontal="center" vertical="center" wrapText="1"/>
      <protection locked="0"/>
    </xf>
    <xf numFmtId="0" fontId="0" fillId="31" borderId="81" xfId="0" applyFill="1" applyBorder="1" applyAlignment="1">
      <alignment horizontal="center" vertical="center" wrapText="1"/>
    </xf>
    <xf numFmtId="0" fontId="27" fillId="0" borderId="99" xfId="0" applyFont="1" applyBorder="1" applyAlignment="1" applyProtection="1">
      <alignment horizontal="center" vertical="center" wrapText="1"/>
      <protection locked="0"/>
    </xf>
    <xf numFmtId="9" fontId="0" fillId="0" borderId="95" xfId="0" applyNumberFormat="1"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0" fontId="0" fillId="0" borderId="94" xfId="0" applyBorder="1" applyAlignment="1">
      <alignment horizontal="center"/>
    </xf>
    <xf numFmtId="0" fontId="0" fillId="0" borderId="96" xfId="0" applyBorder="1" applyAlignment="1">
      <alignment horizontal="center"/>
    </xf>
    <xf numFmtId="0" fontId="0" fillId="0" borderId="95" xfId="0" applyBorder="1" applyAlignment="1">
      <alignment horizontal="center"/>
    </xf>
    <xf numFmtId="9" fontId="27" fillId="0" borderId="41" xfId="0" applyNumberFormat="1" applyFont="1" applyBorder="1" applyAlignment="1" applyProtection="1">
      <alignment horizontal="center" vertical="center" wrapText="1"/>
      <protection locked="0"/>
    </xf>
    <xf numFmtId="0" fontId="27" fillId="0" borderId="41" xfId="0" applyFont="1" applyBorder="1" applyAlignment="1" applyProtection="1">
      <alignment horizontal="center" vertical="center" wrapText="1"/>
      <protection locked="0"/>
    </xf>
    <xf numFmtId="0" fontId="66" fillId="0" borderId="99" xfId="0" applyFont="1" applyBorder="1" applyAlignment="1" applyProtection="1">
      <alignment horizontal="center" vertical="center" wrapText="1"/>
      <protection locked="0"/>
    </xf>
    <xf numFmtId="9" fontId="3" fillId="31" borderId="99" xfId="0" applyNumberFormat="1" applyFont="1" applyFill="1" applyBorder="1" applyAlignment="1">
      <alignment horizontal="center" vertical="center" wrapText="1"/>
    </xf>
    <xf numFmtId="0" fontId="3" fillId="31" borderId="99" xfId="0" applyFont="1" applyFill="1" applyBorder="1" applyAlignment="1">
      <alignment horizontal="center" vertical="center" wrapText="1"/>
    </xf>
    <xf numFmtId="0" fontId="5" fillId="7" borderId="99" xfId="0" applyFont="1" applyFill="1" applyBorder="1" applyAlignment="1" applyProtection="1">
      <alignment horizontal="center" vertical="center" wrapText="1"/>
      <protection locked="0"/>
    </xf>
    <xf numFmtId="1" fontId="5" fillId="0" borderId="81" xfId="0" applyNumberFormat="1" applyFont="1" applyBorder="1" applyAlignment="1" applyProtection="1">
      <alignment horizontal="center" vertical="center" wrapText="1"/>
      <protection locked="0"/>
    </xf>
    <xf numFmtId="9" fontId="5" fillId="0" borderId="81" xfId="68" applyFont="1" applyFill="1" applyBorder="1" applyAlignment="1" applyProtection="1">
      <alignment horizontal="center" vertical="center" wrapText="1"/>
      <protection locked="0"/>
    </xf>
    <xf numFmtId="0" fontId="5" fillId="31" borderId="99" xfId="0" quotePrefix="1"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82" xfId="0" applyFont="1" applyBorder="1" applyAlignment="1" applyProtection="1">
      <alignment horizontal="center" vertical="center" wrapText="1"/>
      <protection locked="0"/>
    </xf>
    <xf numFmtId="0" fontId="5" fillId="0" borderId="93"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4" fontId="0" fillId="0" borderId="82" xfId="0" applyNumberFormat="1" applyBorder="1" applyAlignment="1" applyProtection="1">
      <alignment horizontal="center" vertical="center" wrapText="1"/>
      <protection locked="0"/>
    </xf>
    <xf numFmtId="14" fontId="0" fillId="0" borderId="93" xfId="0" applyNumberForma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4" fontId="5" fillId="7" borderId="99" xfId="0" applyNumberFormat="1" applyFont="1" applyFill="1" applyBorder="1" applyAlignment="1" applyProtection="1">
      <alignment horizontal="center" vertical="center" wrapText="1"/>
      <protection locked="0"/>
    </xf>
    <xf numFmtId="0" fontId="5" fillId="31" borderId="102" xfId="0" applyFont="1" applyFill="1" applyBorder="1" applyAlignment="1" applyProtection="1">
      <alignment horizontal="center" vertical="center" wrapText="1"/>
      <protection locked="0"/>
    </xf>
    <xf numFmtId="9" fontId="0" fillId="0" borderId="3" xfId="0" applyNumberFormat="1" applyBorder="1" applyAlignment="1" applyProtection="1">
      <alignment horizontal="center" vertical="center" wrapText="1"/>
      <protection locked="0"/>
    </xf>
    <xf numFmtId="9" fontId="5" fillId="0" borderId="3" xfId="0" applyNumberFormat="1" applyFont="1" applyBorder="1" applyAlignment="1" applyProtection="1">
      <alignment horizontal="center" vertical="center" wrapText="1"/>
      <protection locked="0"/>
    </xf>
    <xf numFmtId="9" fontId="0" fillId="0" borderId="100" xfId="0" applyNumberFormat="1" applyBorder="1" applyAlignment="1" applyProtection="1">
      <alignment horizontal="center" vertical="center" wrapText="1"/>
      <protection locked="0"/>
    </xf>
    <xf numFmtId="9" fontId="5" fillId="7" borderId="99"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left"/>
    </xf>
    <xf numFmtId="0" fontId="71" fillId="0" borderId="81" xfId="0" applyFont="1" applyBorder="1" applyAlignment="1" applyProtection="1">
      <alignment horizontal="center" vertical="center" wrapText="1"/>
      <protection locked="0"/>
    </xf>
    <xf numFmtId="0" fontId="31" fillId="4" borderId="100" xfId="0" applyFont="1" applyFill="1" applyBorder="1" applyAlignment="1">
      <alignment horizontal="center" vertical="center" wrapText="1"/>
    </xf>
    <xf numFmtId="0" fontId="31" fillId="4" borderId="101" xfId="0" applyFont="1" applyFill="1" applyBorder="1" applyAlignment="1">
      <alignment horizontal="center" vertical="center" wrapText="1"/>
    </xf>
    <xf numFmtId="0" fontId="31" fillId="4" borderId="102" xfId="0" applyFont="1" applyFill="1" applyBorder="1" applyAlignment="1">
      <alignment horizontal="center" vertical="center" wrapText="1"/>
    </xf>
    <xf numFmtId="0" fontId="2" fillId="2" borderId="100" xfId="0" applyFont="1" applyFill="1" applyBorder="1" applyAlignment="1">
      <alignment horizontal="center" vertical="center" wrapText="1"/>
    </xf>
    <xf numFmtId="0" fontId="2" fillId="2" borderId="102" xfId="0" applyFont="1" applyFill="1" applyBorder="1" applyAlignment="1">
      <alignment horizontal="center" vertical="center" wrapText="1"/>
    </xf>
    <xf numFmtId="0" fontId="2" fillId="2" borderId="101" xfId="0" applyFont="1" applyFill="1" applyBorder="1" applyAlignment="1">
      <alignment horizontal="center" vertical="center" wrapText="1"/>
    </xf>
    <xf numFmtId="0" fontId="2" fillId="5" borderId="100" xfId="0" applyFont="1" applyFill="1" applyBorder="1" applyAlignment="1">
      <alignment horizontal="left" wrapText="1"/>
    </xf>
    <xf numFmtId="0" fontId="2" fillId="5" borderId="101" xfId="0" applyFont="1" applyFill="1" applyBorder="1" applyAlignment="1">
      <alignment horizontal="left" wrapText="1"/>
    </xf>
    <xf numFmtId="0" fontId="2" fillId="5" borderId="102" xfId="0" applyFont="1" applyFill="1" applyBorder="1" applyAlignment="1">
      <alignment horizontal="left" wrapText="1"/>
    </xf>
    <xf numFmtId="0" fontId="2" fillId="2" borderId="82"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31" fillId="2" borderId="100" xfId="0" applyFont="1" applyFill="1" applyBorder="1" applyAlignment="1">
      <alignment horizontal="center" wrapText="1"/>
    </xf>
    <xf numFmtId="0" fontId="31" fillId="2" borderId="101" xfId="0" applyFont="1" applyFill="1" applyBorder="1" applyAlignment="1">
      <alignment horizontal="center" wrapText="1"/>
    </xf>
    <xf numFmtId="0" fontId="31" fillId="2" borderId="102" xfId="0" applyFont="1" applyFill="1" applyBorder="1" applyAlignment="1">
      <alignment horizontal="center" wrapText="1"/>
    </xf>
    <xf numFmtId="0" fontId="31" fillId="5" borderId="100" xfId="0" applyFont="1" applyFill="1" applyBorder="1" applyAlignment="1">
      <alignment horizontal="center" wrapText="1"/>
    </xf>
    <xf numFmtId="0" fontId="31" fillId="5" borderId="101" xfId="0" applyFont="1" applyFill="1" applyBorder="1" applyAlignment="1">
      <alignment horizontal="center" wrapText="1"/>
    </xf>
    <xf numFmtId="0" fontId="31" fillId="5" borderId="102" xfId="0" applyFont="1" applyFill="1" applyBorder="1" applyAlignment="1">
      <alignment horizontal="center" wrapText="1"/>
    </xf>
    <xf numFmtId="0" fontId="2" fillId="4" borderId="8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14"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7" fillId="32" borderId="82" xfId="0" applyFont="1" applyFill="1" applyBorder="1" applyAlignment="1">
      <alignment horizontal="center" vertical="center" wrapText="1"/>
    </xf>
    <xf numFmtId="0" fontId="37" fillId="32" borderId="83" xfId="0" applyFont="1" applyFill="1" applyBorder="1" applyAlignment="1">
      <alignment horizontal="center" vertical="center" wrapText="1"/>
    </xf>
    <xf numFmtId="0" fontId="37" fillId="32" borderId="62" xfId="0" applyFont="1" applyFill="1" applyBorder="1" applyAlignment="1">
      <alignment horizontal="center" vertical="center" wrapText="1"/>
    </xf>
    <xf numFmtId="0" fontId="37" fillId="32" borderId="1" xfId="0" applyFont="1" applyFill="1" applyBorder="1" applyAlignment="1">
      <alignment horizontal="center" vertical="center" wrapText="1"/>
    </xf>
    <xf numFmtId="0" fontId="37" fillId="32" borderId="14" xfId="0" applyFont="1" applyFill="1" applyBorder="1" applyAlignment="1">
      <alignment horizontal="center" vertical="center" wrapText="1"/>
    </xf>
    <xf numFmtId="0" fontId="37" fillId="32" borderId="4" xfId="0" applyFont="1" applyFill="1" applyBorder="1" applyAlignment="1">
      <alignment horizontal="center" vertical="center" wrapText="1"/>
    </xf>
    <xf numFmtId="0" fontId="2" fillId="5" borderId="82" xfId="0" applyFont="1" applyFill="1" applyBorder="1" applyAlignment="1">
      <alignment horizontal="center" vertical="center" wrapText="1"/>
    </xf>
    <xf numFmtId="0" fontId="2" fillId="5" borderId="62" xfId="0" applyFont="1" applyFill="1" applyBorder="1" applyAlignment="1">
      <alignment horizontal="center" vertical="center" wrapText="1"/>
    </xf>
    <xf numFmtId="0" fontId="2" fillId="5" borderId="82" xfId="0" applyFont="1" applyFill="1" applyBorder="1" applyAlignment="1">
      <alignment horizontal="center" vertical="center" textRotation="90" wrapText="1"/>
    </xf>
    <xf numFmtId="0" fontId="2" fillId="5" borderId="62" xfId="0" applyFont="1" applyFill="1" applyBorder="1" applyAlignment="1">
      <alignment horizontal="center" vertical="center" textRotation="90" wrapText="1"/>
    </xf>
    <xf numFmtId="0" fontId="2" fillId="3" borderId="82"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2" fillId="3" borderId="100" xfId="0" applyFont="1" applyFill="1" applyBorder="1" applyAlignment="1">
      <alignment horizontal="center" vertical="center" wrapText="1"/>
    </xf>
    <xf numFmtId="0" fontId="2" fillId="3" borderId="101" xfId="0" applyFont="1" applyFill="1" applyBorder="1" applyAlignment="1">
      <alignment horizontal="center" vertical="center" wrapText="1"/>
    </xf>
    <xf numFmtId="0" fontId="2" fillId="3" borderId="102" xfId="0" applyFont="1" applyFill="1" applyBorder="1" applyAlignment="1">
      <alignment horizontal="center" vertical="center" wrapText="1"/>
    </xf>
    <xf numFmtId="0" fontId="2" fillId="4" borderId="100" xfId="0" applyFont="1" applyFill="1" applyBorder="1" applyAlignment="1">
      <alignment horizontal="center" vertical="center"/>
    </xf>
    <xf numFmtId="0" fontId="2" fillId="4" borderId="102" xfId="0" applyFont="1" applyFill="1" applyBorder="1" applyAlignment="1">
      <alignment horizontal="center" vertical="center"/>
    </xf>
    <xf numFmtId="0" fontId="2" fillId="4" borderId="100" xfId="0" applyFont="1" applyFill="1" applyBorder="1" applyAlignment="1">
      <alignment horizontal="center" vertical="center" wrapText="1"/>
    </xf>
    <xf numFmtId="0" fontId="2" fillId="4" borderId="101" xfId="0" applyFont="1" applyFill="1" applyBorder="1" applyAlignment="1">
      <alignment horizontal="center" vertical="center" wrapText="1"/>
    </xf>
    <xf numFmtId="0" fontId="2" fillId="4" borderId="102" xfId="0" applyFont="1" applyFill="1" applyBorder="1" applyAlignment="1">
      <alignment horizontal="center" vertical="center" wrapText="1"/>
    </xf>
    <xf numFmtId="0" fontId="5" fillId="0" borderId="99" xfId="0" applyFont="1" applyBorder="1" applyAlignment="1" applyProtection="1">
      <alignment horizontal="left" vertical="center" wrapText="1"/>
      <protection locked="0"/>
    </xf>
    <xf numFmtId="0" fontId="42" fillId="0" borderId="99" xfId="0" applyFont="1" applyBorder="1" applyAlignment="1" applyProtection="1">
      <alignment horizontal="left" vertical="center" wrapText="1"/>
      <protection locked="0"/>
    </xf>
    <xf numFmtId="0" fontId="42" fillId="0" borderId="99" xfId="0" applyFont="1" applyBorder="1" applyAlignment="1" applyProtection="1">
      <alignment horizontal="center" vertical="center" wrapText="1"/>
      <protection locked="0"/>
    </xf>
    <xf numFmtId="0" fontId="5" fillId="8" borderId="99" xfId="0" applyFont="1" applyFill="1" applyBorder="1" applyAlignment="1">
      <alignment horizontal="center" vertical="center" wrapText="1"/>
    </xf>
    <xf numFmtId="0" fontId="5" fillId="31" borderId="99" xfId="0" applyFont="1" applyFill="1" applyBorder="1" applyAlignment="1" applyProtection="1">
      <alignment horizontal="left" vertical="center" wrapText="1"/>
      <protection locked="0"/>
    </xf>
    <xf numFmtId="0" fontId="61" fillId="30" borderId="20" xfId="0" applyFont="1" applyFill="1" applyBorder="1" applyAlignment="1" applyProtection="1">
      <alignment horizontal="center" vertical="center" wrapText="1"/>
      <protection locked="0"/>
    </xf>
    <xf numFmtId="0" fontId="61" fillId="30" borderId="17" xfId="0" applyFont="1" applyFill="1" applyBorder="1" applyAlignment="1" applyProtection="1">
      <alignment horizontal="center" vertical="center" wrapText="1"/>
      <protection locked="0"/>
    </xf>
    <xf numFmtId="0" fontId="61" fillId="30" borderId="18" xfId="0" applyFont="1" applyFill="1" applyBorder="1" applyAlignment="1" applyProtection="1">
      <alignment horizontal="center" vertical="center" wrapText="1"/>
      <protection locked="0"/>
    </xf>
    <xf numFmtId="0" fontId="31" fillId="30" borderId="100" xfId="0" applyFont="1" applyFill="1" applyBorder="1" applyAlignment="1" applyProtection="1">
      <alignment horizontal="center" vertical="center" wrapText="1"/>
      <protection locked="0"/>
    </xf>
    <xf numFmtId="0" fontId="31" fillId="30" borderId="101" xfId="0" applyFont="1" applyFill="1" applyBorder="1" applyAlignment="1" applyProtection="1">
      <alignment horizontal="center" vertical="center" wrapText="1"/>
      <protection locked="0"/>
    </xf>
    <xf numFmtId="0" fontId="31" fillId="30" borderId="102" xfId="0" applyFont="1" applyFill="1" applyBorder="1" applyAlignment="1" applyProtection="1">
      <alignment horizontal="center" vertical="center" wrapText="1"/>
      <protection locked="0"/>
    </xf>
    <xf numFmtId="0" fontId="0" fillId="0" borderId="0" xfId="0" applyAlignment="1" applyProtection="1">
      <alignment horizontal="left" wrapText="1"/>
      <protection locked="0"/>
    </xf>
    <xf numFmtId="0" fontId="3" fillId="0" borderId="85"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2" fillId="30" borderId="81" xfId="0" applyFont="1" applyFill="1" applyBorder="1" applyAlignment="1">
      <alignment horizontal="center" vertical="center" wrapText="1"/>
    </xf>
    <xf numFmtId="0" fontId="2" fillId="30" borderId="3" xfId="0" applyFont="1" applyFill="1" applyBorder="1" applyAlignment="1">
      <alignment horizontal="center" vertical="center" wrapText="1"/>
    </xf>
    <xf numFmtId="0" fontId="31" fillId="30" borderId="100" xfId="0" applyFont="1" applyFill="1" applyBorder="1" applyAlignment="1">
      <alignment horizontal="center" wrapText="1"/>
    </xf>
    <xf numFmtId="0" fontId="31" fillId="30" borderId="101" xfId="0" applyFont="1" applyFill="1" applyBorder="1" applyAlignment="1">
      <alignment horizontal="center" wrapText="1"/>
    </xf>
    <xf numFmtId="0" fontId="31" fillId="30" borderId="102" xfId="0" applyFont="1" applyFill="1" applyBorder="1" applyAlignment="1">
      <alignment horizontal="center" wrapText="1"/>
    </xf>
    <xf numFmtId="0" fontId="2" fillId="30" borderId="100" xfId="0" applyFont="1" applyFill="1" applyBorder="1" applyAlignment="1">
      <alignment horizontal="center" vertical="center" wrapText="1"/>
    </xf>
    <xf numFmtId="0" fontId="2" fillId="30" borderId="102" xfId="0" applyFont="1" applyFill="1" applyBorder="1" applyAlignment="1">
      <alignment horizontal="center" vertical="center" wrapText="1"/>
    </xf>
    <xf numFmtId="0" fontId="2" fillId="30" borderId="82" xfId="0" applyFont="1" applyFill="1" applyBorder="1" applyAlignment="1">
      <alignment horizontal="center" vertical="center" wrapText="1"/>
    </xf>
    <xf numFmtId="0" fontId="2" fillId="30" borderId="83" xfId="0" applyFont="1" applyFill="1" applyBorder="1" applyAlignment="1">
      <alignment horizontal="center" vertical="center" wrapText="1"/>
    </xf>
    <xf numFmtId="0" fontId="2" fillId="30" borderId="62" xfId="0" applyFont="1" applyFill="1" applyBorder="1" applyAlignment="1">
      <alignment horizontal="center" vertical="center" wrapText="1"/>
    </xf>
    <xf numFmtId="0" fontId="31" fillId="30" borderId="99" xfId="0" applyFont="1" applyFill="1" applyBorder="1" applyAlignment="1" applyProtection="1">
      <alignment horizontal="center" vertical="center" wrapText="1"/>
      <protection locked="0"/>
    </xf>
    <xf numFmtId="0" fontId="31" fillId="2" borderId="100" xfId="0" applyFont="1" applyFill="1" applyBorder="1" applyAlignment="1">
      <alignment horizontal="center" vertical="center" wrapText="1"/>
    </xf>
    <xf numFmtId="0" fontId="31" fillId="2" borderId="101" xfId="0" applyFont="1" applyFill="1" applyBorder="1" applyAlignment="1">
      <alignment horizontal="center" vertical="center" wrapText="1"/>
    </xf>
    <xf numFmtId="0" fontId="2" fillId="3" borderId="99" xfId="0" applyFont="1" applyFill="1" applyBorder="1" applyAlignment="1">
      <alignment horizontal="center"/>
    </xf>
    <xf numFmtId="0" fontId="2" fillId="6" borderId="83" xfId="0" applyFont="1" applyFill="1" applyBorder="1" applyAlignment="1">
      <alignment horizontal="center" vertical="center"/>
    </xf>
    <xf numFmtId="0" fontId="2" fillId="6" borderId="62"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4" xfId="0" applyFont="1" applyFill="1" applyBorder="1" applyAlignment="1">
      <alignment horizontal="center" vertical="center"/>
    </xf>
    <xf numFmtId="0" fontId="2" fillId="5" borderId="83" xfId="0" applyFont="1" applyFill="1" applyBorder="1" applyAlignment="1">
      <alignment horizontal="center" vertical="center"/>
    </xf>
    <xf numFmtId="0" fontId="2" fillId="5" borderId="14" xfId="0" applyFont="1" applyFill="1" applyBorder="1" applyAlignment="1">
      <alignment horizontal="center" vertical="center"/>
    </xf>
    <xf numFmtId="0" fontId="2" fillId="2" borderId="82" xfId="0" applyFont="1" applyFill="1" applyBorder="1" applyAlignment="1">
      <alignment horizontal="center" vertical="center"/>
    </xf>
    <xf numFmtId="0" fontId="2" fillId="2" borderId="8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4" fillId="0" borderId="99" xfId="0" applyFont="1" applyBorder="1" applyAlignment="1">
      <alignment horizontal="center" vertical="center" wrapText="1"/>
    </xf>
    <xf numFmtId="0" fontId="5" fillId="0" borderId="99" xfId="0" applyFont="1" applyBorder="1" applyAlignment="1">
      <alignment horizontal="center" vertical="center" wrapText="1"/>
    </xf>
    <xf numFmtId="0" fontId="2" fillId="3" borderId="100" xfId="0" applyFont="1" applyFill="1" applyBorder="1" applyAlignment="1">
      <alignment horizontal="center" vertical="center"/>
    </xf>
    <xf numFmtId="0" fontId="2" fillId="3" borderId="102" xfId="0" applyFont="1" applyFill="1" applyBorder="1" applyAlignment="1">
      <alignment horizontal="center" vertical="center"/>
    </xf>
    <xf numFmtId="0" fontId="2" fillId="3" borderId="99" xfId="0" applyFont="1" applyFill="1" applyBorder="1" applyAlignment="1">
      <alignment horizontal="center" vertical="center" wrapText="1"/>
    </xf>
    <xf numFmtId="0" fontId="3" fillId="31" borderId="81" xfId="0" applyFont="1" applyFill="1" applyBorder="1" applyAlignment="1" applyProtection="1">
      <alignment horizontal="center" vertical="center" wrapText="1"/>
      <protection locked="0"/>
    </xf>
    <xf numFmtId="0" fontId="3" fillId="31" borderId="3" xfId="0" applyFont="1" applyFill="1" applyBorder="1" applyAlignment="1" applyProtection="1">
      <alignment horizontal="center" vertical="center" wrapText="1"/>
      <protection locked="0"/>
    </xf>
    <xf numFmtId="0" fontId="3" fillId="31" borderId="2" xfId="0" applyFont="1" applyFill="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9" fontId="0" fillId="0" borderId="17" xfId="0" applyNumberFormat="1" applyBorder="1" applyAlignment="1" applyProtection="1">
      <alignment horizontal="center" vertical="center" wrapText="1"/>
      <protection locked="0"/>
    </xf>
    <xf numFmtId="9" fontId="0" fillId="0" borderId="89" xfId="0" applyNumberFormat="1" applyBorder="1" applyAlignment="1" applyProtection="1">
      <alignment horizontal="center" vertical="center" wrapText="1"/>
      <protection locked="0"/>
    </xf>
    <xf numFmtId="9" fontId="4" fillId="31" borderId="17" xfId="0" applyNumberFormat="1" applyFont="1" applyFill="1" applyBorder="1" applyAlignment="1">
      <alignment horizontal="center" vertical="center" wrapText="1"/>
    </xf>
    <xf numFmtId="0" fontId="4" fillId="31" borderId="89" xfId="0" applyFont="1" applyFill="1" applyBorder="1" applyAlignment="1">
      <alignment horizontal="center" vertical="center" wrapText="1"/>
    </xf>
    <xf numFmtId="0" fontId="5" fillId="31" borderId="17" xfId="0" applyFont="1" applyFill="1" applyBorder="1" applyAlignment="1">
      <alignment horizontal="center" vertical="center" wrapText="1"/>
    </xf>
    <xf numFmtId="0" fontId="5" fillId="31" borderId="89" xfId="0" applyFont="1" applyFill="1" applyBorder="1" applyAlignment="1">
      <alignment horizontal="center" vertical="center" wrapText="1"/>
    </xf>
    <xf numFmtId="0" fontId="5" fillId="31" borderId="17" xfId="0" applyFont="1" applyFill="1" applyBorder="1" applyAlignment="1" applyProtection="1">
      <alignment horizontal="center" vertical="center" wrapText="1"/>
      <protection locked="0"/>
    </xf>
    <xf numFmtId="0" fontId="5" fillId="31" borderId="89" xfId="0" applyFont="1" applyFill="1" applyBorder="1" applyAlignment="1" applyProtection="1">
      <alignment horizontal="center" vertical="center" wrapText="1"/>
      <protection locked="0"/>
    </xf>
    <xf numFmtId="14" fontId="0" fillId="0" borderId="17" xfId="0" applyNumberFormat="1" applyBorder="1" applyAlignment="1" applyProtection="1">
      <alignment horizontal="center" vertical="center" wrapText="1"/>
      <protection locked="0"/>
    </xf>
    <xf numFmtId="14" fontId="0" fillId="0" borderId="89" xfId="0" applyNumberFormat="1" applyBorder="1" applyAlignment="1" applyProtection="1">
      <alignment horizontal="center" vertical="center" wrapText="1"/>
      <protection locked="0"/>
    </xf>
    <xf numFmtId="0" fontId="5" fillId="31" borderId="19" xfId="0" applyFont="1" applyFill="1" applyBorder="1" applyAlignment="1" applyProtection="1">
      <alignment horizontal="center" vertical="center" wrapText="1"/>
      <protection locked="0"/>
    </xf>
    <xf numFmtId="9" fontId="5" fillId="31" borderId="17" xfId="68" applyFont="1" applyFill="1" applyBorder="1" applyAlignment="1" applyProtection="1">
      <alignment horizontal="center" vertical="center" wrapText="1"/>
    </xf>
    <xf numFmtId="9" fontId="5" fillId="31" borderId="89" xfId="68" applyFont="1" applyFill="1" applyBorder="1" applyAlignment="1" applyProtection="1">
      <alignment horizontal="center" vertical="center" wrapText="1"/>
    </xf>
    <xf numFmtId="0" fontId="0" fillId="31" borderId="17" xfId="0" applyFill="1" applyBorder="1" applyAlignment="1">
      <alignment horizontal="center" vertical="center" wrapText="1"/>
    </xf>
    <xf numFmtId="0" fontId="0" fillId="31" borderId="89" xfId="0" applyFill="1" applyBorder="1" applyAlignment="1">
      <alignment horizontal="center" vertical="center" wrapText="1"/>
    </xf>
    <xf numFmtId="0" fontId="5" fillId="0" borderId="17" xfId="0" applyFont="1" applyBorder="1" applyAlignment="1" applyProtection="1">
      <alignment horizontal="center" vertical="center" wrapText="1"/>
      <protection locked="0"/>
    </xf>
    <xf numFmtId="0" fontId="5" fillId="0" borderId="89" xfId="0" applyFont="1" applyBorder="1" applyAlignment="1" applyProtection="1">
      <alignment horizontal="center" vertical="center" wrapText="1"/>
      <protection locked="0"/>
    </xf>
    <xf numFmtId="1" fontId="5" fillId="0" borderId="17" xfId="0" applyNumberFormat="1" applyFont="1" applyBorder="1" applyAlignment="1" applyProtection="1">
      <alignment horizontal="center" vertical="center" wrapText="1"/>
      <protection locked="0"/>
    </xf>
    <xf numFmtId="1" fontId="5" fillId="0" borderId="89" xfId="0" applyNumberFormat="1" applyFont="1" applyBorder="1" applyAlignment="1" applyProtection="1">
      <alignment horizontal="center" vertical="center" wrapText="1"/>
      <protection locked="0"/>
    </xf>
    <xf numFmtId="0" fontId="4" fillId="31" borderId="17" xfId="0" applyFont="1" applyFill="1" applyBorder="1" applyAlignment="1">
      <alignment horizontal="center" vertical="center" wrapText="1"/>
    </xf>
    <xf numFmtId="0" fontId="5" fillId="31" borderId="16" xfId="0" applyFont="1" applyFill="1" applyBorder="1" applyAlignment="1" applyProtection="1">
      <alignment horizontal="center" vertical="center" wrapText="1"/>
      <protection locked="0"/>
    </xf>
    <xf numFmtId="0" fontId="5" fillId="31" borderId="16" xfId="0" applyFont="1" applyFill="1" applyBorder="1" applyAlignment="1">
      <alignment horizontal="center" vertical="center" wrapText="1"/>
    </xf>
    <xf numFmtId="0" fontId="5" fillId="31" borderId="3" xfId="0" applyFont="1" applyFill="1" applyBorder="1" applyAlignment="1">
      <alignment horizontal="center" vertical="center" wrapText="1"/>
    </xf>
    <xf numFmtId="0" fontId="5" fillId="31" borderId="19" xfId="0" applyFont="1" applyFill="1" applyBorder="1" applyAlignment="1">
      <alignment horizontal="center" vertical="center" wrapText="1"/>
    </xf>
    <xf numFmtId="0" fontId="4" fillId="31" borderId="15" xfId="0" applyFont="1" applyFill="1" applyBorder="1" applyAlignment="1" applyProtection="1">
      <alignment horizontal="center" vertical="center" wrapText="1"/>
      <protection locked="0"/>
    </xf>
    <xf numFmtId="0" fontId="4" fillId="31" borderId="102" xfId="0" applyFont="1" applyFill="1" applyBorder="1" applyAlignment="1" applyProtection="1">
      <alignment horizontal="center" vertical="center" wrapText="1"/>
      <protection locked="0"/>
    </xf>
    <xf numFmtId="0" fontId="4" fillId="31" borderId="90" xfId="0" applyFont="1" applyFill="1" applyBorder="1" applyAlignment="1" applyProtection="1">
      <alignment horizontal="center" vertical="center" wrapText="1"/>
      <protection locked="0"/>
    </xf>
    <xf numFmtId="0" fontId="4" fillId="31" borderId="16" xfId="0" applyFont="1" applyFill="1" applyBorder="1" applyAlignment="1" applyProtection="1">
      <alignment horizontal="center" vertical="center" wrapText="1"/>
      <protection locked="0"/>
    </xf>
    <xf numFmtId="0" fontId="4" fillId="31" borderId="3" xfId="0" applyFont="1" applyFill="1" applyBorder="1" applyAlignment="1" applyProtection="1">
      <alignment horizontal="center" vertical="center" wrapText="1"/>
      <protection locked="0"/>
    </xf>
    <xf numFmtId="0" fontId="4" fillId="31" borderId="19"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89" xfId="0" applyFon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31" borderId="16" xfId="0" applyFill="1" applyBorder="1" applyAlignment="1" applyProtection="1">
      <alignment horizontal="center" vertical="center" wrapText="1"/>
      <protection locked="0"/>
    </xf>
    <xf numFmtId="0" fontId="0" fillId="31" borderId="3" xfId="0" applyFill="1" applyBorder="1" applyAlignment="1" applyProtection="1">
      <alignment horizontal="center" vertical="center" wrapText="1"/>
      <protection locked="0"/>
    </xf>
    <xf numFmtId="0" fontId="0" fillId="31" borderId="19" xfId="0" applyFill="1" applyBorder="1" applyAlignment="1" applyProtection="1">
      <alignment horizontal="center" vertical="center" wrapText="1"/>
      <protection locked="0"/>
    </xf>
    <xf numFmtId="0" fontId="3" fillId="31" borderId="99" xfId="0" applyFont="1" applyFill="1" applyBorder="1" applyAlignment="1" applyProtection="1">
      <alignment horizontal="center" vertical="center" wrapText="1"/>
      <protection locked="0"/>
    </xf>
    <xf numFmtId="0" fontId="5" fillId="0" borderId="17" xfId="68" applyNumberFormat="1" applyFont="1" applyFill="1" applyBorder="1" applyAlignment="1" applyProtection="1">
      <alignment horizontal="center" vertical="center" wrapText="1"/>
      <protection locked="0"/>
    </xf>
    <xf numFmtId="0" fontId="5" fillId="0" borderId="99" xfId="68" applyNumberFormat="1" applyFont="1" applyFill="1" applyBorder="1" applyAlignment="1" applyProtection="1">
      <alignment horizontal="center" vertical="center" wrapText="1"/>
      <protection locked="0"/>
    </xf>
    <xf numFmtId="0" fontId="5" fillId="0" borderId="89" xfId="68" applyNumberFormat="1" applyFont="1" applyFill="1" applyBorder="1" applyAlignment="1" applyProtection="1">
      <alignment horizontal="center" vertical="center" wrapText="1"/>
      <protection locked="0"/>
    </xf>
    <xf numFmtId="0" fontId="4" fillId="31" borderId="99" xfId="0" applyFont="1" applyFill="1" applyBorder="1" applyAlignment="1" applyProtection="1">
      <alignment horizontal="center" vertical="center" wrapText="1"/>
      <protection locked="0"/>
    </xf>
    <xf numFmtId="1" fontId="5" fillId="0" borderId="2" xfId="0" applyNumberFormat="1" applyFont="1" applyBorder="1" applyAlignment="1" applyProtection="1">
      <alignment horizontal="center" vertical="center" wrapText="1"/>
      <protection locked="0"/>
    </xf>
    <xf numFmtId="0" fontId="5" fillId="0" borderId="2" xfId="0" quotePrefix="1" applyFont="1" applyBorder="1" applyAlignment="1" applyProtection="1">
      <alignment horizontal="center" vertical="center" wrapText="1"/>
      <protection locked="0"/>
    </xf>
    <xf numFmtId="0" fontId="0" fillId="0" borderId="18" xfId="0" applyBorder="1"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4" fillId="31" borderId="62" xfId="0" applyFont="1" applyFill="1" applyBorder="1" applyAlignment="1" applyProtection="1">
      <alignment horizontal="center" vertical="center" wrapText="1"/>
      <protection locked="0"/>
    </xf>
    <xf numFmtId="9" fontId="0" fillId="0" borderId="17" xfId="0" applyNumberFormat="1" applyBorder="1" applyAlignment="1" applyProtection="1">
      <alignment horizontal="left" vertical="center" wrapText="1"/>
      <protection locked="0"/>
    </xf>
    <xf numFmtId="9" fontId="0" fillId="0" borderId="99" xfId="0" applyNumberFormat="1" applyBorder="1" applyAlignment="1" applyProtection="1">
      <alignment horizontal="left" vertical="center" wrapText="1"/>
      <protection locked="0"/>
    </xf>
    <xf numFmtId="9" fontId="0" fillId="0" borderId="89" xfId="0" applyNumberForma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5" fillId="31" borderId="19" xfId="0" applyFont="1" applyFill="1" applyBorder="1" applyAlignment="1" applyProtection="1">
      <alignment horizontal="left" vertical="center" wrapText="1"/>
      <protection locked="0"/>
    </xf>
    <xf numFmtId="0" fontId="4" fillId="31" borderId="16" xfId="0" applyFont="1" applyFill="1" applyBorder="1" applyAlignment="1">
      <alignment horizontal="center" vertical="center" wrapText="1"/>
    </xf>
    <xf numFmtId="0" fontId="4" fillId="31" borderId="19" xfId="0" applyFont="1" applyFill="1" applyBorder="1" applyAlignment="1">
      <alignment horizontal="center" vertical="center" wrapText="1"/>
    </xf>
    <xf numFmtId="0" fontId="0" fillId="31" borderId="16" xfId="0" applyFill="1" applyBorder="1" applyAlignment="1">
      <alignment horizontal="center" vertical="center" wrapText="1"/>
    </xf>
    <xf numFmtId="0" fontId="0" fillId="31" borderId="3" xfId="0" applyFill="1" applyBorder="1" applyAlignment="1">
      <alignment horizontal="center" vertical="center" wrapText="1"/>
    </xf>
    <xf numFmtId="0" fontId="0" fillId="31" borderId="19" xfId="0" applyFill="1" applyBorder="1" applyAlignment="1">
      <alignment horizontal="center" vertical="center" wrapText="1"/>
    </xf>
    <xf numFmtId="0" fontId="2" fillId="5" borderId="85" xfId="0" applyFont="1" applyFill="1" applyBorder="1" applyAlignment="1">
      <alignment horizontal="center" vertical="center" textRotation="90" wrapText="1"/>
    </xf>
    <xf numFmtId="0" fontId="2" fillId="5" borderId="90" xfId="0" applyFont="1" applyFill="1" applyBorder="1" applyAlignment="1">
      <alignment horizontal="center" vertical="center" textRotation="90" wrapText="1"/>
    </xf>
    <xf numFmtId="0" fontId="2" fillId="3" borderId="85" xfId="0" applyFont="1" applyFill="1" applyBorder="1" applyAlignment="1">
      <alignment horizontal="center" vertical="center" wrapText="1"/>
    </xf>
    <xf numFmtId="0" fontId="2" fillId="3" borderId="90" xfId="0" applyFont="1" applyFill="1" applyBorder="1" applyAlignment="1">
      <alignment horizontal="center" vertical="center" wrapText="1"/>
    </xf>
    <xf numFmtId="0" fontId="47" fillId="0" borderId="17"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2" fillId="30" borderId="85" xfId="0" applyFont="1" applyFill="1" applyBorder="1" applyAlignment="1">
      <alignment horizontal="center" vertical="center" wrapText="1"/>
    </xf>
    <xf numFmtId="0" fontId="2" fillId="30" borderId="86" xfId="0" applyFont="1" applyFill="1" applyBorder="1" applyAlignment="1">
      <alignment horizontal="center" vertical="center" wrapText="1"/>
    </xf>
    <xf numFmtId="0" fontId="2" fillId="30" borderId="90" xfId="0" applyFont="1" applyFill="1" applyBorder="1" applyAlignment="1">
      <alignment horizontal="center" vertical="center" wrapText="1"/>
    </xf>
    <xf numFmtId="0" fontId="2" fillId="2" borderId="85" xfId="0" applyFont="1" applyFill="1" applyBorder="1" applyAlignment="1">
      <alignment horizontal="center" vertical="center" wrapText="1"/>
    </xf>
    <xf numFmtId="0" fontId="2" fillId="2" borderId="90" xfId="0" applyFont="1" applyFill="1" applyBorder="1" applyAlignment="1">
      <alignment horizontal="center" vertical="center" wrapText="1"/>
    </xf>
    <xf numFmtId="0" fontId="2" fillId="5" borderId="85" xfId="0" applyFont="1" applyFill="1" applyBorder="1" applyAlignment="1">
      <alignment horizontal="center" vertical="center" wrapText="1"/>
    </xf>
    <xf numFmtId="0" fontId="2" fillId="5" borderId="90"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100" xfId="0" applyFont="1" applyFill="1" applyBorder="1" applyAlignment="1">
      <alignment horizontal="center" vertical="center" wrapText="1"/>
    </xf>
    <xf numFmtId="0" fontId="2" fillId="5" borderId="101" xfId="0" applyFont="1" applyFill="1" applyBorder="1" applyAlignment="1">
      <alignment horizontal="center" vertical="center" wrapText="1"/>
    </xf>
    <xf numFmtId="0" fontId="2" fillId="5" borderId="102" xfId="0" applyFont="1" applyFill="1" applyBorder="1" applyAlignment="1">
      <alignment horizontal="center" vertical="center" wrapText="1"/>
    </xf>
    <xf numFmtId="0" fontId="31" fillId="2" borderId="102" xfId="0" applyFont="1" applyFill="1" applyBorder="1" applyAlignment="1">
      <alignment horizontal="center" vertical="center" wrapText="1"/>
    </xf>
    <xf numFmtId="0" fontId="31" fillId="5" borderId="100" xfId="0" applyFont="1" applyFill="1" applyBorder="1" applyAlignment="1">
      <alignment horizontal="center" vertical="center" wrapText="1"/>
    </xf>
    <xf numFmtId="0" fontId="31" fillId="5" borderId="101" xfId="0" applyFont="1" applyFill="1" applyBorder="1" applyAlignment="1">
      <alignment horizontal="center" vertical="center" wrapText="1"/>
    </xf>
    <xf numFmtId="0" fontId="31" fillId="5" borderId="102" xfId="0" applyFont="1" applyFill="1" applyBorder="1" applyAlignment="1">
      <alignment horizontal="center" vertical="center" wrapText="1"/>
    </xf>
    <xf numFmtId="14" fontId="5" fillId="0" borderId="17" xfId="0" applyNumberFormat="1" applyFont="1" applyBorder="1" applyAlignment="1" applyProtection="1">
      <alignment horizontal="center" vertical="center" wrapText="1"/>
      <protection locked="0"/>
    </xf>
    <xf numFmtId="14" fontId="5" fillId="0" borderId="99" xfId="0" applyNumberFormat="1" applyFont="1" applyBorder="1" applyAlignment="1" applyProtection="1">
      <alignment horizontal="center" vertical="center" wrapText="1"/>
      <protection locked="0"/>
    </xf>
    <xf numFmtId="14" fontId="5" fillId="0" borderId="89" xfId="0" applyNumberFormat="1" applyFont="1" applyBorder="1" applyAlignment="1" applyProtection="1">
      <alignment horizontal="center" vertical="center" wrapText="1"/>
      <protection locked="0"/>
    </xf>
    <xf numFmtId="0" fontId="31" fillId="44" borderId="100" xfId="0" applyFont="1" applyFill="1" applyBorder="1" applyAlignment="1" applyProtection="1">
      <alignment horizontal="center" vertical="center" wrapText="1"/>
      <protection locked="0"/>
    </xf>
    <xf numFmtId="0" fontId="31" fillId="44" borderId="101" xfId="0" applyFont="1" applyFill="1" applyBorder="1" applyAlignment="1" applyProtection="1">
      <alignment horizontal="center" vertical="center" wrapText="1"/>
      <protection locked="0"/>
    </xf>
    <xf numFmtId="0" fontId="31" fillId="44" borderId="102" xfId="0" applyFont="1" applyFill="1" applyBorder="1" applyAlignment="1" applyProtection="1">
      <alignment horizontal="center" vertical="center" wrapText="1"/>
      <protection locked="0"/>
    </xf>
    <xf numFmtId="0" fontId="2" fillId="30" borderId="2" xfId="0" applyFont="1" applyFill="1" applyBorder="1" applyAlignment="1">
      <alignment horizontal="center" vertical="center" wrapText="1"/>
    </xf>
    <xf numFmtId="0" fontId="31" fillId="30" borderId="100" xfId="0" applyFont="1" applyFill="1" applyBorder="1" applyAlignment="1">
      <alignment horizontal="center" vertical="center" wrapText="1"/>
    </xf>
    <xf numFmtId="0" fontId="31" fillId="30" borderId="101" xfId="0" applyFont="1" applyFill="1" applyBorder="1" applyAlignment="1">
      <alignment horizontal="center" vertical="center" wrapText="1"/>
    </xf>
    <xf numFmtId="0" fontId="31" fillId="30" borderId="102" xfId="0" applyFont="1" applyFill="1" applyBorder="1" applyAlignment="1">
      <alignment horizontal="center" vertical="center" wrapText="1"/>
    </xf>
    <xf numFmtId="1" fontId="5" fillId="0" borderId="17" xfId="68" applyNumberFormat="1" applyFont="1" applyBorder="1" applyAlignment="1" applyProtection="1">
      <alignment horizontal="center" vertical="center" wrapText="1"/>
      <protection locked="0"/>
    </xf>
    <xf numFmtId="1" fontId="5" fillId="0" borderId="99" xfId="68" applyNumberFormat="1" applyFont="1" applyBorder="1" applyAlignment="1" applyProtection="1">
      <alignment horizontal="center" vertical="center" wrapText="1"/>
      <protection locked="0"/>
    </xf>
    <xf numFmtId="1" fontId="5" fillId="0" borderId="89" xfId="68" applyNumberFormat="1" applyFont="1" applyBorder="1" applyAlignment="1" applyProtection="1">
      <alignment horizontal="center" vertical="center" wrapText="1"/>
      <protection locked="0"/>
    </xf>
    <xf numFmtId="0" fontId="26" fillId="31" borderId="99" xfId="0" applyFont="1" applyFill="1" applyBorder="1" applyAlignment="1" applyProtection="1">
      <alignment horizontal="center" vertical="center" wrapText="1"/>
      <protection locked="0"/>
    </xf>
    <xf numFmtId="0" fontId="26" fillId="0" borderId="99" xfId="0" applyFont="1" applyBorder="1" applyAlignment="1" applyProtection="1">
      <alignment horizontal="left" vertical="center" wrapText="1"/>
      <protection locked="0"/>
    </xf>
    <xf numFmtId="0" fontId="26" fillId="0" borderId="99" xfId="0" applyFont="1" applyBorder="1" applyAlignment="1" applyProtection="1">
      <alignment horizontal="center" vertical="center" wrapText="1"/>
      <protection locked="0"/>
    </xf>
    <xf numFmtId="14" fontId="26" fillId="0" borderId="99" xfId="0" applyNumberFormat="1" applyFont="1" applyBorder="1" applyAlignment="1" applyProtection="1">
      <alignment horizontal="center" vertical="center" wrapText="1"/>
      <protection locked="0"/>
    </xf>
    <xf numFmtId="0" fontId="26" fillId="31" borderId="99" xfId="0" applyFont="1" applyFill="1" applyBorder="1" applyAlignment="1" applyProtection="1">
      <alignment horizontal="left" vertical="center" wrapText="1"/>
      <protection locked="0"/>
    </xf>
    <xf numFmtId="0" fontId="46" fillId="31" borderId="99" xfId="0" applyFont="1" applyFill="1" applyBorder="1" applyAlignment="1" applyProtection="1">
      <alignment horizontal="center" vertical="center" wrapText="1"/>
      <protection locked="0"/>
    </xf>
    <xf numFmtId="0" fontId="46" fillId="0" borderId="99" xfId="0" applyFont="1" applyBorder="1" applyAlignment="1" applyProtection="1">
      <alignment horizontal="center" vertical="center" wrapText="1"/>
      <protection locked="0"/>
    </xf>
    <xf numFmtId="0" fontId="9" fillId="31" borderId="99" xfId="0" applyFont="1" applyFill="1" applyBorder="1" applyAlignment="1" applyProtection="1">
      <alignment horizontal="left" vertical="center" wrapText="1"/>
      <protection locked="0"/>
    </xf>
    <xf numFmtId="0" fontId="9" fillId="31" borderId="99" xfId="0" applyFont="1" applyFill="1" applyBorder="1" applyAlignment="1" applyProtection="1">
      <alignment horizontal="left" vertical="top" wrapText="1"/>
      <protection locked="0"/>
    </xf>
    <xf numFmtId="0" fontId="26" fillId="31" borderId="99" xfId="0" applyFont="1" applyFill="1" applyBorder="1" applyAlignment="1" applyProtection="1">
      <alignment horizontal="left" vertical="top" wrapText="1"/>
      <protection locked="0"/>
    </xf>
    <xf numFmtId="0" fontId="0" fillId="0" borderId="103" xfId="0" applyBorder="1" applyAlignment="1" applyProtection="1">
      <alignment horizontal="center" vertical="center" wrapText="1"/>
      <protection locked="0"/>
    </xf>
    <xf numFmtId="0" fontId="3" fillId="31" borderId="20" xfId="0" applyFont="1" applyFill="1" applyBorder="1" applyAlignment="1" applyProtection="1">
      <alignment horizontal="center" vertical="top" wrapText="1"/>
      <protection locked="0"/>
    </xf>
    <xf numFmtId="0" fontId="3" fillId="31" borderId="91" xfId="0" applyFont="1" applyFill="1" applyBorder="1" applyAlignment="1" applyProtection="1">
      <alignment horizontal="center" vertical="top" wrapText="1"/>
      <protection locked="0"/>
    </xf>
    <xf numFmtId="0" fontId="3" fillId="31" borderId="92" xfId="0" applyFont="1" applyFill="1" applyBorder="1" applyAlignment="1" applyProtection="1">
      <alignment horizontal="center" vertical="top" wrapText="1"/>
      <protection locked="0"/>
    </xf>
    <xf numFmtId="0" fontId="5" fillId="0" borderId="17" xfId="0" applyFont="1" applyBorder="1" applyAlignment="1" applyProtection="1">
      <alignment horizontal="center" vertical="top" wrapText="1"/>
      <protection locked="0"/>
    </xf>
    <xf numFmtId="0" fontId="5" fillId="0" borderId="99" xfId="0" applyFont="1" applyBorder="1" applyAlignment="1" applyProtection="1">
      <alignment horizontal="center" vertical="top" wrapText="1"/>
      <protection locked="0"/>
    </xf>
    <xf numFmtId="0" fontId="5" fillId="0" borderId="89" xfId="0" applyFont="1"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99" xfId="0" applyBorder="1" applyAlignment="1" applyProtection="1">
      <alignment horizontal="center" vertical="top" wrapText="1"/>
      <protection locked="0"/>
    </xf>
    <xf numFmtId="0" fontId="0" fillId="0" borderId="89" xfId="0" applyBorder="1" applyAlignment="1" applyProtection="1">
      <alignment horizontal="center" vertical="top" wrapText="1"/>
      <protection locked="0"/>
    </xf>
    <xf numFmtId="0" fontId="5" fillId="31" borderId="81" xfId="0" applyFont="1" applyFill="1" applyBorder="1" applyAlignment="1">
      <alignment horizontal="center" vertical="center" wrapText="1"/>
    </xf>
    <xf numFmtId="0" fontId="26" fillId="31" borderId="81" xfId="0" applyFont="1" applyFill="1" applyBorder="1" applyAlignment="1" applyProtection="1">
      <alignment horizontal="center" vertical="center" wrapText="1"/>
      <protection locked="0"/>
    </xf>
    <xf numFmtId="0" fontId="9" fillId="31" borderId="99" xfId="0" applyFont="1" applyFill="1" applyBorder="1" applyAlignment="1" applyProtection="1">
      <alignment horizontal="center" vertical="center" wrapText="1"/>
      <protection locked="0"/>
    </xf>
    <xf numFmtId="0" fontId="27" fillId="31" borderId="81" xfId="0" applyFont="1" applyFill="1" applyBorder="1" applyAlignment="1" applyProtection="1">
      <alignment horizontal="center" vertical="center" wrapText="1"/>
      <protection locked="0"/>
    </xf>
    <xf numFmtId="9" fontId="5" fillId="31" borderId="81" xfId="68" applyFont="1" applyFill="1" applyBorder="1" applyAlignment="1" applyProtection="1">
      <alignment horizontal="center" vertical="center" wrapText="1"/>
    </xf>
    <xf numFmtId="0" fontId="4" fillId="31" borderId="81" xfId="0" applyFont="1" applyFill="1" applyBorder="1" applyAlignment="1" applyProtection="1">
      <alignment horizontal="center" vertical="center" wrapText="1"/>
      <protection locked="0"/>
    </xf>
    <xf numFmtId="9" fontId="5" fillId="0" borderId="17" xfId="0" applyNumberFormat="1"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wrapText="1"/>
      <protection locked="0"/>
    </xf>
    <xf numFmtId="0" fontId="26" fillId="31" borderId="17" xfId="0" applyFont="1" applyFill="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14" fontId="26" fillId="0" borderId="17" xfId="0" applyNumberFormat="1" applyFont="1" applyBorder="1" applyAlignment="1" applyProtection="1">
      <alignment horizontal="center" vertical="center" wrapText="1"/>
      <protection locked="0"/>
    </xf>
    <xf numFmtId="0" fontId="0" fillId="31" borderId="17" xfId="0" applyFill="1" applyBorder="1" applyAlignment="1" applyProtection="1">
      <alignment horizontal="center" vertical="center" wrapText="1"/>
      <protection locked="0"/>
    </xf>
    <xf numFmtId="0" fontId="3" fillId="31" borderId="104" xfId="0" applyFont="1" applyFill="1" applyBorder="1" applyAlignment="1" applyProtection="1">
      <alignment horizontal="center" vertical="top" wrapText="1"/>
      <protection locked="0"/>
    </xf>
    <xf numFmtId="0" fontId="5" fillId="0" borderId="81" xfId="0" applyFont="1" applyBorder="1" applyAlignment="1" applyProtection="1">
      <alignment horizontal="center" vertical="top" wrapText="1"/>
      <protection locked="0"/>
    </xf>
    <xf numFmtId="0" fontId="4" fillId="31" borderId="17" xfId="0" applyFont="1" applyFill="1" applyBorder="1" applyAlignment="1" applyProtection="1">
      <alignment horizontal="center" vertical="center" wrapText="1"/>
      <protection locked="0"/>
    </xf>
    <xf numFmtId="0" fontId="48" fillId="0" borderId="99" xfId="0" applyFont="1" applyBorder="1" applyAlignment="1" applyProtection="1">
      <alignment horizontal="center" vertical="center" wrapText="1"/>
      <protection locked="0"/>
    </xf>
    <xf numFmtId="9" fontId="4" fillId="0" borderId="99" xfId="0" applyNumberFormat="1" applyFont="1" applyBorder="1" applyAlignment="1">
      <alignment horizontal="center" vertical="center" wrapText="1"/>
    </xf>
    <xf numFmtId="9" fontId="5" fillId="0" borderId="99" xfId="68" applyFont="1" applyFill="1" applyBorder="1" applyAlignment="1" applyProtection="1">
      <alignment horizontal="center" vertical="center" wrapText="1"/>
    </xf>
    <xf numFmtId="0" fontId="0" fillId="0" borderId="99" xfId="0" applyBorder="1" applyAlignment="1">
      <alignment horizontal="center" vertical="center" wrapText="1"/>
    </xf>
    <xf numFmtId="0" fontId="5" fillId="0" borderId="99" xfId="0" applyFont="1" applyBorder="1" applyAlignment="1" applyProtection="1">
      <alignment vertical="center" wrapText="1"/>
      <protection locked="0"/>
    </xf>
    <xf numFmtId="0" fontId="49" fillId="0" borderId="99" xfId="0" applyFont="1" applyBorder="1" applyAlignment="1" applyProtection="1">
      <alignment vertical="center" wrapText="1"/>
      <protection locked="0"/>
    </xf>
    <xf numFmtId="0" fontId="27" fillId="0" borderId="99" xfId="0" applyFont="1" applyBorder="1" applyAlignment="1" applyProtection="1">
      <alignment vertical="center" wrapText="1"/>
      <protection locked="0"/>
    </xf>
    <xf numFmtId="0" fontId="5" fillId="35" borderId="99" xfId="0" applyFont="1" applyFill="1" applyBorder="1" applyAlignment="1" applyProtection="1">
      <alignment horizontal="center" vertical="center" wrapText="1"/>
      <protection locked="0"/>
    </xf>
    <xf numFmtId="0" fontId="5" fillId="0" borderId="17" xfId="0" applyFont="1" applyBorder="1" applyAlignment="1" applyProtection="1">
      <alignment horizontal="left" vertical="center" wrapText="1"/>
      <protection locked="0"/>
    </xf>
    <xf numFmtId="14" fontId="0" fillId="0" borderId="81" xfId="0" applyNumberFormat="1" applyBorder="1" applyAlignment="1" applyProtection="1">
      <alignment horizontal="center" vertical="center" wrapText="1"/>
      <protection locked="0"/>
    </xf>
    <xf numFmtId="0" fontId="0" fillId="31" borderId="81" xfId="0" applyFill="1" applyBorder="1" applyAlignment="1" applyProtection="1">
      <alignment horizontal="center" vertical="center" wrapText="1"/>
      <protection locked="0"/>
    </xf>
    <xf numFmtId="0" fontId="5" fillId="0" borderId="103" xfId="0" applyFont="1" applyBorder="1" applyAlignment="1" applyProtection="1">
      <alignment horizontal="center" vertical="center" wrapText="1"/>
      <protection locked="0"/>
    </xf>
    <xf numFmtId="0" fontId="26" fillId="0" borderId="17" xfId="0" applyFont="1" applyBorder="1" applyAlignment="1" applyProtection="1">
      <alignment horizontal="center" vertical="top" wrapText="1"/>
      <protection locked="0"/>
    </xf>
    <xf numFmtId="0" fontId="26" fillId="0" borderId="99" xfId="0" applyFont="1" applyBorder="1" applyAlignment="1" applyProtection="1">
      <alignment horizontal="center" vertical="top" wrapText="1"/>
      <protection locked="0"/>
    </xf>
    <xf numFmtId="0" fontId="26" fillId="0" borderId="81" xfId="0" applyFont="1" applyBorder="1" applyAlignment="1" applyProtection="1">
      <alignment horizontal="center" vertical="top" wrapText="1"/>
      <protection locked="0"/>
    </xf>
    <xf numFmtId="0" fontId="5" fillId="0" borderId="81" xfId="0" applyFont="1" applyBorder="1" applyAlignment="1" applyProtection="1">
      <alignment horizontal="left" vertical="center" wrapText="1"/>
      <protection locked="0"/>
    </xf>
    <xf numFmtId="0" fontId="4" fillId="31" borderId="20" xfId="0" applyFont="1" applyFill="1" applyBorder="1" applyAlignment="1" applyProtection="1">
      <alignment horizontal="center" vertical="top" wrapText="1"/>
      <protection locked="0"/>
    </xf>
    <xf numFmtId="0" fontId="4" fillId="31" borderId="91" xfId="0" applyFont="1" applyFill="1" applyBorder="1" applyAlignment="1" applyProtection="1">
      <alignment horizontal="center" vertical="top" wrapText="1"/>
      <protection locked="0"/>
    </xf>
    <xf numFmtId="0" fontId="4" fillId="31" borderId="104" xfId="0" applyFont="1" applyFill="1" applyBorder="1" applyAlignment="1" applyProtection="1">
      <alignment horizontal="center" vertical="top" wrapText="1"/>
      <protection locked="0"/>
    </xf>
    <xf numFmtId="0" fontId="9" fillId="0" borderId="17" xfId="0" applyFont="1" applyBorder="1" applyAlignment="1" applyProtection="1">
      <alignment horizontal="center" vertical="center" wrapText="1"/>
      <protection locked="0"/>
    </xf>
    <xf numFmtId="0" fontId="0" fillId="0" borderId="81" xfId="0" applyBorder="1" applyAlignment="1" applyProtection="1">
      <alignment horizontal="center" vertical="top" wrapText="1"/>
      <protection locked="0"/>
    </xf>
    <xf numFmtId="0" fontId="0" fillId="0" borderId="81" xfId="0" applyBorder="1" applyAlignment="1" applyProtection="1">
      <alignment horizontal="left" vertical="center" wrapText="1"/>
      <protection locked="0"/>
    </xf>
    <xf numFmtId="0" fontId="5" fillId="11" borderId="99" xfId="0" applyFont="1" applyFill="1" applyBorder="1" applyAlignment="1" applyProtection="1">
      <alignment horizontal="center" vertical="center" wrapText="1"/>
      <protection locked="0"/>
    </xf>
    <xf numFmtId="0" fontId="26" fillId="36" borderId="99" xfId="0" applyFont="1" applyFill="1" applyBorder="1" applyAlignment="1">
      <alignment horizontal="center" vertical="center" wrapText="1"/>
    </xf>
    <xf numFmtId="0" fontId="42" fillId="0" borderId="81" xfId="0" applyFont="1" applyBorder="1" applyAlignment="1" applyProtection="1">
      <alignment horizontal="center" vertical="center" wrapText="1"/>
      <protection locked="0"/>
    </xf>
    <xf numFmtId="0" fontId="42" fillId="31" borderId="99" xfId="0" applyFont="1" applyFill="1" applyBorder="1" applyAlignment="1" applyProtection="1">
      <alignment horizontal="center" vertical="center" wrapText="1"/>
      <protection locked="0"/>
    </xf>
    <xf numFmtId="0" fontId="42" fillId="31" borderId="81" xfId="0" applyFont="1" applyFill="1" applyBorder="1" applyAlignment="1" applyProtection="1">
      <alignment horizontal="center" vertical="center" wrapText="1"/>
      <protection locked="0"/>
    </xf>
    <xf numFmtId="0" fontId="26" fillId="0" borderId="81" xfId="0" applyFont="1" applyBorder="1" applyAlignment="1" applyProtection="1">
      <alignment horizontal="center" vertical="center" wrapText="1"/>
      <protection locked="0"/>
    </xf>
    <xf numFmtId="0" fontId="42" fillId="0" borderId="81" xfId="0" applyFont="1" applyBorder="1" applyAlignment="1" applyProtection="1">
      <alignment horizontal="left" vertical="center" wrapText="1"/>
      <protection locked="0"/>
    </xf>
    <xf numFmtId="0" fontId="53" fillId="31" borderId="99" xfId="0" applyFont="1" applyFill="1" applyBorder="1" applyAlignment="1" applyProtection="1">
      <alignment horizontal="center" vertical="center" wrapText="1"/>
      <protection locked="0"/>
    </xf>
    <xf numFmtId="0" fontId="53" fillId="31" borderId="81" xfId="0" applyFont="1" applyFill="1" applyBorder="1" applyAlignment="1" applyProtection="1">
      <alignment horizontal="center" vertical="center" wrapText="1"/>
      <protection locked="0"/>
    </xf>
    <xf numFmtId="0" fontId="53" fillId="0" borderId="99" xfId="0" applyFont="1" applyBorder="1" applyAlignment="1" applyProtection="1">
      <alignment horizontal="center" vertical="center" wrapText="1"/>
      <protection locked="0"/>
    </xf>
    <xf numFmtId="0" fontId="53" fillId="0" borderId="81" xfId="0" applyFont="1" applyBorder="1" applyAlignment="1" applyProtection="1">
      <alignment horizontal="center" vertical="center" wrapText="1"/>
      <protection locked="0"/>
    </xf>
    <xf numFmtId="0" fontId="42" fillId="7" borderId="99" xfId="0" applyFont="1" applyFill="1" applyBorder="1" applyAlignment="1" applyProtection="1">
      <alignment horizontal="center" vertical="center" wrapText="1"/>
      <protection locked="0"/>
    </xf>
    <xf numFmtId="0" fontId="42" fillId="7" borderId="81" xfId="0" applyFont="1" applyFill="1" applyBorder="1" applyAlignment="1" applyProtection="1">
      <alignment horizontal="center" vertical="center" wrapText="1"/>
      <protection locked="0"/>
    </xf>
    <xf numFmtId="0" fontId="54" fillId="0" borderId="99" xfId="0" applyFont="1" applyBorder="1" applyAlignment="1" applyProtection="1">
      <alignment horizontal="center" vertical="center" wrapText="1"/>
      <protection locked="0"/>
    </xf>
    <xf numFmtId="14" fontId="54" fillId="0" borderId="99" xfId="0" applyNumberFormat="1" applyFont="1" applyBorder="1" applyAlignment="1" applyProtection="1">
      <alignment horizontal="center" vertical="center" wrapText="1"/>
      <protection locked="0"/>
    </xf>
    <xf numFmtId="0" fontId="38" fillId="0" borderId="99" xfId="0" applyFont="1" applyBorder="1" applyAlignment="1" applyProtection="1">
      <alignment horizontal="center" vertical="center" wrapText="1"/>
      <protection locked="0"/>
    </xf>
    <xf numFmtId="0" fontId="42" fillId="0" borderId="17" xfId="0" applyFont="1" applyBorder="1" applyAlignment="1" applyProtection="1">
      <alignment horizontal="center" vertical="center" wrapText="1"/>
      <protection locked="0"/>
    </xf>
    <xf numFmtId="0" fontId="42" fillId="31" borderId="17" xfId="0" applyFont="1" applyFill="1" applyBorder="1" applyAlignment="1" applyProtection="1">
      <alignment horizontal="center" vertical="center" wrapText="1"/>
      <protection locked="0"/>
    </xf>
    <xf numFmtId="0" fontId="38" fillId="0" borderId="17" xfId="0" applyFont="1" applyBorder="1" applyAlignment="1" applyProtection="1">
      <alignment horizontal="center" vertical="center" wrapText="1"/>
      <protection locked="0"/>
    </xf>
    <xf numFmtId="0" fontId="55" fillId="0" borderId="17" xfId="0" applyFont="1" applyBorder="1" applyAlignment="1" applyProtection="1">
      <alignment horizontal="center" vertical="center" wrapText="1"/>
      <protection locked="0"/>
    </xf>
    <xf numFmtId="0" fontId="55" fillId="0" borderId="99" xfId="0" applyFont="1" applyBorder="1" applyAlignment="1" applyProtection="1">
      <alignment horizontal="center" vertical="center" wrapText="1"/>
      <protection locked="0"/>
    </xf>
    <xf numFmtId="0" fontId="42" fillId="0" borderId="17" xfId="0" applyFont="1" applyBorder="1" applyAlignment="1" applyProtection="1">
      <alignment horizontal="center" vertical="top" wrapText="1"/>
      <protection locked="0"/>
    </xf>
    <xf numFmtId="0" fontId="42" fillId="0" borderId="99" xfId="0" applyFont="1" applyBorder="1" applyAlignment="1" applyProtection="1">
      <alignment horizontal="center" vertical="top" wrapText="1"/>
      <protection locked="0"/>
    </xf>
    <xf numFmtId="0" fontId="42" fillId="0" borderId="81" xfId="0" applyFont="1" applyBorder="1" applyAlignment="1" applyProtection="1">
      <alignment horizontal="center" vertical="top" wrapText="1"/>
      <protection locked="0"/>
    </xf>
    <xf numFmtId="0" fontId="53" fillId="31" borderId="17" xfId="0" applyFont="1" applyFill="1" applyBorder="1" applyAlignment="1" applyProtection="1">
      <alignment horizontal="center" vertical="center" wrapText="1"/>
      <protection locked="0"/>
    </xf>
    <xf numFmtId="0" fontId="53" fillId="0" borderId="17" xfId="0" applyFont="1" applyBorder="1" applyAlignment="1" applyProtection="1">
      <alignment horizontal="center" vertical="center" wrapText="1"/>
      <protection locked="0"/>
    </xf>
    <xf numFmtId="0" fontId="9" fillId="0" borderId="99" xfId="0" applyFont="1" applyBorder="1" applyAlignment="1" applyProtection="1">
      <alignment horizontal="left" vertical="center" wrapText="1"/>
      <protection locked="0"/>
    </xf>
    <xf numFmtId="0" fontId="47" fillId="0" borderId="99" xfId="0" applyFont="1" applyBorder="1" applyAlignment="1" applyProtection="1">
      <alignment horizontal="left" vertical="center" wrapText="1"/>
      <protection locked="0"/>
    </xf>
    <xf numFmtId="0" fontId="58" fillId="0" borderId="99" xfId="0" applyFont="1" applyBorder="1" applyAlignment="1" applyProtection="1">
      <alignment horizontal="left" vertical="center" wrapText="1"/>
      <protection locked="0"/>
    </xf>
    <xf numFmtId="0" fontId="47" fillId="0" borderId="17" xfId="0" applyFont="1" applyBorder="1" applyAlignment="1" applyProtection="1">
      <alignment horizontal="left" vertical="center" wrapText="1"/>
      <protection locked="0"/>
    </xf>
    <xf numFmtId="0" fontId="58" fillId="0" borderId="17" xfId="0" applyFont="1" applyBorder="1" applyAlignment="1" applyProtection="1">
      <alignment horizontal="left" vertical="center" wrapText="1"/>
      <protection locked="0"/>
    </xf>
    <xf numFmtId="0" fontId="9" fillId="0" borderId="99" xfId="0" applyFont="1" applyBorder="1" applyAlignment="1" applyProtection="1">
      <alignment horizontal="left" vertical="top" wrapText="1"/>
      <protection locked="0"/>
    </xf>
    <xf numFmtId="0" fontId="26" fillId="0" borderId="99" xfId="0" applyFont="1" applyBorder="1" applyAlignment="1" applyProtection="1">
      <alignment horizontal="left" vertical="top" wrapText="1"/>
      <protection locked="0"/>
    </xf>
    <xf numFmtId="0" fontId="9" fillId="0" borderId="99" xfId="0" applyFont="1" applyBorder="1" applyAlignment="1" applyProtection="1">
      <alignment horizontal="center" vertical="top" wrapText="1"/>
      <protection locked="0"/>
    </xf>
    <xf numFmtId="14" fontId="26" fillId="0" borderId="99" xfId="0" applyNumberFormat="1" applyFont="1" applyBorder="1" applyAlignment="1" applyProtection="1">
      <alignment horizontal="center" vertical="top" wrapText="1"/>
      <protection locked="0"/>
    </xf>
    <xf numFmtId="0" fontId="58" fillId="0" borderId="99" xfId="0" applyFont="1" applyBorder="1" applyAlignment="1" applyProtection="1">
      <alignment horizontal="left" vertical="top" wrapText="1"/>
      <protection locked="0"/>
    </xf>
    <xf numFmtId="0" fontId="56" fillId="0" borderId="99" xfId="0" applyFont="1" applyBorder="1" applyAlignment="1" applyProtection="1">
      <alignment vertical="top" wrapText="1"/>
      <protection locked="0"/>
    </xf>
    <xf numFmtId="0" fontId="9" fillId="0" borderId="99" xfId="0" applyFont="1" applyBorder="1" applyAlignment="1" applyProtection="1">
      <alignment vertical="top" wrapText="1"/>
      <protection locked="0"/>
    </xf>
    <xf numFmtId="0" fontId="9" fillId="0" borderId="17" xfId="0" applyFont="1" applyBorder="1" applyAlignment="1" applyProtection="1">
      <alignment horizontal="center" vertical="top" wrapText="1"/>
      <protection locked="0"/>
    </xf>
    <xf numFmtId="0" fontId="9" fillId="0" borderId="17" xfId="0" applyFont="1" applyBorder="1" applyAlignment="1" applyProtection="1">
      <alignment vertical="top" wrapText="1"/>
      <protection locked="0"/>
    </xf>
    <xf numFmtId="0" fontId="26" fillId="0" borderId="88" xfId="0" applyFont="1" applyBorder="1" applyAlignment="1" applyProtection="1">
      <alignment horizontal="center" vertical="center" wrapText="1"/>
      <protection locked="0"/>
    </xf>
    <xf numFmtId="0" fontId="26" fillId="0" borderId="103" xfId="0" applyFont="1" applyBorder="1" applyAlignment="1" applyProtection="1">
      <alignment horizontal="center" vertical="center" wrapText="1"/>
      <protection locked="0"/>
    </xf>
    <xf numFmtId="9" fontId="26" fillId="0" borderId="99" xfId="0" applyNumberFormat="1" applyFont="1" applyBorder="1" applyAlignment="1" applyProtection="1">
      <alignment horizontal="center" vertical="center" wrapText="1"/>
      <protection locked="0"/>
    </xf>
    <xf numFmtId="9" fontId="26" fillId="0" borderId="81" xfId="0" applyNumberFormat="1" applyFont="1" applyBorder="1" applyAlignment="1" applyProtection="1">
      <alignment horizontal="center" vertical="center" wrapText="1"/>
      <protection locked="0"/>
    </xf>
    <xf numFmtId="0" fontId="26" fillId="31" borderId="99" xfId="0" applyFont="1" applyFill="1" applyBorder="1" applyAlignment="1">
      <alignment horizontal="center" vertical="center" wrapText="1"/>
    </xf>
    <xf numFmtId="0" fontId="26" fillId="31" borderId="81" xfId="0" applyFont="1" applyFill="1" applyBorder="1" applyAlignment="1">
      <alignment horizontal="center" vertical="center" wrapText="1"/>
    </xf>
    <xf numFmtId="9" fontId="46" fillId="31" borderId="99" xfId="0" applyNumberFormat="1" applyFont="1" applyFill="1" applyBorder="1" applyAlignment="1">
      <alignment horizontal="center" vertical="center" wrapText="1"/>
    </xf>
    <xf numFmtId="0" fontId="46" fillId="31" borderId="99" xfId="0" applyFont="1" applyFill="1" applyBorder="1" applyAlignment="1">
      <alignment horizontal="center" vertical="center" wrapText="1"/>
    </xf>
    <xf numFmtId="0" fontId="46" fillId="31" borderId="81" xfId="0" applyFont="1" applyFill="1" applyBorder="1" applyAlignment="1">
      <alignment horizontal="center" vertical="center" wrapText="1"/>
    </xf>
    <xf numFmtId="9" fontId="26" fillId="31" borderId="99" xfId="68" applyFont="1" applyFill="1" applyBorder="1" applyAlignment="1" applyProtection="1">
      <alignment horizontal="center" vertical="center" wrapText="1"/>
    </xf>
    <xf numFmtId="9" fontId="26" fillId="31" borderId="81" xfId="68" applyFont="1" applyFill="1" applyBorder="1" applyAlignment="1" applyProtection="1">
      <alignment horizontal="center" vertical="center" wrapText="1"/>
    </xf>
    <xf numFmtId="0" fontId="26" fillId="0" borderId="81" xfId="0" applyFont="1" applyBorder="1" applyAlignment="1" applyProtection="1">
      <alignment horizontal="left" vertical="center" wrapText="1"/>
      <protection locked="0"/>
    </xf>
    <xf numFmtId="9" fontId="26" fillId="0" borderId="17" xfId="0" applyNumberFormat="1" applyFont="1" applyBorder="1" applyAlignment="1" applyProtection="1">
      <alignment horizontal="center" vertical="center" wrapText="1"/>
      <protection locked="0"/>
    </xf>
    <xf numFmtId="0" fontId="26" fillId="0" borderId="18" xfId="0" applyFont="1" applyBorder="1" applyAlignment="1" applyProtection="1">
      <alignment horizontal="center" vertical="center" wrapText="1"/>
      <protection locked="0"/>
    </xf>
    <xf numFmtId="0" fontId="46" fillId="31" borderId="81" xfId="0" applyFont="1" applyFill="1" applyBorder="1" applyAlignment="1" applyProtection="1">
      <alignment horizontal="center" vertical="center" wrapText="1"/>
      <protection locked="0"/>
    </xf>
    <xf numFmtId="0" fontId="46" fillId="0" borderId="81" xfId="0" applyFont="1" applyBorder="1" applyAlignment="1" applyProtection="1">
      <alignment horizontal="center" vertical="center" wrapText="1"/>
      <protection locked="0"/>
    </xf>
    <xf numFmtId="0" fontId="26" fillId="31" borderId="17" xfId="0" applyFont="1" applyFill="1" applyBorder="1" applyAlignment="1">
      <alignment horizontal="center" vertical="center" wrapText="1"/>
    </xf>
    <xf numFmtId="9" fontId="46" fillId="31" borderId="17" xfId="0" applyNumberFormat="1" applyFont="1" applyFill="1" applyBorder="1" applyAlignment="1">
      <alignment horizontal="center" vertical="center" wrapText="1"/>
    </xf>
    <xf numFmtId="9" fontId="26" fillId="31" borderId="17" xfId="68" applyFont="1" applyFill="1" applyBorder="1" applyAlignment="1" applyProtection="1">
      <alignment horizontal="center" vertical="center" wrapText="1"/>
    </xf>
    <xf numFmtId="0" fontId="26" fillId="0" borderId="17" xfId="0" applyFont="1" applyBorder="1" applyAlignment="1" applyProtection="1">
      <alignment horizontal="left" vertical="center" wrapText="1"/>
      <protection locked="0"/>
    </xf>
    <xf numFmtId="0" fontId="46" fillId="31" borderId="17" xfId="0" applyFont="1" applyFill="1" applyBorder="1" applyAlignment="1">
      <alignment horizontal="center" vertical="center" wrapText="1"/>
    </xf>
    <xf numFmtId="0" fontId="46" fillId="31" borderId="20" xfId="0" applyFont="1" applyFill="1" applyBorder="1" applyAlignment="1" applyProtection="1">
      <alignment horizontal="center" vertical="top" wrapText="1"/>
      <protection locked="0"/>
    </xf>
    <xf numFmtId="0" fontId="46" fillId="31" borderId="91" xfId="0" applyFont="1" applyFill="1" applyBorder="1" applyAlignment="1" applyProtection="1">
      <alignment horizontal="center" vertical="top" wrapText="1"/>
      <protection locked="0"/>
    </xf>
    <xf numFmtId="0" fontId="46" fillId="31" borderId="104" xfId="0" applyFont="1" applyFill="1" applyBorder="1" applyAlignment="1" applyProtection="1">
      <alignment horizontal="center" vertical="top" wrapText="1"/>
      <protection locked="0"/>
    </xf>
    <xf numFmtId="0" fontId="9" fillId="0" borderId="81" xfId="0" applyFont="1" applyBorder="1" applyAlignment="1" applyProtection="1">
      <alignment vertical="top" wrapText="1"/>
      <protection locked="0"/>
    </xf>
    <xf numFmtId="0" fontId="46" fillId="31" borderId="17" xfId="0" applyFont="1" applyFill="1" applyBorder="1" applyAlignment="1" applyProtection="1">
      <alignment horizontal="center" vertical="center" wrapText="1"/>
      <protection locked="0"/>
    </xf>
    <xf numFmtId="0" fontId="46" fillId="0" borderId="17" xfId="0" applyFont="1" applyBorder="1" applyAlignment="1" applyProtection="1">
      <alignment horizontal="center" vertical="center" wrapText="1"/>
      <protection locked="0"/>
    </xf>
    <xf numFmtId="0" fontId="74" fillId="0" borderId="99" xfId="155" applyBorder="1" applyAlignment="1" applyProtection="1">
      <alignment horizontal="center" vertical="center" wrapText="1"/>
      <protection locked="0"/>
    </xf>
    <xf numFmtId="0" fontId="74" fillId="0" borderId="17" xfId="155" applyBorder="1" applyAlignment="1" applyProtection="1">
      <alignment horizontal="center" vertical="center" wrapText="1"/>
      <protection locked="0"/>
    </xf>
    <xf numFmtId="0" fontId="5" fillId="8" borderId="99" xfId="0" applyFont="1" applyFill="1" applyBorder="1" applyAlignment="1" applyProtection="1">
      <alignment horizontal="center" vertical="center" wrapText="1"/>
      <protection locked="0"/>
    </xf>
    <xf numFmtId="0" fontId="5" fillId="8" borderId="81" xfId="0" applyFont="1" applyFill="1" applyBorder="1" applyAlignment="1" applyProtection="1">
      <alignment horizontal="center" vertical="center" wrapText="1"/>
      <protection locked="0"/>
    </xf>
    <xf numFmtId="0" fontId="4" fillId="31" borderId="99" xfId="0" applyFont="1" applyFill="1" applyBorder="1" applyAlignment="1">
      <alignment horizontal="left" vertical="center" wrapText="1"/>
    </xf>
    <xf numFmtId="0" fontId="4" fillId="31" borderId="81" xfId="0" applyFont="1" applyFill="1" applyBorder="1" applyAlignment="1">
      <alignment horizontal="left" vertical="center" wrapText="1"/>
    </xf>
    <xf numFmtId="0" fontId="5" fillId="31" borderId="17" xfId="0" applyFont="1" applyFill="1" applyBorder="1" applyAlignment="1" applyProtection="1">
      <alignment horizontal="left" vertical="center" wrapText="1"/>
      <protection locked="0"/>
    </xf>
    <xf numFmtId="0" fontId="4" fillId="31" borderId="17" xfId="0" applyFont="1" applyFill="1" applyBorder="1" applyAlignment="1">
      <alignment horizontal="left" vertical="center" wrapText="1"/>
    </xf>
    <xf numFmtId="0" fontId="0" fillId="0" borderId="17" xfId="0" applyBorder="1" applyAlignment="1" applyProtection="1">
      <alignment horizontal="left" vertical="top" wrapText="1"/>
      <protection locked="0"/>
    </xf>
    <xf numFmtId="0" fontId="0" fillId="0" borderId="99" xfId="0" applyBorder="1" applyAlignment="1" applyProtection="1">
      <alignment horizontal="left" vertical="top" wrapText="1"/>
      <protection locked="0"/>
    </xf>
    <xf numFmtId="0" fontId="0" fillId="0" borderId="81" xfId="0" applyBorder="1" applyAlignment="1" applyProtection="1">
      <alignment horizontal="left" vertical="top" wrapText="1"/>
      <protection locked="0"/>
    </xf>
    <xf numFmtId="0" fontId="2" fillId="40" borderId="101" xfId="0" applyFont="1" applyFill="1" applyBorder="1" applyAlignment="1">
      <alignment horizontal="center" vertical="center" wrapText="1"/>
    </xf>
    <xf numFmtId="0" fontId="2" fillId="40" borderId="99" xfId="0" applyFont="1" applyFill="1" applyBorder="1" applyAlignment="1">
      <alignment horizontal="center" vertical="center" wrapText="1"/>
    </xf>
    <xf numFmtId="0" fontId="2" fillId="37" borderId="81" xfId="0" applyFont="1" applyFill="1" applyBorder="1" applyAlignment="1">
      <alignment horizontal="center" vertical="center"/>
    </xf>
    <xf numFmtId="0" fontId="2" fillId="37" borderId="81" xfId="0" applyFont="1" applyFill="1" applyBorder="1" applyAlignment="1">
      <alignment horizontal="center" vertical="center" wrapText="1"/>
    </xf>
    <xf numFmtId="0" fontId="2" fillId="37" borderId="103" xfId="0" applyFont="1" applyFill="1" applyBorder="1" applyAlignment="1">
      <alignment horizontal="center" vertical="center" wrapText="1"/>
    </xf>
    <xf numFmtId="0" fontId="2" fillId="41" borderId="81" xfId="0" applyFont="1" applyFill="1" applyBorder="1" applyAlignment="1">
      <alignment horizontal="center" vertical="center" wrapText="1"/>
    </xf>
    <xf numFmtId="0" fontId="31" fillId="41" borderId="17" xfId="0" applyFont="1" applyFill="1" applyBorder="1" applyAlignment="1">
      <alignment horizontal="center" vertical="center" wrapText="1"/>
    </xf>
    <xf numFmtId="0" fontId="31" fillId="42" borderId="21" xfId="0" applyFont="1" applyFill="1" applyBorder="1" applyAlignment="1">
      <alignment horizontal="center" vertical="center" wrapText="1"/>
    </xf>
    <xf numFmtId="0" fontId="31" fillId="42" borderId="2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31" fillId="40" borderId="22" xfId="0" applyFont="1" applyFill="1" applyBorder="1" applyAlignment="1">
      <alignment horizontal="center" vertical="center" wrapText="1"/>
    </xf>
    <xf numFmtId="0" fontId="31" fillId="40" borderId="15" xfId="0" applyFont="1" applyFill="1" applyBorder="1" applyAlignment="1">
      <alignment horizontal="center" vertical="center" wrapText="1"/>
    </xf>
    <xf numFmtId="0" fontId="37" fillId="39" borderId="23" xfId="0" applyFont="1" applyFill="1" applyBorder="1" applyAlignment="1">
      <alignment horizontal="center" vertical="center" wrapText="1"/>
    </xf>
    <xf numFmtId="0" fontId="37" fillId="39" borderId="24" xfId="0" applyFont="1" applyFill="1" applyBorder="1" applyAlignment="1">
      <alignment horizontal="center" vertical="center" wrapText="1"/>
    </xf>
    <xf numFmtId="0" fontId="37" fillId="39" borderId="25" xfId="0" applyFont="1" applyFill="1" applyBorder="1" applyAlignment="1">
      <alignment horizontal="center" vertical="center" wrapText="1"/>
    </xf>
    <xf numFmtId="0" fontId="37" fillId="39" borderId="1" xfId="0" applyFont="1" applyFill="1" applyBorder="1" applyAlignment="1">
      <alignment horizontal="center" vertical="center" wrapText="1"/>
    </xf>
    <xf numFmtId="0" fontId="37" fillId="39" borderId="14" xfId="0" applyFont="1" applyFill="1" applyBorder="1" applyAlignment="1">
      <alignment horizontal="center" vertical="center" wrapText="1"/>
    </xf>
    <xf numFmtId="0" fontId="37" fillId="39" borderId="4" xfId="0" applyFont="1" applyFill="1" applyBorder="1" applyAlignment="1">
      <alignment horizontal="center" vertical="center" wrapText="1"/>
    </xf>
    <xf numFmtId="0" fontId="31" fillId="37" borderId="17" xfId="0" applyFont="1" applyFill="1" applyBorder="1" applyAlignment="1">
      <alignment horizontal="center" vertical="center" wrapText="1"/>
    </xf>
    <xf numFmtId="0" fontId="31" fillId="37" borderId="18" xfId="0" applyFont="1" applyFill="1" applyBorder="1" applyAlignment="1">
      <alignment horizontal="center" vertical="center" wrapText="1"/>
    </xf>
    <xf numFmtId="0" fontId="2" fillId="41" borderId="99" xfId="0" applyFont="1" applyFill="1" applyBorder="1" applyAlignment="1">
      <alignment horizontal="center" vertical="center" wrapText="1"/>
    </xf>
    <xf numFmtId="0" fontId="2" fillId="42" borderId="100" xfId="0" applyFont="1" applyFill="1" applyBorder="1" applyAlignment="1">
      <alignment horizontal="center" vertical="center" wrapText="1"/>
    </xf>
    <xf numFmtId="0" fontId="2" fillId="42" borderId="101" xfId="0" applyFont="1" applyFill="1" applyBorder="1" applyAlignment="1">
      <alignment horizontal="center" vertical="center" wrapText="1"/>
    </xf>
    <xf numFmtId="0" fontId="2" fillId="42" borderId="99" xfId="0" applyFont="1" applyFill="1" applyBorder="1" applyAlignment="1">
      <alignment horizontal="center" vertical="center" wrapText="1"/>
    </xf>
    <xf numFmtId="0" fontId="31" fillId="45" borderId="99" xfId="0" applyFont="1" applyFill="1" applyBorder="1" applyAlignment="1" applyProtection="1">
      <alignment horizontal="center" vertical="center" wrapText="1"/>
      <protection locked="0"/>
    </xf>
    <xf numFmtId="0" fontId="31" fillId="45" borderId="100" xfId="0" applyFont="1" applyFill="1" applyBorder="1" applyAlignment="1" applyProtection="1">
      <alignment horizontal="center" vertical="center" wrapText="1"/>
      <protection locked="0"/>
    </xf>
    <xf numFmtId="0" fontId="2" fillId="30" borderId="20" xfId="0" applyFont="1" applyFill="1" applyBorder="1" applyAlignment="1">
      <alignment horizontal="center" vertical="center" wrapText="1"/>
    </xf>
    <xf numFmtId="0" fontId="2" fillId="30" borderId="91" xfId="0" applyFont="1" applyFill="1" applyBorder="1" applyAlignment="1">
      <alignment horizontal="center" vertical="center" wrapText="1"/>
    </xf>
    <xf numFmtId="0" fontId="2" fillId="30" borderId="104"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99" xfId="0" applyFont="1" applyFill="1" applyBorder="1" applyAlignment="1">
      <alignment horizontal="center" vertical="center" wrapText="1"/>
    </xf>
    <xf numFmtId="0" fontId="31" fillId="30" borderId="21" xfId="0" applyFont="1" applyFill="1" applyBorder="1" applyAlignment="1">
      <alignment horizontal="center" vertical="center" wrapText="1"/>
    </xf>
    <xf numFmtId="0" fontId="31" fillId="30" borderId="22" xfId="0" applyFont="1" applyFill="1" applyBorder="1" applyAlignment="1">
      <alignment horizontal="center" vertical="center" wrapText="1"/>
    </xf>
    <xf numFmtId="0" fontId="31" fillId="30" borderId="15" xfId="0" applyFont="1" applyFill="1" applyBorder="1" applyAlignment="1">
      <alignment horizontal="center" vertical="center" wrapText="1"/>
    </xf>
    <xf numFmtId="0" fontId="2" fillId="42" borderId="81" xfId="0" applyFont="1" applyFill="1" applyBorder="1" applyAlignment="1">
      <alignment horizontal="center" vertical="center" wrapText="1"/>
    </xf>
    <xf numFmtId="0" fontId="2" fillId="42" borderId="81" xfId="0" applyFont="1" applyFill="1" applyBorder="1" applyAlignment="1">
      <alignment horizontal="center" vertical="center" textRotation="90" wrapText="1"/>
    </xf>
    <xf numFmtId="0" fontId="2" fillId="40" borderId="82" xfId="0" applyFont="1" applyFill="1" applyBorder="1" applyAlignment="1">
      <alignment horizontal="center" vertical="center" wrapText="1"/>
    </xf>
    <xf numFmtId="0" fontId="2" fillId="40" borderId="62" xfId="0" applyFont="1" applyFill="1" applyBorder="1" applyAlignment="1">
      <alignment horizontal="center" vertical="center" wrapText="1"/>
    </xf>
    <xf numFmtId="0" fontId="3" fillId="9" borderId="99" xfId="0" applyFont="1" applyFill="1" applyBorder="1" applyAlignment="1">
      <alignment horizontal="center" vertical="center"/>
    </xf>
    <xf numFmtId="0" fontId="4" fillId="9" borderId="100" xfId="0" applyFont="1" applyFill="1" applyBorder="1" applyAlignment="1">
      <alignment horizontal="center" vertical="center" wrapText="1"/>
    </xf>
    <xf numFmtId="0" fontId="4" fillId="9" borderId="101" xfId="0" applyFont="1" applyFill="1" applyBorder="1" applyAlignment="1">
      <alignment horizontal="center" vertical="center" wrapText="1"/>
    </xf>
    <xf numFmtId="0" fontId="2" fillId="6" borderId="99" xfId="0" applyFont="1" applyFill="1" applyBorder="1" applyAlignment="1">
      <alignment horizontal="center" vertical="center" wrapText="1"/>
    </xf>
    <xf numFmtId="0" fontId="4" fillId="9" borderId="99" xfId="0" applyFont="1" applyFill="1" applyBorder="1" applyAlignment="1">
      <alignment horizontal="center" vertical="center" wrapText="1"/>
    </xf>
    <xf numFmtId="0" fontId="0" fillId="0" borderId="0" xfId="0" applyAlignment="1">
      <alignment horizontal="center"/>
    </xf>
    <xf numFmtId="0" fontId="0" fillId="0" borderId="14" xfId="0" applyBorder="1" applyAlignment="1">
      <alignment horizontal="center"/>
    </xf>
    <xf numFmtId="0" fontId="61" fillId="6" borderId="100" xfId="0" applyFont="1" applyFill="1" applyBorder="1" applyAlignment="1">
      <alignment horizontal="center"/>
    </xf>
    <xf numFmtId="0" fontId="61" fillId="6" borderId="101" xfId="0" applyFont="1" applyFill="1" applyBorder="1" applyAlignment="1">
      <alignment horizontal="center"/>
    </xf>
    <xf numFmtId="0" fontId="61" fillId="6" borderId="100" xfId="0" applyFont="1" applyFill="1" applyBorder="1" applyAlignment="1">
      <alignment horizontal="center" vertical="center"/>
    </xf>
    <xf numFmtId="0" fontId="61" fillId="6" borderId="101" xfId="0" applyFont="1" applyFill="1" applyBorder="1" applyAlignment="1">
      <alignment horizontal="center" vertical="center"/>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2" fillId="6" borderId="100" xfId="0" applyFont="1" applyFill="1" applyBorder="1" applyAlignment="1">
      <alignment horizontal="center" vertical="center" wrapText="1"/>
    </xf>
  </cellXfs>
  <cellStyles count="156">
    <cellStyle name="Bueno 2" xfId="3" xr:uid="{00000000-0005-0000-0000-000000000000}"/>
    <cellStyle name="Cálculo 2" xfId="4" xr:uid="{00000000-0005-0000-0000-000001000000}"/>
    <cellStyle name="Cálculo 2 10" xfId="103" xr:uid="{00000000-0005-0000-0000-000001000000}"/>
    <cellStyle name="Cálculo 2 2" xfId="69" xr:uid="{AF398A05-DDBF-41DA-8E23-03DB64B243A2}"/>
    <cellStyle name="Cálculo 2 2 2" xfId="111" xr:uid="{00000000-0005-0000-0000-000001000000}"/>
    <cellStyle name="Cálculo 2 2 3" xfId="124" xr:uid="{00000000-0005-0000-0000-000001000000}"/>
    <cellStyle name="Cálculo 2 2 4" xfId="136" xr:uid="{00000000-0005-0000-0000-000001000000}"/>
    <cellStyle name="Cálculo 2 2 5" xfId="146" xr:uid="{00000000-0005-0000-0000-000001000000}"/>
    <cellStyle name="Cálculo 2 3" xfId="78" xr:uid="{D8F374AC-C2BE-43ED-88C2-78FB5BF43C66}"/>
    <cellStyle name="Cálculo 2 3 2" xfId="120" xr:uid="{00000000-0005-0000-0000-000001000000}"/>
    <cellStyle name="Cálculo 2 3 3" xfId="133" xr:uid="{00000000-0005-0000-0000-000001000000}"/>
    <cellStyle name="Cálculo 2 3 4" xfId="145" xr:uid="{00000000-0005-0000-0000-000001000000}"/>
    <cellStyle name="Cálculo 2 4" xfId="80" xr:uid="{00000000-0005-0000-0000-000001000000}"/>
    <cellStyle name="Cálculo 2 5" xfId="86" xr:uid="{00000000-0005-0000-0000-000001000000}"/>
    <cellStyle name="Cálculo 2 6" xfId="89" xr:uid="{00000000-0005-0000-0000-000001000000}"/>
    <cellStyle name="Cálculo 2 7" xfId="109" xr:uid="{00000000-0005-0000-0000-000001000000}"/>
    <cellStyle name="Cálculo 2 8" xfId="104" xr:uid="{00000000-0005-0000-0000-000001000000}"/>
    <cellStyle name="Cálculo 2 9" xfId="110" xr:uid="{00000000-0005-0000-0000-000001000000}"/>
    <cellStyle name="Celda de comprobación 2" xfId="5" xr:uid="{00000000-0005-0000-0000-000002000000}"/>
    <cellStyle name="Celda vinculada 2" xfId="6" xr:uid="{00000000-0005-0000-0000-000003000000}"/>
    <cellStyle name="Encabezado 1 2" xfId="41" xr:uid="{00000000-0005-0000-0000-000004000000}"/>
    <cellStyle name="Encabezado 4 2" xfId="7" xr:uid="{00000000-0005-0000-0000-000005000000}"/>
    <cellStyle name="Énfasis 1" xfId="8" xr:uid="{00000000-0005-0000-0000-000006000000}"/>
    <cellStyle name="Énfasis 2" xfId="9" xr:uid="{00000000-0005-0000-0000-000007000000}"/>
    <cellStyle name="Énfasis 3" xfId="10" xr:uid="{00000000-0005-0000-0000-000008000000}"/>
    <cellStyle name="Énfasis1 - 20%" xfId="12" xr:uid="{00000000-0005-0000-0000-000009000000}"/>
    <cellStyle name="Énfasis1 - 40%" xfId="13" xr:uid="{00000000-0005-0000-0000-00000A000000}"/>
    <cellStyle name="Énfasis1 - 60%" xfId="14" xr:uid="{00000000-0005-0000-0000-00000B000000}"/>
    <cellStyle name="Énfasis1 2" xfId="11" xr:uid="{00000000-0005-0000-0000-00000C000000}"/>
    <cellStyle name="Énfasis1 3" xfId="60" xr:uid="{00000000-0005-0000-0000-00000D000000}"/>
    <cellStyle name="Énfasis2 - 20%" xfId="16" xr:uid="{00000000-0005-0000-0000-00000E000000}"/>
    <cellStyle name="Énfasis2 - 40%" xfId="17" xr:uid="{00000000-0005-0000-0000-00000F000000}"/>
    <cellStyle name="Énfasis2 - 60%" xfId="18" xr:uid="{00000000-0005-0000-0000-000010000000}"/>
    <cellStyle name="Énfasis2 2" xfId="15" xr:uid="{00000000-0005-0000-0000-000011000000}"/>
    <cellStyle name="Énfasis2 3" xfId="61" xr:uid="{00000000-0005-0000-0000-000012000000}"/>
    <cellStyle name="Énfasis3 - 20%" xfId="20" xr:uid="{00000000-0005-0000-0000-000013000000}"/>
    <cellStyle name="Énfasis3 - 40%" xfId="21" xr:uid="{00000000-0005-0000-0000-000014000000}"/>
    <cellStyle name="Énfasis3 - 60%" xfId="22" xr:uid="{00000000-0005-0000-0000-000015000000}"/>
    <cellStyle name="Énfasis3 2" xfId="19" xr:uid="{00000000-0005-0000-0000-000016000000}"/>
    <cellStyle name="Énfasis3 3" xfId="62" xr:uid="{00000000-0005-0000-0000-000017000000}"/>
    <cellStyle name="Énfasis4 - 20%" xfId="24" xr:uid="{00000000-0005-0000-0000-000018000000}"/>
    <cellStyle name="Énfasis4 - 40%" xfId="25" xr:uid="{00000000-0005-0000-0000-000019000000}"/>
    <cellStyle name="Énfasis4 - 60%" xfId="26" xr:uid="{00000000-0005-0000-0000-00001A000000}"/>
    <cellStyle name="Énfasis4 2" xfId="23" xr:uid="{00000000-0005-0000-0000-00001B000000}"/>
    <cellStyle name="Énfasis4 3" xfId="63" xr:uid="{00000000-0005-0000-0000-00001C000000}"/>
    <cellStyle name="Énfasis5 - 20%" xfId="28" xr:uid="{00000000-0005-0000-0000-00001D000000}"/>
    <cellStyle name="Énfasis5 - 40%" xfId="29" xr:uid="{00000000-0005-0000-0000-00001E000000}"/>
    <cellStyle name="Énfasis5 - 60%" xfId="30" xr:uid="{00000000-0005-0000-0000-00001F000000}"/>
    <cellStyle name="Énfasis5 2" xfId="27" xr:uid="{00000000-0005-0000-0000-000020000000}"/>
    <cellStyle name="Énfasis5 3" xfId="64" xr:uid="{00000000-0005-0000-0000-000021000000}"/>
    <cellStyle name="Énfasis6 - 20%" xfId="32" xr:uid="{00000000-0005-0000-0000-000022000000}"/>
    <cellStyle name="Énfasis6 - 40%" xfId="33" xr:uid="{00000000-0005-0000-0000-000023000000}"/>
    <cellStyle name="Énfasis6 - 60%" xfId="34" xr:uid="{00000000-0005-0000-0000-000024000000}"/>
    <cellStyle name="Énfasis6 2" xfId="31" xr:uid="{00000000-0005-0000-0000-000025000000}"/>
    <cellStyle name="Énfasis6 3" xfId="65" xr:uid="{00000000-0005-0000-0000-000026000000}"/>
    <cellStyle name="Entrada 2" xfId="35" xr:uid="{00000000-0005-0000-0000-000027000000}"/>
    <cellStyle name="Entrada 2 10" xfId="152" xr:uid="{00000000-0005-0000-0000-000027000000}"/>
    <cellStyle name="Entrada 2 2" xfId="74" xr:uid="{34992A92-5490-4A49-B610-7D65F673E052}"/>
    <cellStyle name="Entrada 2 2 2" xfId="115" xr:uid="{00000000-0005-0000-0000-000027000000}"/>
    <cellStyle name="Entrada 2 2 3" xfId="128" xr:uid="{00000000-0005-0000-0000-000027000000}"/>
    <cellStyle name="Entrada 2 2 4" xfId="140" xr:uid="{00000000-0005-0000-0000-000027000000}"/>
    <cellStyle name="Entrada 2 2 5" xfId="147" xr:uid="{00000000-0005-0000-0000-000027000000}"/>
    <cellStyle name="Entrada 2 3" xfId="73" xr:uid="{2C5F8DB3-E8C7-42C2-BE49-D34D22C1F0D9}"/>
    <cellStyle name="Entrada 2 3 2" xfId="113" xr:uid="{00000000-0005-0000-0000-000027000000}"/>
    <cellStyle name="Entrada 2 3 3" xfId="126" xr:uid="{00000000-0005-0000-0000-000027000000}"/>
    <cellStyle name="Entrada 2 3 4" xfId="138" xr:uid="{00000000-0005-0000-0000-000027000000}"/>
    <cellStyle name="Entrada 2 4" xfId="81" xr:uid="{00000000-0005-0000-0000-000027000000}"/>
    <cellStyle name="Entrada 2 5" xfId="96" xr:uid="{00000000-0005-0000-0000-000027000000}"/>
    <cellStyle name="Entrada 2 6" xfId="92" xr:uid="{00000000-0005-0000-0000-000027000000}"/>
    <cellStyle name="Entrada 2 7" xfId="102" xr:uid="{00000000-0005-0000-0000-000027000000}"/>
    <cellStyle name="Entrada 2 8" xfId="134" xr:uid="{00000000-0005-0000-0000-000027000000}"/>
    <cellStyle name="Entrada 2 9" xfId="93" xr:uid="{00000000-0005-0000-0000-000027000000}"/>
    <cellStyle name="Hipervínculo" xfId="155" builtinId="8"/>
    <cellStyle name="Incorrecto 2" xfId="36" xr:uid="{00000000-0005-0000-0000-000028000000}"/>
    <cellStyle name="Millares [0] 2" xfId="66" xr:uid="{00000000-0005-0000-0000-000058000000}"/>
    <cellStyle name="Millares [0] 2 2" xfId="121" xr:uid="{00000000-0005-0000-0000-000073000000}"/>
    <cellStyle name="Millares [0] 3" xfId="79" xr:uid="{34C9043F-B194-4EE8-92DB-8672C29D9F75}"/>
    <cellStyle name="Millares [0] 4" xfId="85" xr:uid="{00000000-0005-0000-0000-00007F000000}"/>
    <cellStyle name="Millares [0] 5" xfId="101" xr:uid="{00000000-0005-0000-0000-000085000000}"/>
    <cellStyle name="Neutral 2" xfId="37" xr:uid="{00000000-0005-0000-0000-00002A000000}"/>
    <cellStyle name="Normal" xfId="0" builtinId="0"/>
    <cellStyle name="Normal 2" xfId="2" xr:uid="{00000000-0005-0000-0000-00002C000000}"/>
    <cellStyle name="Normal 2 2" xfId="49" xr:uid="{00000000-0005-0000-0000-00002D000000}"/>
    <cellStyle name="Normal 2 2 2" xfId="67" xr:uid="{00000000-0005-0000-0000-00002E000000}"/>
    <cellStyle name="Normal 2 3" xfId="46" xr:uid="{00000000-0005-0000-0000-00002F000000}"/>
    <cellStyle name="Normal 3" xfId="1" xr:uid="{00000000-0005-0000-0000-000030000000}"/>
    <cellStyle name="Normal 3 2" xfId="52" xr:uid="{00000000-0005-0000-0000-000031000000}"/>
    <cellStyle name="Normal 3 2 2" xfId="58" xr:uid="{00000000-0005-0000-0000-000032000000}"/>
    <cellStyle name="Normal 3 3" xfId="54" xr:uid="{00000000-0005-0000-0000-000033000000}"/>
    <cellStyle name="Normal 3 4" xfId="47" xr:uid="{00000000-0005-0000-0000-000034000000}"/>
    <cellStyle name="Normal 4" xfId="48" xr:uid="{00000000-0005-0000-0000-000035000000}"/>
    <cellStyle name="Normal 4 2" xfId="51" xr:uid="{00000000-0005-0000-0000-000036000000}"/>
    <cellStyle name="Normal 4 2 2" xfId="57" xr:uid="{00000000-0005-0000-0000-000037000000}"/>
    <cellStyle name="Normal 4 3" xfId="55" xr:uid="{00000000-0005-0000-0000-000038000000}"/>
    <cellStyle name="Normal 5" xfId="50" xr:uid="{00000000-0005-0000-0000-000039000000}"/>
    <cellStyle name="Normal 5 2" xfId="56" xr:uid="{00000000-0005-0000-0000-00003A000000}"/>
    <cellStyle name="Normal 6" xfId="53" xr:uid="{00000000-0005-0000-0000-00003B000000}"/>
    <cellStyle name="Normal 6 2" xfId="59" xr:uid="{00000000-0005-0000-0000-00003C000000}"/>
    <cellStyle name="Notas 2" xfId="38" xr:uid="{00000000-0005-0000-0000-00003D000000}"/>
    <cellStyle name="Notas 2 10" xfId="100" xr:uid="{00000000-0005-0000-0000-00003B000000}"/>
    <cellStyle name="Notas 2 2" xfId="75" xr:uid="{DE8F14E9-F360-4C7E-AF00-FA1E34580F78}"/>
    <cellStyle name="Notas 2 2 2" xfId="116" xr:uid="{00000000-0005-0000-0000-00003C000000}"/>
    <cellStyle name="Notas 2 2 3" xfId="129" xr:uid="{00000000-0005-0000-0000-00003C000000}"/>
    <cellStyle name="Notas 2 2 4" xfId="141" xr:uid="{00000000-0005-0000-0000-00003C000000}"/>
    <cellStyle name="Notas 2 2 5" xfId="148" xr:uid="{00000000-0005-0000-0000-00003C000000}"/>
    <cellStyle name="Notas 2 3" xfId="71" xr:uid="{AFDE4CAD-6A63-489A-8378-5330ADB73E68}"/>
    <cellStyle name="Notas 2 3 2" xfId="114" xr:uid="{00000000-0005-0000-0000-00003C000000}"/>
    <cellStyle name="Notas 2 3 3" xfId="127" xr:uid="{00000000-0005-0000-0000-00003C000000}"/>
    <cellStyle name="Notas 2 3 4" xfId="139" xr:uid="{00000000-0005-0000-0000-00003C000000}"/>
    <cellStyle name="Notas 2 4" xfId="82" xr:uid="{00000000-0005-0000-0000-00003B000000}"/>
    <cellStyle name="Notas 2 5" xfId="97" xr:uid="{00000000-0005-0000-0000-00003B000000}"/>
    <cellStyle name="Notas 2 6" xfId="95" xr:uid="{00000000-0005-0000-0000-00003B000000}"/>
    <cellStyle name="Notas 2 7" xfId="108" xr:uid="{00000000-0005-0000-0000-00003B000000}"/>
    <cellStyle name="Notas 2 8" xfId="122" xr:uid="{00000000-0005-0000-0000-00003B000000}"/>
    <cellStyle name="Notas 2 9" xfId="106" xr:uid="{00000000-0005-0000-0000-00003D000000}"/>
    <cellStyle name="Porcentaje" xfId="68" builtinId="5"/>
    <cellStyle name="Salida 2" xfId="39" xr:uid="{00000000-0005-0000-0000-00003F000000}"/>
    <cellStyle name="Salida 2 10" xfId="151" xr:uid="{00000000-0005-0000-0000-00003D000000}"/>
    <cellStyle name="Salida 2 11" xfId="154" xr:uid="{00000000-0005-0000-0000-00003F000000}"/>
    <cellStyle name="Salida 2 2" xfId="76" xr:uid="{17493EFA-D150-49A0-8832-B9327F8E152A}"/>
    <cellStyle name="Salida 2 2 2" xfId="117" xr:uid="{00000000-0005-0000-0000-00003E000000}"/>
    <cellStyle name="Salida 2 2 3" xfId="130" xr:uid="{00000000-0005-0000-0000-00003E000000}"/>
    <cellStyle name="Salida 2 2 4" xfId="142" xr:uid="{00000000-0005-0000-0000-00003E000000}"/>
    <cellStyle name="Salida 2 2 5" xfId="149" xr:uid="{00000000-0005-0000-0000-00003E000000}"/>
    <cellStyle name="Salida 2 3" xfId="72" xr:uid="{4606B233-87A4-43FE-BD4B-FDA01F32A339}"/>
    <cellStyle name="Salida 2 3 2" xfId="119" xr:uid="{00000000-0005-0000-0000-00003E000000}"/>
    <cellStyle name="Salida 2 3 3" xfId="132" xr:uid="{00000000-0005-0000-0000-00003E000000}"/>
    <cellStyle name="Salida 2 3 4" xfId="144" xr:uid="{00000000-0005-0000-0000-00003E000000}"/>
    <cellStyle name="Salida 2 4" xfId="83" xr:uid="{00000000-0005-0000-0000-00003D000000}"/>
    <cellStyle name="Salida 2 5" xfId="98" xr:uid="{00000000-0005-0000-0000-00003D000000}"/>
    <cellStyle name="Salida 2 6" xfId="91" xr:uid="{00000000-0005-0000-0000-00003D000000}"/>
    <cellStyle name="Salida 2 7" xfId="123" xr:uid="{00000000-0005-0000-0000-00003D000000}"/>
    <cellStyle name="Salida 2 8" xfId="90" xr:uid="{00000000-0005-0000-0000-00003D000000}"/>
    <cellStyle name="Salida 2 9" xfId="87" xr:uid="{00000000-0005-0000-0000-00003F000000}"/>
    <cellStyle name="Texto de advertencia 2" xfId="40" xr:uid="{00000000-0005-0000-0000-000040000000}"/>
    <cellStyle name="Título 2 2" xfId="42" xr:uid="{00000000-0005-0000-0000-000041000000}"/>
    <cellStyle name="Título 3 2" xfId="43" xr:uid="{00000000-0005-0000-0000-000042000000}"/>
    <cellStyle name="Título de hoja" xfId="44" xr:uid="{00000000-0005-0000-0000-000043000000}"/>
    <cellStyle name="Total 2" xfId="45" xr:uid="{00000000-0005-0000-0000-000044000000}"/>
    <cellStyle name="Total 2 10" xfId="153" xr:uid="{00000000-0005-0000-0000-000042000000}"/>
    <cellStyle name="Total 2 11" xfId="105" xr:uid="{00000000-0005-0000-0000-000044000000}"/>
    <cellStyle name="Total 2 2" xfId="77" xr:uid="{B70EF34F-EA8A-47B2-8BAC-24A29BECDCBB}"/>
    <cellStyle name="Total 2 2 2" xfId="118" xr:uid="{00000000-0005-0000-0000-000043000000}"/>
    <cellStyle name="Total 2 2 3" xfId="131" xr:uid="{00000000-0005-0000-0000-000043000000}"/>
    <cellStyle name="Total 2 2 4" xfId="143" xr:uid="{00000000-0005-0000-0000-000043000000}"/>
    <cellStyle name="Total 2 2 5" xfId="150" xr:uid="{00000000-0005-0000-0000-000043000000}"/>
    <cellStyle name="Total 2 3" xfId="70" xr:uid="{6353EE41-4E62-4BA3-83A3-F128B52930C0}"/>
    <cellStyle name="Total 2 3 2" xfId="112" xr:uid="{00000000-0005-0000-0000-000043000000}"/>
    <cellStyle name="Total 2 3 3" xfId="125" xr:uid="{00000000-0005-0000-0000-000043000000}"/>
    <cellStyle name="Total 2 3 4" xfId="137" xr:uid="{00000000-0005-0000-0000-000043000000}"/>
    <cellStyle name="Total 2 4" xfId="84" xr:uid="{00000000-0005-0000-0000-000042000000}"/>
    <cellStyle name="Total 2 5" xfId="99" xr:uid="{00000000-0005-0000-0000-000042000000}"/>
    <cellStyle name="Total 2 6" xfId="94" xr:uid="{00000000-0005-0000-0000-000042000000}"/>
    <cellStyle name="Total 2 7" xfId="107" xr:uid="{00000000-0005-0000-0000-000042000000}"/>
    <cellStyle name="Total 2 8" xfId="88" xr:uid="{00000000-0005-0000-0000-000042000000}"/>
    <cellStyle name="Total 2 9" xfId="135" xr:uid="{00000000-0005-0000-0000-000044000000}"/>
  </cellStyles>
  <dxfs count="164">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rgb="FF92D050"/>
        </patternFill>
      </fill>
    </dxf>
    <dxf>
      <fill>
        <patternFill>
          <bgColor rgb="FFE26B0A"/>
        </patternFill>
      </fill>
    </dxf>
    <dxf>
      <fill>
        <patternFill>
          <bgColor rgb="FFC0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C00000"/>
        </patternFill>
      </fill>
    </dxf>
    <dxf>
      <fill>
        <patternFill>
          <bgColor rgb="FFFFFF00"/>
        </patternFill>
      </fill>
    </dxf>
    <dxf>
      <fill>
        <patternFill>
          <bgColor rgb="FF92D050"/>
        </patternFill>
      </fill>
    </dxf>
    <dxf>
      <fill>
        <patternFill>
          <bgColor rgb="FFFFC000"/>
        </patternFill>
      </fill>
    </dxf>
    <dxf>
      <fill>
        <patternFill>
          <bgColor rgb="FFC000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C0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7</xdr:col>
      <xdr:colOff>0</xdr:colOff>
      <xdr:row>0</xdr:row>
      <xdr:rowOff>61060</xdr:rowOff>
    </xdr:from>
    <xdr:ext cx="1994241" cy="854808"/>
    <xdr:pic>
      <xdr:nvPicPr>
        <xdr:cNvPr id="2" name="Imagen 1">
          <a:extLst>
            <a:ext uri="{FF2B5EF4-FFF2-40B4-BE49-F238E27FC236}">
              <a16:creationId xmlns:a16="http://schemas.microsoft.com/office/drawing/2014/main" id="{4943D2BF-179A-444C-BDCB-0328A533EB29}"/>
            </a:ext>
          </a:extLst>
        </xdr:cNvPr>
        <xdr:cNvPicPr>
          <a:picLocks noChangeAspect="1"/>
        </xdr:cNvPicPr>
      </xdr:nvPicPr>
      <xdr:blipFill>
        <a:blip xmlns:r="http://schemas.openxmlformats.org/officeDocument/2006/relationships" r:embed="rId1"/>
        <a:stretch>
          <a:fillRect/>
        </a:stretch>
      </xdr:blipFill>
      <xdr:spPr>
        <a:xfrm>
          <a:off x="9146442" y="61060"/>
          <a:ext cx="1994241" cy="85480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536862</xdr:colOff>
      <xdr:row>1</xdr:row>
      <xdr:rowOff>0</xdr:rowOff>
    </xdr:from>
    <xdr:to>
      <xdr:col>9</xdr:col>
      <xdr:colOff>979518</xdr:colOff>
      <xdr:row>3</xdr:row>
      <xdr:rowOff>112485</xdr:rowOff>
    </xdr:to>
    <xdr:pic>
      <xdr:nvPicPr>
        <xdr:cNvPr id="2" name="Imagen 1">
          <a:extLst>
            <a:ext uri="{FF2B5EF4-FFF2-40B4-BE49-F238E27FC236}">
              <a16:creationId xmlns:a16="http://schemas.microsoft.com/office/drawing/2014/main" id="{B9CB069A-58B0-42EE-824B-F954BCB30D80}"/>
            </a:ext>
          </a:extLst>
        </xdr:cNvPr>
        <xdr:cNvPicPr>
          <a:picLocks noChangeAspect="1"/>
        </xdr:cNvPicPr>
      </xdr:nvPicPr>
      <xdr:blipFill>
        <a:blip xmlns:r="http://schemas.openxmlformats.org/officeDocument/2006/relationships" r:embed="rId1"/>
        <a:stretch>
          <a:fillRect/>
        </a:stretch>
      </xdr:blipFill>
      <xdr:spPr>
        <a:xfrm>
          <a:off x="24141544" y="440871"/>
          <a:ext cx="1991767" cy="66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610658</xdr:colOff>
      <xdr:row>0</xdr:row>
      <xdr:rowOff>65617</xdr:rowOff>
    </xdr:from>
    <xdr:ext cx="1994241" cy="680508"/>
    <xdr:pic>
      <xdr:nvPicPr>
        <xdr:cNvPr id="2" name="Imagen 1">
          <a:extLst>
            <a:ext uri="{FF2B5EF4-FFF2-40B4-BE49-F238E27FC236}">
              <a16:creationId xmlns:a16="http://schemas.microsoft.com/office/drawing/2014/main" id="{E9F8E076-1F76-425A-9C6E-7DC165228782}"/>
            </a:ext>
          </a:extLst>
        </xdr:cNvPr>
        <xdr:cNvPicPr>
          <a:picLocks noChangeAspect="1"/>
        </xdr:cNvPicPr>
      </xdr:nvPicPr>
      <xdr:blipFill>
        <a:blip xmlns:r="http://schemas.openxmlformats.org/officeDocument/2006/relationships" r:embed="rId1"/>
        <a:stretch>
          <a:fillRect/>
        </a:stretch>
      </xdr:blipFill>
      <xdr:spPr>
        <a:xfrm>
          <a:off x="11294533" y="65617"/>
          <a:ext cx="1994241" cy="68050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635769</xdr:colOff>
      <xdr:row>0</xdr:row>
      <xdr:rowOff>73121</xdr:rowOff>
    </xdr:from>
    <xdr:to>
      <xdr:col>9</xdr:col>
      <xdr:colOff>932471</xdr:colOff>
      <xdr:row>3</xdr:row>
      <xdr:rowOff>8659</xdr:rowOff>
    </xdr:to>
    <xdr:pic>
      <xdr:nvPicPr>
        <xdr:cNvPr id="2" name="Imagen 1">
          <a:extLst>
            <a:ext uri="{FF2B5EF4-FFF2-40B4-BE49-F238E27FC236}">
              <a16:creationId xmlns:a16="http://schemas.microsoft.com/office/drawing/2014/main" id="{8F31E0D6-9D4D-4097-902F-791B844144B5}"/>
            </a:ext>
          </a:extLst>
        </xdr:cNvPr>
        <xdr:cNvPicPr>
          <a:picLocks noChangeAspect="1"/>
        </xdr:cNvPicPr>
      </xdr:nvPicPr>
      <xdr:blipFill>
        <a:blip xmlns:r="http://schemas.openxmlformats.org/officeDocument/2006/relationships" r:embed="rId1"/>
        <a:stretch>
          <a:fillRect/>
        </a:stretch>
      </xdr:blipFill>
      <xdr:spPr>
        <a:xfrm>
          <a:off x="7674744" y="73121"/>
          <a:ext cx="2611277" cy="9356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69272</xdr:colOff>
      <xdr:row>0</xdr:row>
      <xdr:rowOff>17318</xdr:rowOff>
    </xdr:from>
    <xdr:to>
      <xdr:col>1</xdr:col>
      <xdr:colOff>2412422</xdr:colOff>
      <xdr:row>2</xdr:row>
      <xdr:rowOff>160193</xdr:rowOff>
    </xdr:to>
    <xdr:pic>
      <xdr:nvPicPr>
        <xdr:cNvPr id="2" name="Imagen 1">
          <a:extLst>
            <a:ext uri="{FF2B5EF4-FFF2-40B4-BE49-F238E27FC236}">
              <a16:creationId xmlns:a16="http://schemas.microsoft.com/office/drawing/2014/main" id="{165EF4CC-4127-4D67-8A24-2518EABBB50A}"/>
            </a:ext>
          </a:extLst>
        </xdr:cNvPr>
        <xdr:cNvPicPr>
          <a:picLocks noChangeAspect="1"/>
        </xdr:cNvPicPr>
      </xdr:nvPicPr>
      <xdr:blipFill>
        <a:blip xmlns:r="http://schemas.openxmlformats.org/officeDocument/2006/relationships" r:embed="rId1"/>
        <a:stretch>
          <a:fillRect/>
        </a:stretch>
      </xdr:blipFill>
      <xdr:spPr>
        <a:xfrm>
          <a:off x="345497" y="17318"/>
          <a:ext cx="2343150"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astrobogotacol-my.sharepoint.com/SGSIDOC/Planear/Activos/2011/ValoracionActivosSGSIUENRP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DT_2024_def2.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FI_2024_def.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IG_2024_def.xlsb"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JU_2024_def.xlsb"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PS_2024_def2.xlsb"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SA_2024_def.xlsb"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SC_2024_def.xlsb"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TH_2024_def.xlsb"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PCE_2024_def.xlsb"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ntenedor/Users/jlinares/OneDrive%20-%20Unidad%20Administrativa%20Especial%20De%20Catastro%20Distrital%20(1)/FileServer_OAP/78_MIPG/78.5_Adm_Riesgos/2024/Formulaciones/MR_GCA_2024_version2_def_px%20institucional%202-202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tastrobogotacol.sharepoint.com/SGSIDOC/Planear/Activos/2011/ValoracionActivosSGSIUENRP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catastrobogotacol-my.sharepoint.com/personal/oficina_asesora_planeacion_catastrobogota_gov_co/Documents/FileServer_OAP/78_MIPG/78.5_Adm_Riesgos/2024/MR_Institucional/MR_PCE_2024_V2.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35.116.242\Fileserver\OAP\78_MIPG\78.5_Adm_Riesgos\2024\MR_COM_2024_def.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i.catastrobogota.gov.co:8085/Contenedor/Users/nvanegas/Documents/SGI/GIR/2018/SI/Formato%20Matriz%20de%20Riesgos%20UAECD%202018_04_2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tenedor/Users/jlinares/Desktop/Formulaciones/MR_COM_2024_def.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DIE_2024_def.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CA_2024_def.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CI_2024_de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CO_2024_def.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DO_2024%20_def.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texto"/>
      <sheetName val="Árbol_GF"/>
      <sheetName val="MR_Ges_Seg_Fis"/>
      <sheetName val="Árbol_Corr"/>
      <sheetName val="MR_Corr1"/>
      <sheetName val="MR_Corr2"/>
      <sheetName val="MR_Corr3"/>
      <sheetName val="Amenazas_SI"/>
      <sheetName val="Vulnerabilidades_SI"/>
      <sheetName val="Controles_SI"/>
      <sheetName val="Catalogo_FIS"/>
      <sheetName val="Tablas_GSF"/>
      <sheetName val="Lista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_GSF"/>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row r="12">
          <cell r="A12" t="str">
            <v>Gestión de Comunicaciones</v>
          </cell>
        </row>
      </sheetData>
      <sheetData sheetId="4"/>
      <sheetData sheetId="5">
        <row r="12">
          <cell r="D12" t="str">
            <v>PREVENTIVO</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Tablas_GSF"/>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AF09E4-0AAE-4137-A893-F88631947016}" name="Tabla13" displayName="Tabla13" ref="A4:D18" totalsRowShown="0" headerRowDxfId="8" dataDxfId="6" headerRowBorderDxfId="7" tableBorderDxfId="5" totalsRowBorderDxfId="4">
  <tableColumns count="4">
    <tableColumn id="1" xr3:uid="{5517A92B-1A52-40BF-A2E1-EC0B895D1E9C}" name="No" dataDxfId="3"/>
    <tableColumn id="2" xr3:uid="{8069656B-C100-44CD-AD01-379C14694AB1}" name="TRÁMITE" dataDxfId="2"/>
    <tableColumn id="3" xr3:uid="{74CF0D1D-FFF1-4E32-9D22-852EB1C245A3}" name="RIESGO DE CORRUPCIÓN ASOCIADO" dataDxfId="1"/>
    <tableColumn id="4" xr3:uid="{DCCC6282-AB91-467E-AE8D-415DD6F0488D}" name="PROCESO" dataDxfId="0"/>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f:/s/GerenciaTecnologa-GOBIERNODIGITAL/Ep47fmYzAHhAs74nyycQ4rABIaZN_kB8t-dIQ7uCTy3Brg?e=JVjiDf" TargetMode="External"/><Relationship Id="rId1" Type="http://schemas.openxmlformats.org/officeDocument/2006/relationships/hyperlink" Target="../../../../../../../../../../../../:f:/s/GerenciaTecnologa-GOBIERNODIGITAL/EsXvvO6tw7RDujCFxaCobOwBLtPczaTZogqfX8MA5OpiTw?e=1DifpK" TargetMode="External"/><Relationship Id="rId6" Type="http://schemas.openxmlformats.org/officeDocument/2006/relationships/comments" Target="../comments4.xml"/><Relationship Id="rId5" Type="http://schemas.openxmlformats.org/officeDocument/2006/relationships/vmlDrawing" Target="../drawings/vmlDrawing5.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16FD3-8A46-4193-98CD-A16685A43BB9}">
  <dimension ref="A1:EJ364"/>
  <sheetViews>
    <sheetView tabSelected="1" topLeftCell="BF175" zoomScale="75" zoomScaleNormal="75" workbookViewId="0">
      <selection activeCell="BF176" sqref="BF176:BF181"/>
    </sheetView>
  </sheetViews>
  <sheetFormatPr baseColWidth="10" defaultColWidth="11.42578125" defaultRowHeight="15"/>
  <cols>
    <col min="1" max="1" width="19.140625" style="72" customWidth="1"/>
    <col min="2" max="2" width="24.85546875" style="72" customWidth="1"/>
    <col min="3" max="3" width="16.5703125" style="72" customWidth="1"/>
    <col min="4" max="4" width="8.140625" style="72" customWidth="1"/>
    <col min="5" max="5" width="7.140625" style="72" customWidth="1"/>
    <col min="6" max="6" width="7.5703125" style="72" customWidth="1"/>
    <col min="7" max="7" width="21.140625" style="72" customWidth="1"/>
    <col min="8" max="8" width="20.7109375" style="72" hidden="1" customWidth="1"/>
    <col min="9" max="9" width="17.140625" style="72" hidden="1" customWidth="1"/>
    <col min="10" max="10" width="36.42578125" style="72" customWidth="1"/>
    <col min="11" max="11" width="11.42578125" style="72" customWidth="1"/>
    <col min="12" max="12" width="13.7109375" style="72" customWidth="1"/>
    <col min="13" max="13" width="33.5703125" style="72" customWidth="1"/>
    <col min="14" max="15" width="21" style="72" hidden="1" customWidth="1"/>
    <col min="16" max="16" width="33.140625" style="72" customWidth="1"/>
    <col min="17" max="17" width="11.42578125" style="72" customWidth="1"/>
    <col min="18" max="18" width="12" style="72" customWidth="1"/>
    <col min="19" max="26" width="9.85546875" style="72" customWidth="1"/>
    <col min="27" max="27" width="18.85546875" style="72" customWidth="1"/>
    <col min="28" max="28" width="7.28515625" style="72" customWidth="1"/>
    <col min="29" max="29" width="115.85546875" style="72" customWidth="1"/>
    <col min="30" max="30" width="11.42578125" style="72" customWidth="1"/>
    <col min="31" max="31" width="38" style="72" customWidth="1"/>
    <col min="32" max="33" width="6.7109375" style="72" customWidth="1"/>
    <col min="34" max="34" width="5" style="72" customWidth="1"/>
    <col min="35" max="35" width="6.7109375" style="72" customWidth="1"/>
    <col min="36" max="37" width="5" style="72" customWidth="1"/>
    <col min="38" max="38" width="12.42578125" style="72" customWidth="1"/>
    <col min="39" max="39" width="8.7109375" style="72" customWidth="1"/>
    <col min="40" max="40" width="7.140625" style="72" customWidth="1"/>
    <col min="41" max="41" width="4.5703125" style="72" customWidth="1"/>
    <col min="42" max="42" width="7.140625" style="72" customWidth="1"/>
    <col min="43" max="43" width="34" style="72" customWidth="1"/>
    <col min="44" max="44" width="15.28515625" style="72" customWidth="1"/>
    <col min="45" max="46" width="11.42578125" style="72" customWidth="1"/>
    <col min="47" max="47" width="15.85546875" style="72" customWidth="1"/>
    <col min="48" max="49" width="11.42578125" style="72" customWidth="1"/>
    <col min="50" max="50" width="17.140625" style="72" customWidth="1"/>
    <col min="51" max="51" width="11.42578125" style="72" customWidth="1"/>
    <col min="52" max="52" width="13.7109375" style="72" customWidth="1"/>
    <col min="53" max="53" width="53.42578125" style="72" customWidth="1"/>
    <col min="54" max="56" width="37.140625" style="72" customWidth="1"/>
    <col min="57" max="57" width="16" style="72" customWidth="1"/>
    <col min="58" max="58" width="80.85546875" style="72" customWidth="1"/>
    <col min="59" max="59" width="72" style="72" customWidth="1"/>
    <col min="60" max="60" width="9.85546875" style="72" customWidth="1"/>
    <col min="61" max="63" width="4.7109375" style="72" customWidth="1"/>
    <col min="64" max="64" width="47.28515625" style="72" customWidth="1"/>
    <col min="65" max="67" width="14.7109375" style="72" customWidth="1"/>
    <col min="68" max="175" width="1" style="72" customWidth="1"/>
    <col min="176" max="16384" width="11.42578125" style="72"/>
  </cols>
  <sheetData>
    <row r="1" spans="1:70" s="59" customFormat="1" ht="26.25" customHeight="1">
      <c r="A1" s="596" t="s">
        <v>0</v>
      </c>
      <c r="B1" s="597"/>
      <c r="C1" s="597"/>
      <c r="D1" s="597"/>
      <c r="E1" s="597"/>
      <c r="F1" s="597"/>
      <c r="G1" s="598"/>
      <c r="I1" s="66"/>
      <c r="J1" s="602"/>
      <c r="K1" s="66"/>
      <c r="L1" s="67"/>
      <c r="M1" s="67"/>
      <c r="N1" s="67"/>
      <c r="O1" s="67"/>
      <c r="P1" s="67"/>
      <c r="Q1" s="67"/>
      <c r="R1" s="99"/>
      <c r="S1" s="99"/>
      <c r="T1" s="67"/>
      <c r="U1" s="60"/>
      <c r="V1" s="60"/>
      <c r="W1" s="60"/>
      <c r="X1" s="61"/>
      <c r="Y1" s="62"/>
      <c r="AA1" s="63"/>
      <c r="AG1" s="62"/>
      <c r="AH1" s="62"/>
      <c r="AI1" s="62"/>
      <c r="AJ1" s="62"/>
      <c r="AK1" s="62"/>
      <c r="AL1" s="62"/>
      <c r="AM1" s="62"/>
    </row>
    <row r="2" spans="1:70" s="59" customFormat="1" ht="15" customHeight="1">
      <c r="A2" s="104" t="s">
        <v>1</v>
      </c>
      <c r="B2" s="11">
        <v>2024</v>
      </c>
      <c r="C2" s="98"/>
      <c r="D2" s="66"/>
      <c r="E2" s="66"/>
      <c r="F2" s="66"/>
      <c r="G2" s="105"/>
      <c r="I2" s="66"/>
      <c r="J2" s="602"/>
      <c r="K2" s="66"/>
      <c r="L2" s="67"/>
      <c r="M2" s="97" t="s">
        <v>2</v>
      </c>
      <c r="N2" s="67"/>
      <c r="O2" s="67"/>
      <c r="P2" s="67"/>
      <c r="Q2" s="67"/>
      <c r="R2" s="99"/>
      <c r="S2" s="99"/>
      <c r="T2" s="67"/>
      <c r="U2" s="60"/>
      <c r="V2" s="60"/>
      <c r="W2" s="60"/>
      <c r="X2" s="61"/>
      <c r="Y2" s="62"/>
      <c r="AA2" s="63"/>
      <c r="AD2" s="64"/>
      <c r="AG2" s="62"/>
      <c r="AH2" s="62"/>
      <c r="AI2" s="62"/>
      <c r="AJ2" s="62"/>
      <c r="AK2" s="62"/>
      <c r="AL2" s="62"/>
      <c r="AM2" s="62"/>
    </row>
    <row r="3" spans="1:70" s="59" customFormat="1" ht="22.5" customHeight="1">
      <c r="A3" s="104" t="s">
        <v>3</v>
      </c>
      <c r="B3" s="112">
        <v>2</v>
      </c>
      <c r="C3" s="66"/>
      <c r="D3" s="66"/>
      <c r="E3" s="66"/>
      <c r="F3" s="66"/>
      <c r="G3" s="105"/>
      <c r="H3" s="66"/>
      <c r="I3" s="66"/>
      <c r="J3" s="602"/>
      <c r="K3" s="66"/>
      <c r="L3" s="67"/>
      <c r="M3" s="97" t="s">
        <v>4</v>
      </c>
      <c r="N3" s="67"/>
      <c r="O3" s="67"/>
      <c r="P3" s="67"/>
      <c r="Q3" s="67"/>
      <c r="R3" s="99"/>
      <c r="S3" s="99"/>
      <c r="T3" s="67"/>
      <c r="U3" s="60"/>
      <c r="V3" s="60"/>
      <c r="W3" s="60"/>
      <c r="X3" s="61"/>
      <c r="Y3" s="62"/>
      <c r="AA3" s="63"/>
      <c r="AD3" s="64"/>
      <c r="AG3" s="62"/>
      <c r="AH3" s="62"/>
      <c r="AI3" s="62"/>
      <c r="AJ3" s="62"/>
      <c r="AK3" s="62"/>
      <c r="AL3" s="62"/>
      <c r="AM3" s="62"/>
    </row>
    <row r="4" spans="1:70" s="59" customFormat="1" ht="105.75" customHeight="1" thickBot="1">
      <c r="A4" s="120" t="s">
        <v>5</v>
      </c>
      <c r="B4" s="603" t="s">
        <v>6</v>
      </c>
      <c r="C4" s="604"/>
      <c r="D4" s="604"/>
      <c r="E4" s="604"/>
      <c r="F4" s="604"/>
      <c r="G4" s="605"/>
      <c r="H4" s="62"/>
      <c r="I4" s="67"/>
      <c r="J4" s="602"/>
      <c r="K4" s="66"/>
      <c r="L4" s="100"/>
      <c r="M4" s="101"/>
      <c r="N4" s="67"/>
      <c r="O4" s="66"/>
      <c r="P4" s="66"/>
      <c r="Q4" s="67"/>
      <c r="R4" s="102"/>
      <c r="S4" s="99"/>
      <c r="T4" s="67"/>
      <c r="U4" s="60"/>
      <c r="V4" s="60"/>
      <c r="W4" s="60"/>
      <c r="X4" s="61"/>
      <c r="Y4" s="62"/>
      <c r="AA4" s="63"/>
      <c r="AD4" s="64"/>
      <c r="AG4" s="62"/>
      <c r="AH4" s="62"/>
      <c r="AI4" s="62"/>
      <c r="AJ4" s="62"/>
      <c r="AK4" s="62"/>
      <c r="AL4" s="62"/>
      <c r="AM4" s="62"/>
      <c r="BE4" s="65"/>
    </row>
    <row r="5" spans="1:70" s="59" customFormat="1">
      <c r="A5" s="94"/>
      <c r="B5" s="95"/>
      <c r="C5" s="95"/>
      <c r="D5" s="95"/>
      <c r="E5" s="95"/>
      <c r="F5" s="95"/>
      <c r="G5" s="95"/>
      <c r="H5" s="96"/>
      <c r="I5" s="67"/>
      <c r="J5" s="66"/>
      <c r="K5" s="66"/>
      <c r="L5" s="67"/>
      <c r="M5" s="97"/>
      <c r="N5" s="67"/>
      <c r="O5" s="66"/>
      <c r="P5" s="66"/>
      <c r="Q5" s="67"/>
      <c r="R5" s="102"/>
      <c r="S5" s="99"/>
      <c r="T5" s="67"/>
      <c r="U5" s="60"/>
      <c r="V5" s="60"/>
      <c r="W5" s="60"/>
      <c r="X5" s="61"/>
      <c r="Y5" s="62"/>
      <c r="AA5" s="63"/>
      <c r="AD5" s="64"/>
      <c r="AG5" s="62"/>
      <c r="AH5" s="62"/>
      <c r="AI5" s="62"/>
      <c r="AJ5" s="62"/>
      <c r="AK5" s="62"/>
      <c r="AL5" s="62"/>
      <c r="AM5" s="62"/>
      <c r="BE5" s="65"/>
    </row>
    <row r="6" spans="1:70" s="59" customFormat="1" ht="35.25" customHeight="1">
      <c r="A6" s="599" t="s">
        <v>7</v>
      </c>
      <c r="B6" s="600"/>
      <c r="C6" s="600"/>
      <c r="D6" s="600"/>
      <c r="E6" s="600"/>
      <c r="F6" s="600"/>
      <c r="G6" s="601"/>
      <c r="H6" s="62"/>
      <c r="I6" s="67"/>
      <c r="K6" s="66"/>
      <c r="L6" s="67"/>
      <c r="M6" s="97"/>
      <c r="N6" s="67"/>
      <c r="O6" s="66"/>
      <c r="P6" s="66"/>
      <c r="Q6" s="67"/>
      <c r="R6" s="102"/>
      <c r="S6" s="99"/>
      <c r="T6" s="67"/>
      <c r="U6" s="60"/>
      <c r="V6" s="60"/>
      <c r="W6" s="60"/>
      <c r="X6" s="61"/>
      <c r="Y6" s="62"/>
      <c r="AA6" s="63"/>
      <c r="AD6" s="64"/>
      <c r="AG6" s="62"/>
      <c r="AH6" s="62"/>
      <c r="AI6" s="62"/>
      <c r="AJ6" s="62"/>
      <c r="AK6" s="62"/>
      <c r="AL6" s="62"/>
      <c r="AM6" s="62"/>
      <c r="BE6" s="65"/>
      <c r="BF6" s="334" t="s">
        <v>8</v>
      </c>
      <c r="BG6" s="335" t="s">
        <v>9</v>
      </c>
    </row>
    <row r="7" spans="1:70" s="59" customFormat="1">
      <c r="A7" s="66"/>
      <c r="B7" s="66"/>
      <c r="C7" s="66"/>
      <c r="D7" s="98"/>
      <c r="E7" s="66"/>
      <c r="F7" s="66"/>
      <c r="G7" s="66"/>
      <c r="H7" s="66"/>
      <c r="I7" s="66"/>
      <c r="J7" s="106"/>
      <c r="K7" s="96"/>
      <c r="L7" s="67"/>
      <c r="M7" s="67"/>
      <c r="N7" s="67"/>
      <c r="O7" s="103"/>
      <c r="P7" s="67"/>
      <c r="Q7" s="67"/>
      <c r="R7" s="67"/>
      <c r="S7" s="99"/>
      <c r="T7" s="67"/>
      <c r="U7" s="60"/>
      <c r="V7" s="60"/>
      <c r="W7" s="60"/>
      <c r="X7" s="61"/>
      <c r="Y7" s="62"/>
      <c r="AA7" s="63"/>
      <c r="AC7" s="60"/>
      <c r="AG7" s="69"/>
      <c r="AH7" s="69"/>
      <c r="AI7" s="69"/>
      <c r="AJ7" s="69"/>
      <c r="AK7" s="69"/>
      <c r="AL7" s="69"/>
      <c r="AM7" s="69"/>
      <c r="AZ7" s="70"/>
      <c r="BA7" s="68"/>
      <c r="BF7" s="60"/>
      <c r="BM7" s="60"/>
      <c r="BN7" s="60"/>
    </row>
    <row r="8" spans="1:70" s="71" customFormat="1" ht="15.75" customHeight="1">
      <c r="A8" s="606" t="s">
        <v>10</v>
      </c>
      <c r="B8" s="606" t="s">
        <v>11</v>
      </c>
      <c r="C8" s="606" t="s">
        <v>12</v>
      </c>
      <c r="D8" s="608" t="s">
        <v>13</v>
      </c>
      <c r="E8" s="609"/>
      <c r="F8" s="609"/>
      <c r="G8" s="609"/>
      <c r="H8" s="609"/>
      <c r="I8" s="609"/>
      <c r="J8" s="609"/>
      <c r="K8" s="609"/>
      <c r="L8" s="609"/>
      <c r="M8" s="609"/>
      <c r="N8" s="609"/>
      <c r="O8" s="609"/>
      <c r="P8" s="609"/>
      <c r="Q8" s="610"/>
      <c r="R8" s="560" t="s">
        <v>14</v>
      </c>
      <c r="S8" s="561"/>
      <c r="T8" s="561"/>
      <c r="U8" s="561"/>
      <c r="V8" s="561"/>
      <c r="W8" s="561"/>
      <c r="X8" s="561"/>
      <c r="Y8" s="561"/>
      <c r="Z8" s="561"/>
      <c r="AA8" s="562"/>
      <c r="AB8" s="563" t="s">
        <v>15</v>
      </c>
      <c r="AC8" s="564"/>
      <c r="AD8" s="564"/>
      <c r="AE8" s="564"/>
      <c r="AF8" s="564"/>
      <c r="AG8" s="564"/>
      <c r="AH8" s="564"/>
      <c r="AI8" s="564"/>
      <c r="AJ8" s="564"/>
      <c r="AK8" s="564"/>
      <c r="AL8" s="564"/>
      <c r="AM8" s="564"/>
      <c r="AN8" s="564"/>
      <c r="AO8" s="564"/>
      <c r="AP8" s="565"/>
      <c r="AQ8" s="566" t="s">
        <v>16</v>
      </c>
      <c r="AR8" s="568" t="s">
        <v>17</v>
      </c>
      <c r="AS8" s="569"/>
      <c r="AT8" s="569"/>
      <c r="AU8" s="569"/>
      <c r="AV8" s="569"/>
      <c r="AW8" s="569"/>
      <c r="AX8" s="569"/>
      <c r="AY8" s="569"/>
      <c r="AZ8" s="570"/>
      <c r="BA8" s="571" t="s">
        <v>18</v>
      </c>
      <c r="BB8" s="572"/>
      <c r="BC8" s="572"/>
      <c r="BD8" s="572"/>
      <c r="BE8" s="573"/>
      <c r="BF8" s="549" t="s">
        <v>19</v>
      </c>
      <c r="BG8" s="550"/>
      <c r="BH8" s="550"/>
      <c r="BI8" s="550"/>
      <c r="BJ8" s="550"/>
      <c r="BK8" s="550"/>
      <c r="BL8" s="550"/>
      <c r="BM8" s="550"/>
      <c r="BN8" s="550"/>
      <c r="BO8" s="551"/>
    </row>
    <row r="9" spans="1:70" s="59" customFormat="1" ht="51" customHeight="1">
      <c r="A9" s="607"/>
      <c r="B9" s="607"/>
      <c r="C9" s="607"/>
      <c r="D9" s="336"/>
      <c r="E9" s="337"/>
      <c r="F9" s="337"/>
      <c r="G9" s="337"/>
      <c r="H9" s="337"/>
      <c r="I9" s="337"/>
      <c r="J9" s="337"/>
      <c r="K9" s="337"/>
      <c r="L9" s="337"/>
      <c r="M9" s="337"/>
      <c r="N9" s="337"/>
      <c r="O9" s="337"/>
      <c r="P9" s="611" t="s">
        <v>20</v>
      </c>
      <c r="Q9" s="612"/>
      <c r="R9" s="552" t="s">
        <v>21</v>
      </c>
      <c r="S9" s="553"/>
      <c r="T9" s="552" t="s">
        <v>22</v>
      </c>
      <c r="U9" s="554"/>
      <c r="V9" s="554"/>
      <c r="W9" s="554"/>
      <c r="X9" s="554"/>
      <c r="Y9" s="553"/>
      <c r="Z9" s="24"/>
      <c r="AA9" s="25"/>
      <c r="AB9" s="555"/>
      <c r="AC9" s="556"/>
      <c r="AD9" s="556"/>
      <c r="AE9" s="556"/>
      <c r="AF9" s="338"/>
      <c r="AG9" s="555"/>
      <c r="AH9" s="556"/>
      <c r="AI9" s="556"/>
      <c r="AJ9" s="556"/>
      <c r="AK9" s="556"/>
      <c r="AL9" s="556"/>
      <c r="AM9" s="556"/>
      <c r="AN9" s="556"/>
      <c r="AO9" s="556"/>
      <c r="AP9" s="557"/>
      <c r="AQ9" s="567"/>
      <c r="AR9" s="583" t="s">
        <v>23</v>
      </c>
      <c r="AS9" s="584"/>
      <c r="AT9" s="585"/>
      <c r="AU9" s="583" t="s">
        <v>24</v>
      </c>
      <c r="AV9" s="584"/>
      <c r="AW9" s="585"/>
      <c r="AX9" s="339"/>
      <c r="AY9" s="339"/>
      <c r="AZ9" s="340"/>
      <c r="BA9" s="574"/>
      <c r="BB9" s="575"/>
      <c r="BC9" s="575"/>
      <c r="BD9" s="575"/>
      <c r="BE9" s="576"/>
      <c r="BF9" s="586" t="s">
        <v>25</v>
      </c>
      <c r="BG9" s="587"/>
      <c r="BH9" s="588" t="s">
        <v>26</v>
      </c>
      <c r="BI9" s="589"/>
      <c r="BJ9" s="589"/>
      <c r="BK9" s="590"/>
      <c r="BL9" s="341" t="s">
        <v>27</v>
      </c>
      <c r="BM9" s="588" t="s">
        <v>28</v>
      </c>
      <c r="BN9" s="589"/>
      <c r="BO9" s="590"/>
    </row>
    <row r="10" spans="1:70" s="59" customFormat="1" ht="168.75" customHeight="1">
      <c r="A10" s="607"/>
      <c r="B10" s="607"/>
      <c r="C10" s="607"/>
      <c r="D10" s="613" t="s">
        <v>29</v>
      </c>
      <c r="E10" s="614"/>
      <c r="F10" s="615"/>
      <c r="G10" s="121" t="s">
        <v>30</v>
      </c>
      <c r="H10" s="122" t="s">
        <v>31</v>
      </c>
      <c r="I10" s="122" t="s">
        <v>32</v>
      </c>
      <c r="J10" s="121" t="s">
        <v>33</v>
      </c>
      <c r="K10" s="123" t="s">
        <v>34</v>
      </c>
      <c r="L10" s="121" t="s">
        <v>35</v>
      </c>
      <c r="M10" s="121" t="s">
        <v>36</v>
      </c>
      <c r="N10" s="122" t="s">
        <v>37</v>
      </c>
      <c r="O10" s="122" t="s">
        <v>38</v>
      </c>
      <c r="P10" s="121" t="s">
        <v>39</v>
      </c>
      <c r="Q10" s="121" t="s">
        <v>40</v>
      </c>
      <c r="R10" s="558" t="s">
        <v>41</v>
      </c>
      <c r="S10" s="559"/>
      <c r="T10" s="558" t="s">
        <v>42</v>
      </c>
      <c r="U10" s="559"/>
      <c r="V10" s="558" t="s">
        <v>43</v>
      </c>
      <c r="W10" s="559"/>
      <c r="X10" s="558" t="s">
        <v>44</v>
      </c>
      <c r="Y10" s="559"/>
      <c r="Z10" s="124"/>
      <c r="AA10" s="124" t="s">
        <v>45</v>
      </c>
      <c r="AB10" s="125" t="s">
        <v>46</v>
      </c>
      <c r="AC10" s="125" t="s">
        <v>47</v>
      </c>
      <c r="AD10" s="126" t="s">
        <v>48</v>
      </c>
      <c r="AE10" s="125" t="s">
        <v>49</v>
      </c>
      <c r="AF10" s="126" t="s">
        <v>50</v>
      </c>
      <c r="AG10" s="577" t="s">
        <v>51</v>
      </c>
      <c r="AH10" s="578"/>
      <c r="AI10" s="579" t="s">
        <v>52</v>
      </c>
      <c r="AJ10" s="580"/>
      <c r="AK10" s="126" t="s">
        <v>53</v>
      </c>
      <c r="AL10" s="125" t="s">
        <v>54</v>
      </c>
      <c r="AM10" s="125" t="s">
        <v>55</v>
      </c>
      <c r="AN10" s="126" t="s">
        <v>56</v>
      </c>
      <c r="AO10" s="126" t="s">
        <v>57</v>
      </c>
      <c r="AP10" s="114" t="s">
        <v>58</v>
      </c>
      <c r="AQ10" s="567"/>
      <c r="AR10" s="113" t="s">
        <v>59</v>
      </c>
      <c r="AS10" s="581" t="s">
        <v>60</v>
      </c>
      <c r="AT10" s="582"/>
      <c r="AU10" s="124" t="s">
        <v>61</v>
      </c>
      <c r="AV10" s="581" t="s">
        <v>62</v>
      </c>
      <c r="AW10" s="582"/>
      <c r="AX10" s="124" t="s">
        <v>63</v>
      </c>
      <c r="AY10" s="127" t="s">
        <v>64</v>
      </c>
      <c r="AZ10" s="127" t="s">
        <v>65</v>
      </c>
      <c r="BA10" s="122" t="s">
        <v>66</v>
      </c>
      <c r="BB10" s="122" t="s">
        <v>67</v>
      </c>
      <c r="BC10" s="122" t="s">
        <v>68</v>
      </c>
      <c r="BD10" s="122" t="s">
        <v>69</v>
      </c>
      <c r="BE10" s="122" t="s">
        <v>70</v>
      </c>
      <c r="BF10" s="128" t="s">
        <v>71</v>
      </c>
      <c r="BG10" s="128" t="s">
        <v>72</v>
      </c>
      <c r="BH10" s="128" t="s">
        <v>9</v>
      </c>
      <c r="BI10" s="128" t="s">
        <v>73</v>
      </c>
      <c r="BJ10" s="128" t="s">
        <v>74</v>
      </c>
      <c r="BK10" s="128" t="s">
        <v>75</v>
      </c>
      <c r="BL10" s="129" t="s">
        <v>76</v>
      </c>
      <c r="BM10" s="128" t="s">
        <v>77</v>
      </c>
      <c r="BN10" s="128" t="s">
        <v>78</v>
      </c>
      <c r="BO10" s="128" t="s">
        <v>79</v>
      </c>
    </row>
    <row r="11" spans="1:70" ht="126.75" customHeight="1">
      <c r="A11" s="498" t="s">
        <v>80</v>
      </c>
      <c r="B11" s="486" t="s">
        <v>81</v>
      </c>
      <c r="C11" s="408" t="s">
        <v>82</v>
      </c>
      <c r="D11" s="483" t="s">
        <v>83</v>
      </c>
      <c r="E11" s="483" t="s">
        <v>84</v>
      </c>
      <c r="F11" s="483">
        <v>1</v>
      </c>
      <c r="G11" s="486" t="s">
        <v>85</v>
      </c>
      <c r="H11" s="487"/>
      <c r="I11" s="487"/>
      <c r="J11" s="463" t="s">
        <v>86</v>
      </c>
      <c r="K11" s="456" t="s">
        <v>87</v>
      </c>
      <c r="L11" s="408" t="s">
        <v>88</v>
      </c>
      <c r="M11" s="458" t="s">
        <v>89</v>
      </c>
      <c r="N11" s="408"/>
      <c r="O11" s="408"/>
      <c r="P11" s="486" t="s">
        <v>90</v>
      </c>
      <c r="Q11" s="411">
        <v>0</v>
      </c>
      <c r="R11" s="487" t="s">
        <v>91</v>
      </c>
      <c r="S11" s="455">
        <f>IF(R11="Muy Alta",100%,IF(R11="Alta",80%,IF(R11="Media",60%,IF(R11="Baja",40%,IF(R11="Muy Baja",20%,"")))))</f>
        <v>0.6</v>
      </c>
      <c r="T11" s="487"/>
      <c r="U11" s="455" t="str">
        <f>IF(T11="Catastrófico",100%,IF(T11="Mayor",80%,IF(T11="Moderado",60%,IF(T11="Menor",40%,IF(T11="Leve",20%,"")))))</f>
        <v/>
      </c>
      <c r="V11" s="487" t="s">
        <v>92</v>
      </c>
      <c r="W11" s="455">
        <f>IF(V11="Catastrófico",100%,IF(V11="Mayor",80%,IF(V11="Moderado",60%,IF(V11="Menor",40%,IF(V11="Leve",20%,"")))))</f>
        <v>0.8</v>
      </c>
      <c r="X11" s="458" t="str">
        <f>IF(Y11=100%,"Catastrófico",IF(Y11=80%,"Mayor",IF(Y11=60%,"Moderado",IF(Y11=40%,"Menor",IF(Y11=20%,"Leve","")))))</f>
        <v>Mayor</v>
      </c>
      <c r="Y11" s="455">
        <f>IF(AND(U11="",W11=""),"",MAX(U11,W11))</f>
        <v>0.8</v>
      </c>
      <c r="Z11" s="455" t="str">
        <f>CONCATENATE(R11,X11)</f>
        <v>MediaMayor</v>
      </c>
      <c r="AA11" s="594" t="str">
        <f>IF(Z11="Muy AltaLeve","Alto",IF(Z11="Muy AltaMenor","Alto",IF(Z11="Muy AltaModerado","Alto",IF(Z11="Muy AltaMayor","Alto",IF(Z11="Muy AltaCatastrófico","Extremo",IF(Z11="AltaLeve","Moderado",IF(Z11="AltaMenor","Moderado",IF(Z11="AltaModerado","Alto",IF(Z11="AltaMayor","Alto",IF(Z11="AltaCatastrófico","Extremo",IF(Z11="MediaLeve","Moderado",IF(Z11="MediaMenor","Moderado",IF(Z11="MediaModerado","Moderado",IF(Z11="MediaMayor","Alto",IF(Z11="MediaCatastrófico","Extremo",IF(Z11="BajaLeve","Bajo",IF(Z11="BajaMenor","Moderado",IF(Z11="BajaModerado","Moderado",IF(Z11="BajaMayor","Alto",IF(Z11="BajaCatastrófico","Extremo",IF(Z11="Muy BajaLeve","Bajo",IF(Z11="Muy BajaMenor","Bajo",IF(Z11="Muy BajaModerado","Moderado",IF(Z11="Muy BajaMayor","Alto",IF(Z11="Muy BajaCatastrófico","Extremo","")))))))))))))))))))))))))</f>
        <v>Alto</v>
      </c>
      <c r="AB11" s="243">
        <v>1</v>
      </c>
      <c r="AC11" s="237" t="s">
        <v>93</v>
      </c>
      <c r="AD11" s="237" t="s">
        <v>94</v>
      </c>
      <c r="AE11" s="237" t="s">
        <v>95</v>
      </c>
      <c r="AF11" s="245" t="s">
        <v>96</v>
      </c>
      <c r="AG11" s="246" t="s">
        <v>97</v>
      </c>
      <c r="AH11" s="241">
        <v>0.25</v>
      </c>
      <c r="AI11" s="246" t="s">
        <v>98</v>
      </c>
      <c r="AJ11" s="241">
        <v>0.15</v>
      </c>
      <c r="AK11" s="247">
        <v>0.4</v>
      </c>
      <c r="AL11" s="248">
        <v>0.36</v>
      </c>
      <c r="AM11" s="248">
        <v>0.8</v>
      </c>
      <c r="AN11" s="249" t="s">
        <v>99</v>
      </c>
      <c r="AO11" s="249" t="s">
        <v>100</v>
      </c>
      <c r="AP11" s="249" t="s">
        <v>101</v>
      </c>
      <c r="AQ11" s="595" t="s">
        <v>102</v>
      </c>
      <c r="AR11" s="462">
        <v>0.6</v>
      </c>
      <c r="AS11" s="462">
        <v>7.7759999999999996E-2</v>
      </c>
      <c r="AT11" s="464" t="s">
        <v>103</v>
      </c>
      <c r="AU11" s="462">
        <v>0.8</v>
      </c>
      <c r="AV11" s="462">
        <v>0.8</v>
      </c>
      <c r="AW11" s="464" t="s">
        <v>92</v>
      </c>
      <c r="AX11" s="464" t="s">
        <v>104</v>
      </c>
      <c r="AY11" s="464" t="s">
        <v>104</v>
      </c>
      <c r="AZ11" s="487" t="s">
        <v>105</v>
      </c>
      <c r="BA11" s="591" t="s">
        <v>106</v>
      </c>
      <c r="BB11" s="592" t="s">
        <v>107</v>
      </c>
      <c r="BC11" s="593" t="s">
        <v>108</v>
      </c>
      <c r="BD11" s="593" t="s">
        <v>109</v>
      </c>
      <c r="BE11" s="486" t="s">
        <v>110</v>
      </c>
      <c r="BF11" s="409" t="s">
        <v>2920</v>
      </c>
      <c r="BG11" s="548" t="s">
        <v>111</v>
      </c>
      <c r="BH11" s="417" t="s">
        <v>112</v>
      </c>
      <c r="BI11" s="417"/>
      <c r="BJ11" s="409"/>
      <c r="BK11" s="409"/>
      <c r="BL11" s="412" t="s">
        <v>2921</v>
      </c>
      <c r="BM11" s="504" t="s">
        <v>113</v>
      </c>
      <c r="BN11" s="504" t="s">
        <v>114</v>
      </c>
      <c r="BO11" s="504" t="s">
        <v>114</v>
      </c>
      <c r="BP11" s="546"/>
      <c r="BQ11" s="547"/>
      <c r="BR11" s="547"/>
    </row>
    <row r="12" spans="1:70" ht="111.75" customHeight="1">
      <c r="A12" s="498"/>
      <c r="B12" s="486"/>
      <c r="C12" s="408"/>
      <c r="D12" s="483"/>
      <c r="E12" s="483"/>
      <c r="F12" s="483"/>
      <c r="G12" s="486"/>
      <c r="H12" s="487"/>
      <c r="I12" s="487"/>
      <c r="J12" s="463"/>
      <c r="K12" s="456"/>
      <c r="L12" s="408"/>
      <c r="M12" s="458"/>
      <c r="N12" s="408"/>
      <c r="O12" s="408"/>
      <c r="P12" s="486"/>
      <c r="Q12" s="411"/>
      <c r="R12" s="487"/>
      <c r="S12" s="455"/>
      <c r="T12" s="487"/>
      <c r="U12" s="455"/>
      <c r="V12" s="487"/>
      <c r="W12" s="455"/>
      <c r="X12" s="458"/>
      <c r="Y12" s="455"/>
      <c r="Z12" s="455"/>
      <c r="AA12" s="594"/>
      <c r="AB12" s="243">
        <v>2</v>
      </c>
      <c r="AC12" s="239" t="s">
        <v>115</v>
      </c>
      <c r="AD12" s="239" t="s">
        <v>116</v>
      </c>
      <c r="AE12" s="237" t="s">
        <v>117</v>
      </c>
      <c r="AF12" s="245" t="s">
        <v>96</v>
      </c>
      <c r="AG12" s="246" t="s">
        <v>97</v>
      </c>
      <c r="AH12" s="241">
        <v>0.25</v>
      </c>
      <c r="AI12" s="246" t="s">
        <v>98</v>
      </c>
      <c r="AJ12" s="241">
        <v>0.15</v>
      </c>
      <c r="AK12" s="247">
        <v>0.4</v>
      </c>
      <c r="AL12" s="248">
        <v>0.216</v>
      </c>
      <c r="AM12" s="248">
        <v>0.8</v>
      </c>
      <c r="AN12" s="249" t="s">
        <v>99</v>
      </c>
      <c r="AO12" s="249" t="s">
        <v>100</v>
      </c>
      <c r="AP12" s="249" t="s">
        <v>101</v>
      </c>
      <c r="AQ12" s="595"/>
      <c r="AR12" s="462"/>
      <c r="AS12" s="462"/>
      <c r="AT12" s="464"/>
      <c r="AU12" s="462"/>
      <c r="AV12" s="462"/>
      <c r="AW12" s="464"/>
      <c r="AX12" s="464"/>
      <c r="AY12" s="464"/>
      <c r="AZ12" s="487"/>
      <c r="BA12" s="591"/>
      <c r="BB12" s="592"/>
      <c r="BC12" s="593"/>
      <c r="BD12" s="593"/>
      <c r="BE12" s="486"/>
      <c r="BF12" s="468"/>
      <c r="BG12" s="468"/>
      <c r="BH12" s="542"/>
      <c r="BI12" s="542"/>
      <c r="BJ12" s="468"/>
      <c r="BK12" s="468"/>
      <c r="BL12" s="543"/>
      <c r="BM12" s="533"/>
      <c r="BN12" s="533"/>
      <c r="BO12" s="533"/>
      <c r="BP12" s="546"/>
      <c r="BQ12" s="547"/>
      <c r="BR12" s="547"/>
    </row>
    <row r="13" spans="1:70" ht="31.5" customHeight="1">
      <c r="A13" s="498"/>
      <c r="B13" s="486"/>
      <c r="C13" s="408"/>
      <c r="D13" s="483"/>
      <c r="E13" s="483"/>
      <c r="F13" s="483"/>
      <c r="G13" s="486"/>
      <c r="H13" s="487"/>
      <c r="I13" s="487"/>
      <c r="J13" s="463"/>
      <c r="K13" s="456"/>
      <c r="L13" s="408"/>
      <c r="M13" s="458"/>
      <c r="N13" s="408"/>
      <c r="O13" s="408"/>
      <c r="P13" s="486"/>
      <c r="Q13" s="411"/>
      <c r="R13" s="487"/>
      <c r="S13" s="455"/>
      <c r="T13" s="487"/>
      <c r="U13" s="455"/>
      <c r="V13" s="487"/>
      <c r="W13" s="455"/>
      <c r="X13" s="458"/>
      <c r="Y13" s="455"/>
      <c r="Z13" s="455"/>
      <c r="AA13" s="594"/>
      <c r="AB13" s="243">
        <v>3</v>
      </c>
      <c r="AC13" s="239" t="s">
        <v>118</v>
      </c>
      <c r="AD13" s="239" t="s">
        <v>116</v>
      </c>
      <c r="AE13" s="239" t="s">
        <v>119</v>
      </c>
      <c r="AF13" s="245" t="s">
        <v>96</v>
      </c>
      <c r="AG13" s="246" t="s">
        <v>97</v>
      </c>
      <c r="AH13" s="241">
        <v>0.25</v>
      </c>
      <c r="AI13" s="246" t="s">
        <v>98</v>
      </c>
      <c r="AJ13" s="241">
        <v>0.15</v>
      </c>
      <c r="AK13" s="247">
        <v>0.4</v>
      </c>
      <c r="AL13" s="248">
        <v>0.12959999999999999</v>
      </c>
      <c r="AM13" s="248">
        <v>0.8</v>
      </c>
      <c r="AN13" s="249" t="s">
        <v>99</v>
      </c>
      <c r="AO13" s="249" t="s">
        <v>100</v>
      </c>
      <c r="AP13" s="249" t="s">
        <v>101</v>
      </c>
      <c r="AQ13" s="595"/>
      <c r="AR13" s="462"/>
      <c r="AS13" s="462"/>
      <c r="AT13" s="464"/>
      <c r="AU13" s="462"/>
      <c r="AV13" s="462"/>
      <c r="AW13" s="464"/>
      <c r="AX13" s="464"/>
      <c r="AY13" s="464"/>
      <c r="AZ13" s="487"/>
      <c r="BA13" s="591"/>
      <c r="BB13" s="592"/>
      <c r="BC13" s="593"/>
      <c r="BD13" s="593"/>
      <c r="BE13" s="486"/>
      <c r="BF13" s="468"/>
      <c r="BG13" s="468"/>
      <c r="BH13" s="542"/>
      <c r="BI13" s="542"/>
      <c r="BJ13" s="468"/>
      <c r="BK13" s="468"/>
      <c r="BL13" s="543"/>
      <c r="BM13" s="533"/>
      <c r="BN13" s="533"/>
      <c r="BO13" s="533"/>
      <c r="BP13" s="546"/>
      <c r="BQ13" s="547"/>
      <c r="BR13" s="547"/>
    </row>
    <row r="14" spans="1:70" ht="40.5" customHeight="1">
      <c r="A14" s="498"/>
      <c r="B14" s="486"/>
      <c r="C14" s="408"/>
      <c r="D14" s="483"/>
      <c r="E14" s="483"/>
      <c r="F14" s="483"/>
      <c r="G14" s="486"/>
      <c r="H14" s="487"/>
      <c r="I14" s="487"/>
      <c r="J14" s="463"/>
      <c r="K14" s="456"/>
      <c r="L14" s="408"/>
      <c r="M14" s="458"/>
      <c r="N14" s="408"/>
      <c r="O14" s="408"/>
      <c r="P14" s="486"/>
      <c r="Q14" s="411"/>
      <c r="R14" s="487"/>
      <c r="S14" s="455"/>
      <c r="T14" s="487"/>
      <c r="U14" s="455"/>
      <c r="V14" s="487"/>
      <c r="W14" s="455"/>
      <c r="X14" s="458"/>
      <c r="Y14" s="455"/>
      <c r="Z14" s="455"/>
      <c r="AA14" s="594"/>
      <c r="AB14" s="243">
        <v>4</v>
      </c>
      <c r="AC14" s="237" t="s">
        <v>120</v>
      </c>
      <c r="AD14" s="239" t="s">
        <v>116</v>
      </c>
      <c r="AE14" s="237" t="s">
        <v>121</v>
      </c>
      <c r="AF14" s="245" t="s">
        <v>96</v>
      </c>
      <c r="AG14" s="246" t="s">
        <v>97</v>
      </c>
      <c r="AH14" s="241">
        <v>0.25</v>
      </c>
      <c r="AI14" s="246" t="s">
        <v>98</v>
      </c>
      <c r="AJ14" s="241">
        <v>0.15</v>
      </c>
      <c r="AK14" s="247">
        <v>0.4</v>
      </c>
      <c r="AL14" s="248">
        <v>7.7759999999999996E-2</v>
      </c>
      <c r="AM14" s="248">
        <v>0.8</v>
      </c>
      <c r="AN14" s="249" t="s">
        <v>99</v>
      </c>
      <c r="AO14" s="249" t="s">
        <v>100</v>
      </c>
      <c r="AP14" s="249" t="s">
        <v>101</v>
      </c>
      <c r="AQ14" s="595"/>
      <c r="AR14" s="462"/>
      <c r="AS14" s="462"/>
      <c r="AT14" s="464"/>
      <c r="AU14" s="462"/>
      <c r="AV14" s="462"/>
      <c r="AW14" s="464"/>
      <c r="AX14" s="464"/>
      <c r="AY14" s="464"/>
      <c r="AZ14" s="487"/>
      <c r="BA14" s="591"/>
      <c r="BB14" s="592"/>
      <c r="BC14" s="593"/>
      <c r="BD14" s="593"/>
      <c r="BE14" s="486"/>
      <c r="BF14" s="407"/>
      <c r="BG14" s="407"/>
      <c r="BH14" s="413"/>
      <c r="BI14" s="413"/>
      <c r="BJ14" s="407"/>
      <c r="BK14" s="407"/>
      <c r="BL14" s="410"/>
      <c r="BM14" s="503"/>
      <c r="BN14" s="503"/>
      <c r="BO14" s="503"/>
      <c r="BP14" s="546"/>
      <c r="BQ14" s="547"/>
      <c r="BR14" s="547"/>
    </row>
    <row r="15" spans="1:70" ht="120" customHeight="1">
      <c r="A15" s="498"/>
      <c r="B15" s="486"/>
      <c r="C15" s="408"/>
      <c r="D15" s="483" t="s">
        <v>83</v>
      </c>
      <c r="E15" s="483" t="s">
        <v>84</v>
      </c>
      <c r="F15" s="483">
        <v>2</v>
      </c>
      <c r="G15" s="408" t="s">
        <v>85</v>
      </c>
      <c r="H15" s="487"/>
      <c r="I15" s="487"/>
      <c r="J15" s="463" t="s">
        <v>122</v>
      </c>
      <c r="K15" s="456" t="s">
        <v>87</v>
      </c>
      <c r="L15" s="408" t="s">
        <v>88</v>
      </c>
      <c r="M15" s="458" t="s">
        <v>123</v>
      </c>
      <c r="N15" s="408"/>
      <c r="O15" s="408"/>
      <c r="P15" s="486" t="s">
        <v>124</v>
      </c>
      <c r="Q15" s="411">
        <v>0.9</v>
      </c>
      <c r="R15" s="487" t="s">
        <v>91</v>
      </c>
      <c r="S15" s="455">
        <f>IF(R15="Muy Alta",100%,IF(R15="Alta",80%,IF(R15="Media",60%,IF(R15="Baja",40%,IF(R15="Muy Baja",20%,"")))))</f>
        <v>0.6</v>
      </c>
      <c r="T15" s="487"/>
      <c r="U15" s="455" t="str">
        <f>IF(T15="Catastrófico",100%,IF(T15="Mayor",80%,IF(T15="Moderado",60%,IF(T15="Menor",40%,IF(T15="Leve",20%,"")))))</f>
        <v/>
      </c>
      <c r="V15" s="487" t="s">
        <v>125</v>
      </c>
      <c r="W15" s="455">
        <f>IF(V15="Catastrófico",100%,IF(V15="Mayor",80%,IF(V15="Moderado",60%,IF(V15="Menor",40%,IF(V15="Leve",20%,"")))))</f>
        <v>0.2</v>
      </c>
      <c r="X15" s="458" t="str">
        <f>IF(Y15=100%,"Catastrófico",IF(Y15=80%,"Mayor",IF(Y15=60%,"Moderado",IF(Y15=40%,"Menor",IF(Y15=20%,"Leve","")))))</f>
        <v>Leve</v>
      </c>
      <c r="Y15" s="455">
        <f>IF(AND(U15="",W15=""),"",MAX(U15,W15))</f>
        <v>0.2</v>
      </c>
      <c r="Z15" s="455" t="str">
        <f>CONCATENATE(R15,X15)</f>
        <v>MediaLeve</v>
      </c>
      <c r="AA15" s="464" t="str">
        <f>IF(Z15="Muy AltaLeve","Alto",IF(Z15="Muy AltaMenor","Alto",IF(Z15="Muy AltaModerado","Alto",IF(Z15="Muy AltaMayor","Alto",IF(Z15="Muy AltaCatastrófico","Extremo",IF(Z15="AltaLeve","Moderado",IF(Z15="AltaMenor","Moderado",IF(Z15="AltaModerado","Alto",IF(Z15="AltaMayor","Alto",IF(Z15="AltaCatastrófico","Extremo",IF(Z15="MediaLeve","Moderado",IF(Z15="MediaMenor","Moderado",IF(Z15="MediaModerado","Moderado",IF(Z15="MediaMayor","Alto",IF(Z15="MediaCatastrófico","Extremo",IF(Z15="BajaLeve","Bajo",IF(Z15="BajaMenor","Moderado",IF(Z15="BajaModerado","Moderado",IF(Z15="BajaMayor","Alto",IF(Z15="BajaCatastrófico","Extremo",IF(Z15="Muy BajaLeve","Bajo",IF(Z15="Muy BajaMenor","Bajo",IF(Z15="Muy BajaModerado","Moderado",IF(Z15="Muy BajaMayor","Alto",IF(Z15="Muy BajaCatastrófico","Extremo","")))))))))))))))))))))))))</f>
        <v>Moderado</v>
      </c>
      <c r="AB15" s="243">
        <v>1</v>
      </c>
      <c r="AC15" s="237" t="s">
        <v>126</v>
      </c>
      <c r="AD15" s="239" t="s">
        <v>116</v>
      </c>
      <c r="AE15" s="237" t="s">
        <v>127</v>
      </c>
      <c r="AF15" s="245" t="s">
        <v>96</v>
      </c>
      <c r="AG15" s="246" t="s">
        <v>97</v>
      </c>
      <c r="AH15" s="241">
        <v>0.25</v>
      </c>
      <c r="AI15" s="246" t="s">
        <v>98</v>
      </c>
      <c r="AJ15" s="241">
        <v>0.15</v>
      </c>
      <c r="AK15" s="247">
        <v>0.4</v>
      </c>
      <c r="AL15" s="248">
        <v>0.36</v>
      </c>
      <c r="AM15" s="248">
        <v>0.2</v>
      </c>
      <c r="AN15" s="249" t="s">
        <v>99</v>
      </c>
      <c r="AO15" s="249" t="s">
        <v>100</v>
      </c>
      <c r="AP15" s="249" t="s">
        <v>101</v>
      </c>
      <c r="AQ15" s="487" t="s">
        <v>128</v>
      </c>
      <c r="AR15" s="462">
        <v>0.6</v>
      </c>
      <c r="AS15" s="462">
        <v>0.216</v>
      </c>
      <c r="AT15" s="464" t="s">
        <v>129</v>
      </c>
      <c r="AU15" s="462">
        <v>0.2</v>
      </c>
      <c r="AV15" s="462">
        <v>0.2</v>
      </c>
      <c r="AW15" s="464" t="s">
        <v>125</v>
      </c>
      <c r="AX15" s="464" t="s">
        <v>130</v>
      </c>
      <c r="AY15" s="464" t="s">
        <v>131</v>
      </c>
      <c r="AZ15" s="487" t="s">
        <v>132</v>
      </c>
      <c r="BA15" s="408" t="s">
        <v>133</v>
      </c>
      <c r="BB15" s="408" t="s">
        <v>133</v>
      </c>
      <c r="BC15" s="408" t="s">
        <v>133</v>
      </c>
      <c r="BD15" s="408" t="s">
        <v>133</v>
      </c>
      <c r="BE15" s="408" t="s">
        <v>133</v>
      </c>
      <c r="BF15" s="409" t="s">
        <v>114</v>
      </c>
      <c r="BG15" s="409" t="s">
        <v>114</v>
      </c>
      <c r="BH15" s="417" t="s">
        <v>114</v>
      </c>
      <c r="BI15" s="417"/>
      <c r="BJ15" s="417"/>
      <c r="BK15" s="417"/>
      <c r="BL15" s="417" t="s">
        <v>2922</v>
      </c>
      <c r="BM15" s="409" t="s">
        <v>113</v>
      </c>
      <c r="BN15" s="409" t="s">
        <v>114</v>
      </c>
      <c r="BO15" s="409" t="s">
        <v>114</v>
      </c>
      <c r="BP15" s="546"/>
      <c r="BQ15" s="547"/>
      <c r="BR15" s="547"/>
    </row>
    <row r="16" spans="1:70" ht="195" customHeight="1">
      <c r="A16" s="498"/>
      <c r="B16" s="486"/>
      <c r="C16" s="408"/>
      <c r="D16" s="483"/>
      <c r="E16" s="483"/>
      <c r="F16" s="483"/>
      <c r="G16" s="408"/>
      <c r="H16" s="487"/>
      <c r="I16" s="487"/>
      <c r="J16" s="463"/>
      <c r="K16" s="456"/>
      <c r="L16" s="408"/>
      <c r="M16" s="458"/>
      <c r="N16" s="408"/>
      <c r="O16" s="408"/>
      <c r="P16" s="486"/>
      <c r="Q16" s="411"/>
      <c r="R16" s="487"/>
      <c r="S16" s="455"/>
      <c r="T16" s="487"/>
      <c r="U16" s="455"/>
      <c r="V16" s="487"/>
      <c r="W16" s="455"/>
      <c r="X16" s="458"/>
      <c r="Y16" s="455"/>
      <c r="Z16" s="455"/>
      <c r="AA16" s="464"/>
      <c r="AB16" s="243">
        <v>2</v>
      </c>
      <c r="AC16" s="237" t="s">
        <v>134</v>
      </c>
      <c r="AD16" s="239" t="s">
        <v>116</v>
      </c>
      <c r="AE16" s="237" t="s">
        <v>117</v>
      </c>
      <c r="AF16" s="255" t="s">
        <v>96</v>
      </c>
      <c r="AG16" s="249" t="s">
        <v>97</v>
      </c>
      <c r="AH16" s="241">
        <v>0.25</v>
      </c>
      <c r="AI16" s="249" t="s">
        <v>98</v>
      </c>
      <c r="AJ16" s="241">
        <v>0.15</v>
      </c>
      <c r="AK16" s="247">
        <v>0.4</v>
      </c>
      <c r="AL16" s="256">
        <v>0.216</v>
      </c>
      <c r="AM16" s="256">
        <v>0.2</v>
      </c>
      <c r="AN16" s="249" t="s">
        <v>99</v>
      </c>
      <c r="AO16" s="249" t="s">
        <v>100</v>
      </c>
      <c r="AP16" s="249" t="s">
        <v>101</v>
      </c>
      <c r="AQ16" s="487"/>
      <c r="AR16" s="462"/>
      <c r="AS16" s="462"/>
      <c r="AT16" s="464"/>
      <c r="AU16" s="462"/>
      <c r="AV16" s="462"/>
      <c r="AW16" s="464"/>
      <c r="AX16" s="464"/>
      <c r="AY16" s="464"/>
      <c r="AZ16" s="487"/>
      <c r="BA16" s="408"/>
      <c r="BB16" s="408"/>
      <c r="BC16" s="408"/>
      <c r="BD16" s="408"/>
      <c r="BE16" s="408"/>
      <c r="BF16" s="407"/>
      <c r="BG16" s="407"/>
      <c r="BH16" s="413"/>
      <c r="BI16" s="413"/>
      <c r="BJ16" s="413"/>
      <c r="BK16" s="413"/>
      <c r="BL16" s="413"/>
      <c r="BM16" s="407"/>
      <c r="BN16" s="407"/>
      <c r="BO16" s="407"/>
      <c r="BP16" s="546"/>
      <c r="BQ16" s="547"/>
      <c r="BR16" s="547"/>
    </row>
    <row r="17" spans="1:68" s="31" customFormat="1" ht="69" customHeight="1">
      <c r="A17" s="498" t="s">
        <v>135</v>
      </c>
      <c r="B17" s="408" t="s">
        <v>136</v>
      </c>
      <c r="C17" s="408" t="s">
        <v>137</v>
      </c>
      <c r="D17" s="483" t="s">
        <v>83</v>
      </c>
      <c r="E17" s="483" t="s">
        <v>138</v>
      </c>
      <c r="F17" s="483">
        <v>1</v>
      </c>
      <c r="G17" s="486" t="s">
        <v>139</v>
      </c>
      <c r="H17" s="487"/>
      <c r="I17" s="487"/>
      <c r="J17" s="463" t="s">
        <v>140</v>
      </c>
      <c r="K17" s="456" t="s">
        <v>87</v>
      </c>
      <c r="L17" s="408" t="s">
        <v>88</v>
      </c>
      <c r="M17" s="458" t="s">
        <v>141</v>
      </c>
      <c r="N17" s="408"/>
      <c r="O17" s="408"/>
      <c r="P17" s="486" t="s">
        <v>142</v>
      </c>
      <c r="Q17" s="411">
        <v>0.95</v>
      </c>
      <c r="R17" s="487" t="s">
        <v>91</v>
      </c>
      <c r="S17" s="455">
        <v>0.6</v>
      </c>
      <c r="T17" s="487"/>
      <c r="U17" s="455" t="s">
        <v>143</v>
      </c>
      <c r="V17" s="487" t="s">
        <v>130</v>
      </c>
      <c r="W17" s="455">
        <v>0.6</v>
      </c>
      <c r="X17" s="458" t="s">
        <v>130</v>
      </c>
      <c r="Y17" s="455">
        <v>0.6</v>
      </c>
      <c r="Z17" s="455" t="s">
        <v>144</v>
      </c>
      <c r="AA17" s="464" t="s">
        <v>130</v>
      </c>
      <c r="AB17" s="243">
        <v>1</v>
      </c>
      <c r="AC17" s="239" t="s">
        <v>145</v>
      </c>
      <c r="AD17" s="239">
        <v>1</v>
      </c>
      <c r="AE17" s="239" t="s">
        <v>146</v>
      </c>
      <c r="AF17" s="245" t="s">
        <v>96</v>
      </c>
      <c r="AG17" s="246" t="s">
        <v>97</v>
      </c>
      <c r="AH17" s="241">
        <v>0.25</v>
      </c>
      <c r="AI17" s="246" t="s">
        <v>98</v>
      </c>
      <c r="AJ17" s="241">
        <v>0.15</v>
      </c>
      <c r="AK17" s="247">
        <v>0.4</v>
      </c>
      <c r="AL17" s="248">
        <v>0.36</v>
      </c>
      <c r="AM17" s="248">
        <v>0.6</v>
      </c>
      <c r="AN17" s="249" t="s">
        <v>99</v>
      </c>
      <c r="AO17" s="249" t="s">
        <v>100</v>
      </c>
      <c r="AP17" s="249" t="s">
        <v>101</v>
      </c>
      <c r="AQ17" s="487" t="s">
        <v>147</v>
      </c>
      <c r="AR17" s="462">
        <v>0.6</v>
      </c>
      <c r="AS17" s="462">
        <v>2.7993599999999997E-2</v>
      </c>
      <c r="AT17" s="464" t="s">
        <v>103</v>
      </c>
      <c r="AU17" s="462">
        <v>0.6</v>
      </c>
      <c r="AV17" s="462">
        <v>0.6</v>
      </c>
      <c r="AW17" s="464" t="s">
        <v>130</v>
      </c>
      <c r="AX17" s="464" t="s">
        <v>130</v>
      </c>
      <c r="AY17" s="464" t="s">
        <v>130</v>
      </c>
      <c r="AZ17" s="487" t="s">
        <v>105</v>
      </c>
      <c r="BA17" s="486" t="s">
        <v>148</v>
      </c>
      <c r="BB17" s="486" t="s">
        <v>149</v>
      </c>
      <c r="BC17" s="486" t="s">
        <v>150</v>
      </c>
      <c r="BD17" s="486" t="s">
        <v>151</v>
      </c>
      <c r="BE17" s="486" t="s">
        <v>152</v>
      </c>
      <c r="BF17" s="408" t="s">
        <v>2923</v>
      </c>
      <c r="BG17" s="408" t="s">
        <v>153</v>
      </c>
      <c r="BH17" s="416" t="s">
        <v>154</v>
      </c>
      <c r="BI17" s="416"/>
      <c r="BJ17" s="408"/>
      <c r="BK17" s="408"/>
      <c r="BL17" s="411" t="s">
        <v>155</v>
      </c>
      <c r="BM17" s="504" t="s">
        <v>113</v>
      </c>
      <c r="BN17" s="504" t="s">
        <v>114</v>
      </c>
      <c r="BO17" s="504" t="s">
        <v>114</v>
      </c>
      <c r="BP17" s="35"/>
    </row>
    <row r="18" spans="1:68" s="31" customFormat="1" ht="75" customHeight="1">
      <c r="A18" s="498"/>
      <c r="B18" s="408"/>
      <c r="C18" s="408"/>
      <c r="D18" s="483"/>
      <c r="E18" s="483"/>
      <c r="F18" s="483"/>
      <c r="G18" s="486"/>
      <c r="H18" s="487"/>
      <c r="I18" s="487"/>
      <c r="J18" s="463"/>
      <c r="K18" s="456"/>
      <c r="L18" s="408"/>
      <c r="M18" s="458"/>
      <c r="N18" s="408"/>
      <c r="O18" s="408"/>
      <c r="P18" s="486"/>
      <c r="Q18" s="411"/>
      <c r="R18" s="487"/>
      <c r="S18" s="455"/>
      <c r="T18" s="487"/>
      <c r="U18" s="455"/>
      <c r="V18" s="487"/>
      <c r="W18" s="455"/>
      <c r="X18" s="458"/>
      <c r="Y18" s="455"/>
      <c r="Z18" s="455"/>
      <c r="AA18" s="464"/>
      <c r="AB18" s="243">
        <v>2</v>
      </c>
      <c r="AC18" s="239" t="s">
        <v>156</v>
      </c>
      <c r="AD18" s="239">
        <v>1</v>
      </c>
      <c r="AE18" s="239" t="s">
        <v>157</v>
      </c>
      <c r="AF18" s="245" t="s">
        <v>96</v>
      </c>
      <c r="AG18" s="246" t="s">
        <v>97</v>
      </c>
      <c r="AH18" s="241">
        <v>0.25</v>
      </c>
      <c r="AI18" s="246" t="s">
        <v>98</v>
      </c>
      <c r="AJ18" s="241">
        <v>0.15</v>
      </c>
      <c r="AK18" s="247">
        <v>0.4</v>
      </c>
      <c r="AL18" s="248">
        <v>0.216</v>
      </c>
      <c r="AM18" s="248">
        <v>0.6</v>
      </c>
      <c r="AN18" s="249" t="s">
        <v>99</v>
      </c>
      <c r="AO18" s="249" t="s">
        <v>100</v>
      </c>
      <c r="AP18" s="249" t="s">
        <v>101</v>
      </c>
      <c r="AQ18" s="487"/>
      <c r="AR18" s="463"/>
      <c r="AS18" s="463"/>
      <c r="AT18" s="464"/>
      <c r="AU18" s="463"/>
      <c r="AV18" s="463"/>
      <c r="AW18" s="464"/>
      <c r="AX18" s="464"/>
      <c r="AY18" s="464"/>
      <c r="AZ18" s="487"/>
      <c r="BA18" s="486"/>
      <c r="BB18" s="486"/>
      <c r="BC18" s="486"/>
      <c r="BD18" s="486"/>
      <c r="BE18" s="486"/>
      <c r="BF18" s="408"/>
      <c r="BG18" s="408"/>
      <c r="BH18" s="408"/>
      <c r="BI18" s="408"/>
      <c r="BJ18" s="408"/>
      <c r="BK18" s="408"/>
      <c r="BL18" s="411"/>
      <c r="BM18" s="533"/>
      <c r="BN18" s="533"/>
      <c r="BO18" s="533"/>
      <c r="BP18" s="35"/>
    </row>
    <row r="19" spans="1:68" s="31" customFormat="1" ht="36.75" customHeight="1">
      <c r="A19" s="498"/>
      <c r="B19" s="408"/>
      <c r="C19" s="408"/>
      <c r="D19" s="483"/>
      <c r="E19" s="483"/>
      <c r="F19" s="483"/>
      <c r="G19" s="486"/>
      <c r="H19" s="487"/>
      <c r="I19" s="487"/>
      <c r="J19" s="463"/>
      <c r="K19" s="456"/>
      <c r="L19" s="408"/>
      <c r="M19" s="458"/>
      <c r="N19" s="408"/>
      <c r="O19" s="408"/>
      <c r="P19" s="486"/>
      <c r="Q19" s="411"/>
      <c r="R19" s="487"/>
      <c r="S19" s="455"/>
      <c r="T19" s="487"/>
      <c r="U19" s="455"/>
      <c r="V19" s="487"/>
      <c r="W19" s="455"/>
      <c r="X19" s="458"/>
      <c r="Y19" s="455"/>
      <c r="Z19" s="455"/>
      <c r="AA19" s="464"/>
      <c r="AB19" s="243">
        <v>3</v>
      </c>
      <c r="AC19" s="239" t="s">
        <v>158</v>
      </c>
      <c r="AD19" s="239">
        <v>1</v>
      </c>
      <c r="AE19" s="239" t="s">
        <v>159</v>
      </c>
      <c r="AF19" s="245" t="s">
        <v>96</v>
      </c>
      <c r="AG19" s="246" t="s">
        <v>97</v>
      </c>
      <c r="AH19" s="241">
        <v>0.25</v>
      </c>
      <c r="AI19" s="246" t="s">
        <v>98</v>
      </c>
      <c r="AJ19" s="241">
        <v>0.15</v>
      </c>
      <c r="AK19" s="247">
        <v>0.4</v>
      </c>
      <c r="AL19" s="248">
        <v>0.12959999999999999</v>
      </c>
      <c r="AM19" s="248">
        <v>0.6</v>
      </c>
      <c r="AN19" s="249" t="s">
        <v>99</v>
      </c>
      <c r="AO19" s="249" t="s">
        <v>100</v>
      </c>
      <c r="AP19" s="249" t="s">
        <v>101</v>
      </c>
      <c r="AQ19" s="487"/>
      <c r="AR19" s="463"/>
      <c r="AS19" s="463"/>
      <c r="AT19" s="464"/>
      <c r="AU19" s="463"/>
      <c r="AV19" s="463"/>
      <c r="AW19" s="464"/>
      <c r="AX19" s="464"/>
      <c r="AY19" s="464"/>
      <c r="AZ19" s="487"/>
      <c r="BA19" s="486"/>
      <c r="BB19" s="486"/>
      <c r="BC19" s="486"/>
      <c r="BD19" s="486"/>
      <c r="BE19" s="486"/>
      <c r="BF19" s="408"/>
      <c r="BG19" s="408"/>
      <c r="BH19" s="408"/>
      <c r="BI19" s="408"/>
      <c r="BJ19" s="408"/>
      <c r="BK19" s="408"/>
      <c r="BL19" s="411"/>
      <c r="BM19" s="533"/>
      <c r="BN19" s="533"/>
      <c r="BO19" s="533"/>
      <c r="BP19" s="35"/>
    </row>
    <row r="20" spans="1:68" ht="39.75" customHeight="1">
      <c r="A20" s="498"/>
      <c r="B20" s="408"/>
      <c r="C20" s="408"/>
      <c r="D20" s="483"/>
      <c r="E20" s="483"/>
      <c r="F20" s="483"/>
      <c r="G20" s="486"/>
      <c r="H20" s="487"/>
      <c r="I20" s="487"/>
      <c r="J20" s="463"/>
      <c r="K20" s="456"/>
      <c r="L20" s="408"/>
      <c r="M20" s="458"/>
      <c r="N20" s="408"/>
      <c r="O20" s="408"/>
      <c r="P20" s="486"/>
      <c r="Q20" s="411"/>
      <c r="R20" s="487"/>
      <c r="S20" s="455"/>
      <c r="T20" s="487"/>
      <c r="U20" s="455"/>
      <c r="V20" s="487"/>
      <c r="W20" s="455"/>
      <c r="X20" s="458"/>
      <c r="Y20" s="455"/>
      <c r="Z20" s="455"/>
      <c r="AA20" s="464"/>
      <c r="AB20" s="243">
        <v>4</v>
      </c>
      <c r="AC20" s="239" t="s">
        <v>160</v>
      </c>
      <c r="AD20" s="239">
        <v>2.2999999999999998</v>
      </c>
      <c r="AE20" s="239" t="s">
        <v>161</v>
      </c>
      <c r="AF20" s="245" t="s">
        <v>96</v>
      </c>
      <c r="AG20" s="246" t="s">
        <v>97</v>
      </c>
      <c r="AH20" s="241">
        <v>0.25</v>
      </c>
      <c r="AI20" s="246" t="s">
        <v>98</v>
      </c>
      <c r="AJ20" s="241">
        <v>0.15</v>
      </c>
      <c r="AK20" s="247">
        <v>0.4</v>
      </c>
      <c r="AL20" s="248">
        <v>7.7759999999999996E-2</v>
      </c>
      <c r="AM20" s="248">
        <v>0.6</v>
      </c>
      <c r="AN20" s="249" t="s">
        <v>99</v>
      </c>
      <c r="AO20" s="249" t="s">
        <v>100</v>
      </c>
      <c r="AP20" s="249" t="s">
        <v>101</v>
      </c>
      <c r="AQ20" s="487"/>
      <c r="AR20" s="463"/>
      <c r="AS20" s="463"/>
      <c r="AT20" s="464"/>
      <c r="AU20" s="463"/>
      <c r="AV20" s="463"/>
      <c r="AW20" s="464"/>
      <c r="AX20" s="464"/>
      <c r="AY20" s="464"/>
      <c r="AZ20" s="487"/>
      <c r="BA20" s="486"/>
      <c r="BB20" s="486"/>
      <c r="BC20" s="486"/>
      <c r="BD20" s="486"/>
      <c r="BE20" s="486"/>
      <c r="BF20" s="408"/>
      <c r="BG20" s="408"/>
      <c r="BH20" s="408"/>
      <c r="BI20" s="408"/>
      <c r="BJ20" s="408"/>
      <c r="BK20" s="408"/>
      <c r="BL20" s="411"/>
      <c r="BM20" s="533"/>
      <c r="BN20" s="533"/>
      <c r="BO20" s="533"/>
      <c r="BP20" s="35"/>
    </row>
    <row r="21" spans="1:68" ht="75" customHeight="1">
      <c r="A21" s="498"/>
      <c r="B21" s="408"/>
      <c r="C21" s="408"/>
      <c r="D21" s="483"/>
      <c r="E21" s="483"/>
      <c r="F21" s="483"/>
      <c r="G21" s="486"/>
      <c r="H21" s="487"/>
      <c r="I21" s="487"/>
      <c r="J21" s="463"/>
      <c r="K21" s="456"/>
      <c r="L21" s="408"/>
      <c r="M21" s="458"/>
      <c r="N21" s="408"/>
      <c r="O21" s="408"/>
      <c r="P21" s="486"/>
      <c r="Q21" s="411"/>
      <c r="R21" s="487"/>
      <c r="S21" s="455"/>
      <c r="T21" s="487"/>
      <c r="U21" s="455"/>
      <c r="V21" s="487"/>
      <c r="W21" s="455"/>
      <c r="X21" s="458"/>
      <c r="Y21" s="455"/>
      <c r="Z21" s="455"/>
      <c r="AA21" s="464"/>
      <c r="AB21" s="243">
        <v>5</v>
      </c>
      <c r="AC21" s="239" t="s">
        <v>162</v>
      </c>
      <c r="AD21" s="239">
        <v>2.2999999999999998</v>
      </c>
      <c r="AE21" s="239" t="s">
        <v>163</v>
      </c>
      <c r="AF21" s="245" t="s">
        <v>96</v>
      </c>
      <c r="AG21" s="246" t="s">
        <v>97</v>
      </c>
      <c r="AH21" s="241">
        <v>0.25</v>
      </c>
      <c r="AI21" s="246" t="s">
        <v>98</v>
      </c>
      <c r="AJ21" s="241">
        <v>0.15</v>
      </c>
      <c r="AK21" s="247">
        <v>0.4</v>
      </c>
      <c r="AL21" s="248">
        <v>4.6655999999999996E-2</v>
      </c>
      <c r="AM21" s="248">
        <v>0.6</v>
      </c>
      <c r="AN21" s="249" t="s">
        <v>99</v>
      </c>
      <c r="AO21" s="249" t="s">
        <v>100</v>
      </c>
      <c r="AP21" s="249" t="s">
        <v>101</v>
      </c>
      <c r="AQ21" s="487"/>
      <c r="AR21" s="463"/>
      <c r="AS21" s="463"/>
      <c r="AT21" s="464"/>
      <c r="AU21" s="463"/>
      <c r="AV21" s="463"/>
      <c r="AW21" s="464"/>
      <c r="AX21" s="464"/>
      <c r="AY21" s="464"/>
      <c r="AZ21" s="487"/>
      <c r="BA21" s="486"/>
      <c r="BB21" s="486"/>
      <c r="BC21" s="486"/>
      <c r="BD21" s="486"/>
      <c r="BE21" s="486"/>
      <c r="BF21" s="408"/>
      <c r="BG21" s="408"/>
      <c r="BH21" s="408"/>
      <c r="BI21" s="408"/>
      <c r="BJ21" s="408"/>
      <c r="BK21" s="408"/>
      <c r="BL21" s="411"/>
      <c r="BM21" s="533"/>
      <c r="BN21" s="533"/>
      <c r="BO21" s="533"/>
      <c r="BP21" s="35"/>
    </row>
    <row r="22" spans="1:68" ht="9" customHeight="1">
      <c r="A22" s="498"/>
      <c r="B22" s="408"/>
      <c r="C22" s="408"/>
      <c r="D22" s="483"/>
      <c r="E22" s="483"/>
      <c r="F22" s="483"/>
      <c r="G22" s="486"/>
      <c r="H22" s="487"/>
      <c r="I22" s="487"/>
      <c r="J22" s="463"/>
      <c r="K22" s="456"/>
      <c r="L22" s="408"/>
      <c r="M22" s="458"/>
      <c r="N22" s="408"/>
      <c r="O22" s="408"/>
      <c r="P22" s="486"/>
      <c r="Q22" s="411"/>
      <c r="R22" s="487"/>
      <c r="S22" s="455"/>
      <c r="T22" s="487"/>
      <c r="U22" s="455"/>
      <c r="V22" s="487"/>
      <c r="W22" s="455"/>
      <c r="X22" s="458"/>
      <c r="Y22" s="455"/>
      <c r="Z22" s="455"/>
      <c r="AA22" s="464"/>
      <c r="AB22" s="243">
        <v>6</v>
      </c>
      <c r="AC22" s="239" t="s">
        <v>164</v>
      </c>
      <c r="AD22" s="239">
        <v>2.2999999999999998</v>
      </c>
      <c r="AE22" s="239" t="s">
        <v>165</v>
      </c>
      <c r="AF22" s="245" t="s">
        <v>96</v>
      </c>
      <c r="AG22" s="246" t="s">
        <v>97</v>
      </c>
      <c r="AH22" s="241">
        <v>0.25</v>
      </c>
      <c r="AI22" s="246" t="s">
        <v>98</v>
      </c>
      <c r="AJ22" s="241">
        <v>0.15</v>
      </c>
      <c r="AK22" s="247">
        <v>0.4</v>
      </c>
      <c r="AL22" s="248">
        <v>2.7993599999999997E-2</v>
      </c>
      <c r="AM22" s="248">
        <v>0.6</v>
      </c>
      <c r="AN22" s="249" t="s">
        <v>99</v>
      </c>
      <c r="AO22" s="249" t="s">
        <v>100</v>
      </c>
      <c r="AP22" s="249" t="s">
        <v>101</v>
      </c>
      <c r="AQ22" s="487"/>
      <c r="AR22" s="463"/>
      <c r="AS22" s="463"/>
      <c r="AT22" s="464"/>
      <c r="AU22" s="463"/>
      <c r="AV22" s="463"/>
      <c r="AW22" s="464"/>
      <c r="AX22" s="464"/>
      <c r="AY22" s="464"/>
      <c r="AZ22" s="487"/>
      <c r="BA22" s="486"/>
      <c r="BB22" s="486"/>
      <c r="BC22" s="486"/>
      <c r="BD22" s="486"/>
      <c r="BE22" s="486"/>
      <c r="BF22" s="409"/>
      <c r="BG22" s="409"/>
      <c r="BH22" s="409"/>
      <c r="BI22" s="409"/>
      <c r="BJ22" s="409"/>
      <c r="BK22" s="409"/>
      <c r="BL22" s="412"/>
      <c r="BM22" s="533"/>
      <c r="BN22" s="533"/>
      <c r="BO22" s="533"/>
      <c r="BP22" s="35"/>
    </row>
    <row r="23" spans="1:68" ht="90">
      <c r="A23" s="498"/>
      <c r="B23" s="408"/>
      <c r="C23" s="408"/>
      <c r="D23" s="483" t="s">
        <v>83</v>
      </c>
      <c r="E23" s="483" t="s">
        <v>138</v>
      </c>
      <c r="F23" s="483">
        <v>2</v>
      </c>
      <c r="G23" s="408" t="s">
        <v>166</v>
      </c>
      <c r="H23" s="487"/>
      <c r="I23" s="487"/>
      <c r="J23" s="463" t="s">
        <v>167</v>
      </c>
      <c r="K23" s="456" t="s">
        <v>87</v>
      </c>
      <c r="L23" s="408" t="s">
        <v>88</v>
      </c>
      <c r="M23" s="458" t="s">
        <v>168</v>
      </c>
      <c r="N23" s="408"/>
      <c r="O23" s="408"/>
      <c r="P23" s="486" t="s">
        <v>169</v>
      </c>
      <c r="Q23" s="545">
        <v>0.9</v>
      </c>
      <c r="R23" s="487" t="s">
        <v>91</v>
      </c>
      <c r="S23" s="455">
        <v>0.6</v>
      </c>
      <c r="T23" s="487"/>
      <c r="U23" s="455" t="s">
        <v>143</v>
      </c>
      <c r="V23" s="487" t="s">
        <v>130</v>
      </c>
      <c r="W23" s="455">
        <v>0.6</v>
      </c>
      <c r="X23" s="458" t="s">
        <v>130</v>
      </c>
      <c r="Y23" s="455">
        <v>0.6</v>
      </c>
      <c r="Z23" s="455" t="s">
        <v>144</v>
      </c>
      <c r="AA23" s="464" t="s">
        <v>130</v>
      </c>
      <c r="AB23" s="243">
        <v>1</v>
      </c>
      <c r="AC23" s="237" t="s">
        <v>170</v>
      </c>
      <c r="AD23" s="239">
        <v>1</v>
      </c>
      <c r="AE23" s="237" t="s">
        <v>171</v>
      </c>
      <c r="AF23" s="245" t="s">
        <v>96</v>
      </c>
      <c r="AG23" s="246" t="s">
        <v>97</v>
      </c>
      <c r="AH23" s="241">
        <v>0.25</v>
      </c>
      <c r="AI23" s="246" t="s">
        <v>98</v>
      </c>
      <c r="AJ23" s="241">
        <v>0.15</v>
      </c>
      <c r="AK23" s="247">
        <v>0.4</v>
      </c>
      <c r="AL23" s="248">
        <v>0.36</v>
      </c>
      <c r="AM23" s="248">
        <v>0.6</v>
      </c>
      <c r="AN23" s="249" t="s">
        <v>99</v>
      </c>
      <c r="AO23" s="249" t="s">
        <v>100</v>
      </c>
      <c r="AP23" s="249" t="s">
        <v>101</v>
      </c>
      <c r="AQ23" s="487" t="s">
        <v>172</v>
      </c>
      <c r="AR23" s="462">
        <v>0.6</v>
      </c>
      <c r="AS23" s="462">
        <v>4.6655999999999996E-2</v>
      </c>
      <c r="AT23" s="464" t="s">
        <v>103</v>
      </c>
      <c r="AU23" s="462">
        <v>0.6</v>
      </c>
      <c r="AV23" s="462">
        <v>0.6</v>
      </c>
      <c r="AW23" s="464" t="s">
        <v>130</v>
      </c>
      <c r="AX23" s="464" t="s">
        <v>130</v>
      </c>
      <c r="AY23" s="464" t="s">
        <v>130</v>
      </c>
      <c r="AZ23" s="487" t="s">
        <v>105</v>
      </c>
      <c r="BA23" s="486" t="s">
        <v>173</v>
      </c>
      <c r="BB23" s="486" t="s">
        <v>174</v>
      </c>
      <c r="BC23" s="486" t="s">
        <v>175</v>
      </c>
      <c r="BD23" s="486" t="s">
        <v>176</v>
      </c>
      <c r="BE23" s="505" t="s">
        <v>177</v>
      </c>
      <c r="BF23" s="449" t="s">
        <v>178</v>
      </c>
      <c r="BG23" s="449" t="s">
        <v>179</v>
      </c>
      <c r="BH23" s="405" t="s">
        <v>180</v>
      </c>
      <c r="BI23" s="414"/>
      <c r="BJ23" s="414"/>
      <c r="BK23" s="414"/>
      <c r="BL23" s="448" t="s">
        <v>181</v>
      </c>
      <c r="BM23" s="405" t="s">
        <v>113</v>
      </c>
      <c r="BN23" s="405" t="s">
        <v>114</v>
      </c>
      <c r="BO23" s="405" t="s">
        <v>114</v>
      </c>
      <c r="BP23" s="35"/>
    </row>
    <row r="24" spans="1:68" ht="90">
      <c r="A24" s="498"/>
      <c r="B24" s="408"/>
      <c r="C24" s="408"/>
      <c r="D24" s="483"/>
      <c r="E24" s="483"/>
      <c r="F24" s="483"/>
      <c r="G24" s="408"/>
      <c r="H24" s="487"/>
      <c r="I24" s="487"/>
      <c r="J24" s="463"/>
      <c r="K24" s="456"/>
      <c r="L24" s="408"/>
      <c r="M24" s="458"/>
      <c r="N24" s="408"/>
      <c r="O24" s="408"/>
      <c r="P24" s="486"/>
      <c r="Q24" s="545"/>
      <c r="R24" s="487"/>
      <c r="S24" s="455"/>
      <c r="T24" s="487"/>
      <c r="U24" s="455"/>
      <c r="V24" s="487"/>
      <c r="W24" s="455"/>
      <c r="X24" s="458"/>
      <c r="Y24" s="455"/>
      <c r="Z24" s="455"/>
      <c r="AA24" s="464"/>
      <c r="AB24" s="243">
        <v>2</v>
      </c>
      <c r="AC24" s="237" t="s">
        <v>182</v>
      </c>
      <c r="AD24" s="239">
        <v>1</v>
      </c>
      <c r="AE24" s="237" t="s">
        <v>183</v>
      </c>
      <c r="AF24" s="255" t="s">
        <v>96</v>
      </c>
      <c r="AG24" s="249" t="s">
        <v>97</v>
      </c>
      <c r="AH24" s="241">
        <v>0.25</v>
      </c>
      <c r="AI24" s="249" t="s">
        <v>98</v>
      </c>
      <c r="AJ24" s="241">
        <v>0.15</v>
      </c>
      <c r="AK24" s="247">
        <v>0.4</v>
      </c>
      <c r="AL24" s="256">
        <v>0.216</v>
      </c>
      <c r="AM24" s="256">
        <v>0.6</v>
      </c>
      <c r="AN24" s="249" t="s">
        <v>99</v>
      </c>
      <c r="AO24" s="249" t="s">
        <v>100</v>
      </c>
      <c r="AP24" s="249" t="s">
        <v>101</v>
      </c>
      <c r="AQ24" s="487"/>
      <c r="AR24" s="463"/>
      <c r="AS24" s="463"/>
      <c r="AT24" s="464"/>
      <c r="AU24" s="463"/>
      <c r="AV24" s="463"/>
      <c r="AW24" s="464"/>
      <c r="AX24" s="464"/>
      <c r="AY24" s="464"/>
      <c r="AZ24" s="487"/>
      <c r="BA24" s="486"/>
      <c r="BB24" s="486"/>
      <c r="BC24" s="486"/>
      <c r="BD24" s="486"/>
      <c r="BE24" s="505"/>
      <c r="BF24" s="449"/>
      <c r="BG24" s="449"/>
      <c r="BH24" s="405"/>
      <c r="BI24" s="414"/>
      <c r="BJ24" s="414"/>
      <c r="BK24" s="414"/>
      <c r="BL24" s="448"/>
      <c r="BM24" s="405"/>
      <c r="BN24" s="405"/>
      <c r="BO24" s="405"/>
      <c r="BP24" s="35"/>
    </row>
    <row r="25" spans="1:68" ht="75">
      <c r="A25" s="498"/>
      <c r="B25" s="408"/>
      <c r="C25" s="408"/>
      <c r="D25" s="483"/>
      <c r="E25" s="483"/>
      <c r="F25" s="483"/>
      <c r="G25" s="408"/>
      <c r="H25" s="487"/>
      <c r="I25" s="487"/>
      <c r="J25" s="463"/>
      <c r="K25" s="456"/>
      <c r="L25" s="408"/>
      <c r="M25" s="458"/>
      <c r="N25" s="408"/>
      <c r="O25" s="408"/>
      <c r="P25" s="486"/>
      <c r="Q25" s="545"/>
      <c r="R25" s="487"/>
      <c r="S25" s="455"/>
      <c r="T25" s="487"/>
      <c r="U25" s="455"/>
      <c r="V25" s="487"/>
      <c r="W25" s="455"/>
      <c r="X25" s="458"/>
      <c r="Y25" s="455"/>
      <c r="Z25" s="455"/>
      <c r="AA25" s="464"/>
      <c r="AB25" s="243">
        <v>3</v>
      </c>
      <c r="AC25" s="237" t="s">
        <v>184</v>
      </c>
      <c r="AD25" s="239">
        <v>2.2999999999999998</v>
      </c>
      <c r="AE25" s="237" t="s">
        <v>185</v>
      </c>
      <c r="AF25" s="245" t="s">
        <v>96</v>
      </c>
      <c r="AG25" s="249" t="s">
        <v>97</v>
      </c>
      <c r="AH25" s="241">
        <v>0.25</v>
      </c>
      <c r="AI25" s="249" t="s">
        <v>98</v>
      </c>
      <c r="AJ25" s="241">
        <v>0.15</v>
      </c>
      <c r="AK25" s="247">
        <v>0.4</v>
      </c>
      <c r="AL25" s="248">
        <v>0.12959999999999999</v>
      </c>
      <c r="AM25" s="248">
        <v>0.6</v>
      </c>
      <c r="AN25" s="249" t="s">
        <v>99</v>
      </c>
      <c r="AO25" s="249" t="s">
        <v>100</v>
      </c>
      <c r="AP25" s="249" t="s">
        <v>101</v>
      </c>
      <c r="AQ25" s="487"/>
      <c r="AR25" s="463"/>
      <c r="AS25" s="463"/>
      <c r="AT25" s="464"/>
      <c r="AU25" s="463"/>
      <c r="AV25" s="463"/>
      <c r="AW25" s="464"/>
      <c r="AX25" s="464"/>
      <c r="AY25" s="464"/>
      <c r="AZ25" s="487"/>
      <c r="BA25" s="486"/>
      <c r="BB25" s="486"/>
      <c r="BC25" s="486"/>
      <c r="BD25" s="486"/>
      <c r="BE25" s="505"/>
      <c r="BF25" s="449"/>
      <c r="BG25" s="449"/>
      <c r="BH25" s="405"/>
      <c r="BI25" s="414"/>
      <c r="BJ25" s="414"/>
      <c r="BK25" s="414"/>
      <c r="BL25" s="448"/>
      <c r="BM25" s="405"/>
      <c r="BN25" s="405"/>
      <c r="BO25" s="405"/>
      <c r="BP25" s="35"/>
    </row>
    <row r="26" spans="1:68" ht="75">
      <c r="A26" s="498"/>
      <c r="B26" s="408"/>
      <c r="C26" s="408"/>
      <c r="D26" s="483"/>
      <c r="E26" s="483"/>
      <c r="F26" s="483"/>
      <c r="G26" s="408"/>
      <c r="H26" s="487"/>
      <c r="I26" s="487"/>
      <c r="J26" s="463"/>
      <c r="K26" s="456"/>
      <c r="L26" s="408"/>
      <c r="M26" s="458"/>
      <c r="N26" s="408"/>
      <c r="O26" s="408"/>
      <c r="P26" s="486"/>
      <c r="Q26" s="545"/>
      <c r="R26" s="487"/>
      <c r="S26" s="455"/>
      <c r="T26" s="487"/>
      <c r="U26" s="455"/>
      <c r="V26" s="487"/>
      <c r="W26" s="455"/>
      <c r="X26" s="458"/>
      <c r="Y26" s="455"/>
      <c r="Z26" s="455"/>
      <c r="AA26" s="464"/>
      <c r="AB26" s="243">
        <v>4</v>
      </c>
      <c r="AC26" s="237" t="s">
        <v>186</v>
      </c>
      <c r="AD26" s="239">
        <v>2</v>
      </c>
      <c r="AE26" s="237" t="s">
        <v>187</v>
      </c>
      <c r="AF26" s="245" t="s">
        <v>96</v>
      </c>
      <c r="AG26" s="249" t="s">
        <v>97</v>
      </c>
      <c r="AH26" s="241">
        <v>0.25</v>
      </c>
      <c r="AI26" s="249" t="s">
        <v>98</v>
      </c>
      <c r="AJ26" s="241">
        <v>0.15</v>
      </c>
      <c r="AK26" s="247">
        <v>0.4</v>
      </c>
      <c r="AL26" s="248">
        <v>7.7759999999999996E-2</v>
      </c>
      <c r="AM26" s="248">
        <v>0.6</v>
      </c>
      <c r="AN26" s="249" t="s">
        <v>99</v>
      </c>
      <c r="AO26" s="249" t="s">
        <v>100</v>
      </c>
      <c r="AP26" s="249" t="s">
        <v>101</v>
      </c>
      <c r="AQ26" s="487"/>
      <c r="AR26" s="463"/>
      <c r="AS26" s="463"/>
      <c r="AT26" s="464"/>
      <c r="AU26" s="463"/>
      <c r="AV26" s="463"/>
      <c r="AW26" s="464"/>
      <c r="AX26" s="464"/>
      <c r="AY26" s="464"/>
      <c r="AZ26" s="487"/>
      <c r="BA26" s="486"/>
      <c r="BB26" s="486"/>
      <c r="BC26" s="486"/>
      <c r="BD26" s="486"/>
      <c r="BE26" s="505"/>
      <c r="BF26" s="449"/>
      <c r="BG26" s="449"/>
      <c r="BH26" s="405"/>
      <c r="BI26" s="414"/>
      <c r="BJ26" s="414"/>
      <c r="BK26" s="414"/>
      <c r="BL26" s="448"/>
      <c r="BM26" s="405"/>
      <c r="BN26" s="405"/>
      <c r="BO26" s="405"/>
      <c r="BP26" s="35"/>
    </row>
    <row r="27" spans="1:68" ht="90">
      <c r="A27" s="498"/>
      <c r="B27" s="408"/>
      <c r="C27" s="408"/>
      <c r="D27" s="483"/>
      <c r="E27" s="483"/>
      <c r="F27" s="483"/>
      <c r="G27" s="408"/>
      <c r="H27" s="487"/>
      <c r="I27" s="487"/>
      <c r="J27" s="463"/>
      <c r="K27" s="456"/>
      <c r="L27" s="408"/>
      <c r="M27" s="458"/>
      <c r="N27" s="408"/>
      <c r="O27" s="408"/>
      <c r="P27" s="486"/>
      <c r="Q27" s="545"/>
      <c r="R27" s="487"/>
      <c r="S27" s="455"/>
      <c r="T27" s="487"/>
      <c r="U27" s="455"/>
      <c r="V27" s="487"/>
      <c r="W27" s="455"/>
      <c r="X27" s="458"/>
      <c r="Y27" s="455"/>
      <c r="Z27" s="455"/>
      <c r="AA27" s="464"/>
      <c r="AB27" s="243">
        <v>5</v>
      </c>
      <c r="AC27" s="239" t="s">
        <v>188</v>
      </c>
      <c r="AD27" s="239">
        <v>2</v>
      </c>
      <c r="AE27" s="237" t="s">
        <v>189</v>
      </c>
      <c r="AF27" s="245" t="s">
        <v>96</v>
      </c>
      <c r="AG27" s="249" t="s">
        <v>97</v>
      </c>
      <c r="AH27" s="241">
        <v>0.25</v>
      </c>
      <c r="AI27" s="249" t="s">
        <v>98</v>
      </c>
      <c r="AJ27" s="241">
        <v>0.15</v>
      </c>
      <c r="AK27" s="247">
        <v>0.4</v>
      </c>
      <c r="AL27" s="248">
        <v>4.6655999999999996E-2</v>
      </c>
      <c r="AM27" s="248">
        <v>0.6</v>
      </c>
      <c r="AN27" s="249" t="s">
        <v>99</v>
      </c>
      <c r="AO27" s="249" t="s">
        <v>100</v>
      </c>
      <c r="AP27" s="249" t="s">
        <v>101</v>
      </c>
      <c r="AQ27" s="487"/>
      <c r="AR27" s="463"/>
      <c r="AS27" s="463"/>
      <c r="AT27" s="464"/>
      <c r="AU27" s="463"/>
      <c r="AV27" s="463"/>
      <c r="AW27" s="464"/>
      <c r="AX27" s="464"/>
      <c r="AY27" s="464"/>
      <c r="AZ27" s="487"/>
      <c r="BA27" s="486"/>
      <c r="BB27" s="486"/>
      <c r="BC27" s="486"/>
      <c r="BD27" s="486"/>
      <c r="BE27" s="505"/>
      <c r="BF27" s="449"/>
      <c r="BG27" s="449"/>
      <c r="BH27" s="405"/>
      <c r="BI27" s="414"/>
      <c r="BJ27" s="414"/>
      <c r="BK27" s="414"/>
      <c r="BL27" s="448"/>
      <c r="BM27" s="405"/>
      <c r="BN27" s="405"/>
      <c r="BO27" s="405"/>
      <c r="BP27" s="35"/>
    </row>
    <row r="28" spans="1:68">
      <c r="A28" s="498"/>
      <c r="B28" s="408"/>
      <c r="C28" s="408"/>
      <c r="D28" s="483"/>
      <c r="E28" s="483"/>
      <c r="F28" s="483"/>
      <c r="G28" s="408"/>
      <c r="H28" s="487"/>
      <c r="I28" s="487"/>
      <c r="J28" s="463"/>
      <c r="K28" s="456"/>
      <c r="L28" s="408"/>
      <c r="M28" s="458"/>
      <c r="N28" s="408"/>
      <c r="O28" s="408"/>
      <c r="P28" s="486"/>
      <c r="Q28" s="545"/>
      <c r="R28" s="487"/>
      <c r="S28" s="455"/>
      <c r="T28" s="487"/>
      <c r="U28" s="455"/>
      <c r="V28" s="487"/>
      <c r="W28" s="455"/>
      <c r="X28" s="458"/>
      <c r="Y28" s="455"/>
      <c r="Z28" s="455"/>
      <c r="AA28" s="464"/>
      <c r="AB28" s="243"/>
      <c r="AC28" s="237"/>
      <c r="AD28" s="237"/>
      <c r="AE28" s="237"/>
      <c r="AF28" s="245" t="s">
        <v>143</v>
      </c>
      <c r="AG28" s="246"/>
      <c r="AH28" s="241" t="s">
        <v>143</v>
      </c>
      <c r="AI28" s="246"/>
      <c r="AJ28" s="241" t="s">
        <v>143</v>
      </c>
      <c r="AK28" s="247" t="s">
        <v>143</v>
      </c>
      <c r="AL28" s="248" t="s">
        <v>143</v>
      </c>
      <c r="AM28" s="248" t="s">
        <v>143</v>
      </c>
      <c r="AN28" s="249"/>
      <c r="AO28" s="249"/>
      <c r="AP28" s="249"/>
      <c r="AQ28" s="487"/>
      <c r="AR28" s="463"/>
      <c r="AS28" s="463"/>
      <c r="AT28" s="464"/>
      <c r="AU28" s="463"/>
      <c r="AV28" s="463"/>
      <c r="AW28" s="464"/>
      <c r="AX28" s="464"/>
      <c r="AY28" s="464"/>
      <c r="AZ28" s="487"/>
      <c r="BA28" s="486"/>
      <c r="BB28" s="486"/>
      <c r="BC28" s="486"/>
      <c r="BD28" s="486"/>
      <c r="BE28" s="505"/>
      <c r="BF28" s="449"/>
      <c r="BG28" s="449"/>
      <c r="BH28" s="405"/>
      <c r="BI28" s="414"/>
      <c r="BJ28" s="414"/>
      <c r="BK28" s="414"/>
      <c r="BL28" s="448"/>
      <c r="BM28" s="405"/>
      <c r="BN28" s="405"/>
      <c r="BO28" s="405"/>
      <c r="BP28" s="35"/>
    </row>
    <row r="29" spans="1:68" ht="75">
      <c r="A29" s="498"/>
      <c r="B29" s="408"/>
      <c r="C29" s="408"/>
      <c r="D29" s="483" t="s">
        <v>83</v>
      </c>
      <c r="E29" s="483" t="s">
        <v>138</v>
      </c>
      <c r="F29" s="483">
        <v>3</v>
      </c>
      <c r="G29" s="408" t="s">
        <v>190</v>
      </c>
      <c r="H29" s="487"/>
      <c r="I29" s="487"/>
      <c r="J29" s="463" t="s">
        <v>191</v>
      </c>
      <c r="K29" s="456" t="s">
        <v>192</v>
      </c>
      <c r="L29" s="408" t="s">
        <v>88</v>
      </c>
      <c r="M29" s="458" t="s">
        <v>193</v>
      </c>
      <c r="N29" s="408"/>
      <c r="O29" s="408"/>
      <c r="P29" s="486" t="s">
        <v>194</v>
      </c>
      <c r="Q29" s="485">
        <v>1</v>
      </c>
      <c r="R29" s="487" t="s">
        <v>129</v>
      </c>
      <c r="S29" s="455">
        <v>0.4</v>
      </c>
      <c r="T29" s="487"/>
      <c r="U29" s="455" t="s">
        <v>143</v>
      </c>
      <c r="V29" s="487" t="s">
        <v>195</v>
      </c>
      <c r="W29" s="455">
        <v>0.4</v>
      </c>
      <c r="X29" s="458" t="s">
        <v>195</v>
      </c>
      <c r="Y29" s="455">
        <v>0.4</v>
      </c>
      <c r="Z29" s="455" t="s">
        <v>196</v>
      </c>
      <c r="AA29" s="464" t="s">
        <v>130</v>
      </c>
      <c r="AB29" s="243">
        <v>1</v>
      </c>
      <c r="AC29" s="237" t="s">
        <v>197</v>
      </c>
      <c r="AD29" s="239">
        <v>2</v>
      </c>
      <c r="AE29" s="237" t="s">
        <v>198</v>
      </c>
      <c r="AF29" s="245" t="s">
        <v>96</v>
      </c>
      <c r="AG29" s="246" t="s">
        <v>97</v>
      </c>
      <c r="AH29" s="241">
        <v>0.25</v>
      </c>
      <c r="AI29" s="246" t="s">
        <v>98</v>
      </c>
      <c r="AJ29" s="241">
        <v>0.15</v>
      </c>
      <c r="AK29" s="247">
        <v>0.4</v>
      </c>
      <c r="AL29" s="248">
        <v>0.24</v>
      </c>
      <c r="AM29" s="248">
        <v>0.4</v>
      </c>
      <c r="AN29" s="249" t="s">
        <v>99</v>
      </c>
      <c r="AO29" s="249" t="s">
        <v>100</v>
      </c>
      <c r="AP29" s="249" t="s">
        <v>101</v>
      </c>
      <c r="AQ29" s="487" t="s">
        <v>199</v>
      </c>
      <c r="AR29" s="462">
        <v>0.4</v>
      </c>
      <c r="AS29" s="462">
        <v>8.6399999999999991E-2</v>
      </c>
      <c r="AT29" s="464" t="s">
        <v>103</v>
      </c>
      <c r="AU29" s="462">
        <v>0.4</v>
      </c>
      <c r="AV29" s="462">
        <v>0.4</v>
      </c>
      <c r="AW29" s="464" t="s">
        <v>195</v>
      </c>
      <c r="AX29" s="464" t="s">
        <v>130</v>
      </c>
      <c r="AY29" s="464" t="s">
        <v>131</v>
      </c>
      <c r="AZ29" s="487" t="s">
        <v>132</v>
      </c>
      <c r="BA29" s="416" t="s">
        <v>114</v>
      </c>
      <c r="BB29" s="416" t="s">
        <v>114</v>
      </c>
      <c r="BC29" s="416" t="s">
        <v>114</v>
      </c>
      <c r="BD29" s="416" t="s">
        <v>114</v>
      </c>
      <c r="BE29" s="544" t="s">
        <v>114</v>
      </c>
      <c r="BF29" s="405" t="s">
        <v>114</v>
      </c>
      <c r="BG29" s="405" t="s">
        <v>114</v>
      </c>
      <c r="BH29" s="414" t="s">
        <v>114</v>
      </c>
      <c r="BI29" s="414"/>
      <c r="BJ29" s="414"/>
      <c r="BK29" s="414"/>
      <c r="BL29" s="414" t="s">
        <v>200</v>
      </c>
      <c r="BM29" s="405" t="s">
        <v>201</v>
      </c>
      <c r="BN29" s="405" t="s">
        <v>114</v>
      </c>
      <c r="BO29" s="405" t="s">
        <v>114</v>
      </c>
      <c r="BP29" s="35"/>
    </row>
    <row r="30" spans="1:68" ht="75">
      <c r="A30" s="498"/>
      <c r="B30" s="408"/>
      <c r="C30" s="408"/>
      <c r="D30" s="483"/>
      <c r="E30" s="483"/>
      <c r="F30" s="483"/>
      <c r="G30" s="408"/>
      <c r="H30" s="487"/>
      <c r="I30" s="487"/>
      <c r="J30" s="463"/>
      <c r="K30" s="456"/>
      <c r="L30" s="408"/>
      <c r="M30" s="458"/>
      <c r="N30" s="408"/>
      <c r="O30" s="408"/>
      <c r="P30" s="486"/>
      <c r="Q30" s="485"/>
      <c r="R30" s="487"/>
      <c r="S30" s="455"/>
      <c r="T30" s="487"/>
      <c r="U30" s="455"/>
      <c r="V30" s="487"/>
      <c r="W30" s="455"/>
      <c r="X30" s="458"/>
      <c r="Y30" s="455"/>
      <c r="Z30" s="455"/>
      <c r="AA30" s="464"/>
      <c r="AB30" s="243">
        <v>2</v>
      </c>
      <c r="AC30" s="237" t="s">
        <v>202</v>
      </c>
      <c r="AD30" s="239">
        <v>3</v>
      </c>
      <c r="AE30" s="237" t="s">
        <v>203</v>
      </c>
      <c r="AF30" s="245" t="s">
        <v>96</v>
      </c>
      <c r="AG30" s="246" t="s">
        <v>97</v>
      </c>
      <c r="AH30" s="241">
        <v>0.25</v>
      </c>
      <c r="AI30" s="246" t="s">
        <v>98</v>
      </c>
      <c r="AJ30" s="241">
        <v>0.15</v>
      </c>
      <c r="AK30" s="247">
        <v>0.4</v>
      </c>
      <c r="AL30" s="248">
        <v>0.14399999999999999</v>
      </c>
      <c r="AM30" s="248">
        <v>0.4</v>
      </c>
      <c r="AN30" s="249" t="s">
        <v>99</v>
      </c>
      <c r="AO30" s="249" t="s">
        <v>100</v>
      </c>
      <c r="AP30" s="249" t="s">
        <v>101</v>
      </c>
      <c r="AQ30" s="487"/>
      <c r="AR30" s="463"/>
      <c r="AS30" s="463"/>
      <c r="AT30" s="464"/>
      <c r="AU30" s="463"/>
      <c r="AV30" s="463"/>
      <c r="AW30" s="464"/>
      <c r="AX30" s="464"/>
      <c r="AY30" s="464"/>
      <c r="AZ30" s="487"/>
      <c r="BA30" s="416"/>
      <c r="BB30" s="416"/>
      <c r="BC30" s="416"/>
      <c r="BD30" s="416"/>
      <c r="BE30" s="544"/>
      <c r="BF30" s="405"/>
      <c r="BG30" s="405"/>
      <c r="BH30" s="414"/>
      <c r="BI30" s="414"/>
      <c r="BJ30" s="414"/>
      <c r="BK30" s="414"/>
      <c r="BL30" s="414"/>
      <c r="BM30" s="405"/>
      <c r="BN30" s="405"/>
      <c r="BO30" s="405"/>
      <c r="BP30" s="35"/>
    </row>
    <row r="31" spans="1:68" ht="75">
      <c r="A31" s="498"/>
      <c r="B31" s="408"/>
      <c r="C31" s="408"/>
      <c r="D31" s="483"/>
      <c r="E31" s="483"/>
      <c r="F31" s="483"/>
      <c r="G31" s="408"/>
      <c r="H31" s="487"/>
      <c r="I31" s="487"/>
      <c r="J31" s="463"/>
      <c r="K31" s="456"/>
      <c r="L31" s="408"/>
      <c r="M31" s="458"/>
      <c r="N31" s="408"/>
      <c r="O31" s="408"/>
      <c r="P31" s="486"/>
      <c r="Q31" s="485"/>
      <c r="R31" s="487"/>
      <c r="S31" s="455"/>
      <c r="T31" s="487"/>
      <c r="U31" s="455"/>
      <c r="V31" s="487"/>
      <c r="W31" s="455"/>
      <c r="X31" s="458"/>
      <c r="Y31" s="455"/>
      <c r="Z31" s="455"/>
      <c r="AA31" s="464"/>
      <c r="AB31" s="243">
        <v>3</v>
      </c>
      <c r="AC31" s="237" t="s">
        <v>204</v>
      </c>
      <c r="AD31" s="259">
        <v>3</v>
      </c>
      <c r="AE31" s="237" t="s">
        <v>205</v>
      </c>
      <c r="AF31" s="245" t="s">
        <v>96</v>
      </c>
      <c r="AG31" s="246" t="s">
        <v>97</v>
      </c>
      <c r="AH31" s="241">
        <v>0.25</v>
      </c>
      <c r="AI31" s="246" t="s">
        <v>98</v>
      </c>
      <c r="AJ31" s="241">
        <v>0.15</v>
      </c>
      <c r="AK31" s="247">
        <v>0.4</v>
      </c>
      <c r="AL31" s="248">
        <v>8.6399999999999991E-2</v>
      </c>
      <c r="AM31" s="248">
        <v>0.4</v>
      </c>
      <c r="AN31" s="249" t="s">
        <v>99</v>
      </c>
      <c r="AO31" s="249" t="s">
        <v>100</v>
      </c>
      <c r="AP31" s="249" t="s">
        <v>101</v>
      </c>
      <c r="AQ31" s="487"/>
      <c r="AR31" s="463"/>
      <c r="AS31" s="463"/>
      <c r="AT31" s="464"/>
      <c r="AU31" s="463"/>
      <c r="AV31" s="463"/>
      <c r="AW31" s="464"/>
      <c r="AX31" s="464"/>
      <c r="AY31" s="464"/>
      <c r="AZ31" s="487"/>
      <c r="BA31" s="416"/>
      <c r="BB31" s="416"/>
      <c r="BC31" s="416"/>
      <c r="BD31" s="416"/>
      <c r="BE31" s="544"/>
      <c r="BF31" s="405"/>
      <c r="BG31" s="405"/>
      <c r="BH31" s="414"/>
      <c r="BI31" s="414"/>
      <c r="BJ31" s="414"/>
      <c r="BK31" s="414"/>
      <c r="BL31" s="414"/>
      <c r="BM31" s="405"/>
      <c r="BN31" s="405"/>
      <c r="BO31" s="405"/>
      <c r="BP31" s="35"/>
    </row>
    <row r="32" spans="1:68">
      <c r="A32" s="498"/>
      <c r="B32" s="408"/>
      <c r="C32" s="408"/>
      <c r="D32" s="483"/>
      <c r="E32" s="483"/>
      <c r="F32" s="483"/>
      <c r="G32" s="408"/>
      <c r="H32" s="487"/>
      <c r="I32" s="487"/>
      <c r="J32" s="463"/>
      <c r="K32" s="456"/>
      <c r="L32" s="408"/>
      <c r="M32" s="458"/>
      <c r="N32" s="408"/>
      <c r="O32" s="408"/>
      <c r="P32" s="486"/>
      <c r="Q32" s="485"/>
      <c r="R32" s="487"/>
      <c r="S32" s="455"/>
      <c r="T32" s="487"/>
      <c r="U32" s="455"/>
      <c r="V32" s="487"/>
      <c r="W32" s="455"/>
      <c r="X32" s="458"/>
      <c r="Y32" s="455"/>
      <c r="Z32" s="455"/>
      <c r="AA32" s="464"/>
      <c r="AB32" s="243"/>
      <c r="AC32" s="259"/>
      <c r="AD32" s="259"/>
      <c r="AE32" s="237"/>
      <c r="AF32" s="245" t="s">
        <v>143</v>
      </c>
      <c r="AG32" s="246"/>
      <c r="AH32" s="241" t="s">
        <v>143</v>
      </c>
      <c r="AI32" s="246"/>
      <c r="AJ32" s="241" t="s">
        <v>143</v>
      </c>
      <c r="AK32" s="247" t="s">
        <v>143</v>
      </c>
      <c r="AL32" s="248" t="s">
        <v>143</v>
      </c>
      <c r="AM32" s="248" t="s">
        <v>143</v>
      </c>
      <c r="AN32" s="249"/>
      <c r="AO32" s="249"/>
      <c r="AP32" s="249"/>
      <c r="AQ32" s="487"/>
      <c r="AR32" s="463"/>
      <c r="AS32" s="463"/>
      <c r="AT32" s="464"/>
      <c r="AU32" s="463"/>
      <c r="AV32" s="463"/>
      <c r="AW32" s="464"/>
      <c r="AX32" s="464"/>
      <c r="AY32" s="464"/>
      <c r="AZ32" s="487"/>
      <c r="BA32" s="416"/>
      <c r="BB32" s="416"/>
      <c r="BC32" s="416"/>
      <c r="BD32" s="416"/>
      <c r="BE32" s="544"/>
      <c r="BF32" s="405"/>
      <c r="BG32" s="405"/>
      <c r="BH32" s="414"/>
      <c r="BI32" s="414"/>
      <c r="BJ32" s="414"/>
      <c r="BK32" s="414"/>
      <c r="BL32" s="414"/>
      <c r="BM32" s="405"/>
      <c r="BN32" s="405"/>
      <c r="BO32" s="405"/>
      <c r="BP32" s="35"/>
    </row>
    <row r="33" spans="1:68">
      <c r="A33" s="498"/>
      <c r="B33" s="408"/>
      <c r="C33" s="408"/>
      <c r="D33" s="483"/>
      <c r="E33" s="483"/>
      <c r="F33" s="483"/>
      <c r="G33" s="408"/>
      <c r="H33" s="487"/>
      <c r="I33" s="487"/>
      <c r="J33" s="463"/>
      <c r="K33" s="456"/>
      <c r="L33" s="408"/>
      <c r="M33" s="458"/>
      <c r="N33" s="408"/>
      <c r="O33" s="408"/>
      <c r="P33" s="486"/>
      <c r="Q33" s="485"/>
      <c r="R33" s="487"/>
      <c r="S33" s="455"/>
      <c r="T33" s="487"/>
      <c r="U33" s="455"/>
      <c r="V33" s="487"/>
      <c r="W33" s="455"/>
      <c r="X33" s="458"/>
      <c r="Y33" s="455"/>
      <c r="Z33" s="455"/>
      <c r="AA33" s="464"/>
      <c r="AB33" s="243"/>
      <c r="AC33" s="306"/>
      <c r="AD33" s="306"/>
      <c r="AE33" s="237"/>
      <c r="AF33" s="245" t="s">
        <v>143</v>
      </c>
      <c r="AG33" s="246"/>
      <c r="AH33" s="241" t="s">
        <v>143</v>
      </c>
      <c r="AI33" s="246"/>
      <c r="AJ33" s="241" t="s">
        <v>143</v>
      </c>
      <c r="AK33" s="247" t="s">
        <v>143</v>
      </c>
      <c r="AL33" s="248" t="s">
        <v>143</v>
      </c>
      <c r="AM33" s="248" t="s">
        <v>143</v>
      </c>
      <c r="AN33" s="249"/>
      <c r="AO33" s="249"/>
      <c r="AP33" s="249"/>
      <c r="AQ33" s="487"/>
      <c r="AR33" s="463"/>
      <c r="AS33" s="463"/>
      <c r="AT33" s="464"/>
      <c r="AU33" s="463"/>
      <c r="AV33" s="463"/>
      <c r="AW33" s="464"/>
      <c r="AX33" s="464"/>
      <c r="AY33" s="464"/>
      <c r="AZ33" s="487"/>
      <c r="BA33" s="416"/>
      <c r="BB33" s="416"/>
      <c r="BC33" s="416"/>
      <c r="BD33" s="416"/>
      <c r="BE33" s="544"/>
      <c r="BF33" s="405"/>
      <c r="BG33" s="405"/>
      <c r="BH33" s="414"/>
      <c r="BI33" s="414"/>
      <c r="BJ33" s="414"/>
      <c r="BK33" s="414"/>
      <c r="BL33" s="414"/>
      <c r="BM33" s="405"/>
      <c r="BN33" s="405"/>
      <c r="BO33" s="405"/>
      <c r="BP33" s="35"/>
    </row>
    <row r="34" spans="1:68">
      <c r="A34" s="498"/>
      <c r="B34" s="408"/>
      <c r="C34" s="408"/>
      <c r="D34" s="483"/>
      <c r="E34" s="483"/>
      <c r="F34" s="483"/>
      <c r="G34" s="408"/>
      <c r="H34" s="487"/>
      <c r="I34" s="487"/>
      <c r="J34" s="463"/>
      <c r="K34" s="456"/>
      <c r="L34" s="408"/>
      <c r="M34" s="458"/>
      <c r="N34" s="408"/>
      <c r="O34" s="408"/>
      <c r="P34" s="486"/>
      <c r="Q34" s="485"/>
      <c r="R34" s="487"/>
      <c r="S34" s="455"/>
      <c r="T34" s="487"/>
      <c r="U34" s="455"/>
      <c r="V34" s="487"/>
      <c r="W34" s="455"/>
      <c r="X34" s="458"/>
      <c r="Y34" s="455"/>
      <c r="Z34" s="455"/>
      <c r="AA34" s="464"/>
      <c r="AB34" s="243"/>
      <c r="AC34" s="237"/>
      <c r="AD34" s="237"/>
      <c r="AE34" s="237"/>
      <c r="AF34" s="245" t="s">
        <v>143</v>
      </c>
      <c r="AG34" s="246"/>
      <c r="AH34" s="241" t="s">
        <v>143</v>
      </c>
      <c r="AI34" s="246"/>
      <c r="AJ34" s="241" t="s">
        <v>143</v>
      </c>
      <c r="AK34" s="247" t="s">
        <v>143</v>
      </c>
      <c r="AL34" s="248" t="s">
        <v>143</v>
      </c>
      <c r="AM34" s="248" t="s">
        <v>143</v>
      </c>
      <c r="AN34" s="249"/>
      <c r="AO34" s="249"/>
      <c r="AP34" s="249"/>
      <c r="AQ34" s="487"/>
      <c r="AR34" s="463"/>
      <c r="AS34" s="463"/>
      <c r="AT34" s="464"/>
      <c r="AU34" s="463"/>
      <c r="AV34" s="463"/>
      <c r="AW34" s="464"/>
      <c r="AX34" s="464"/>
      <c r="AY34" s="464"/>
      <c r="AZ34" s="487"/>
      <c r="BA34" s="416"/>
      <c r="BB34" s="416"/>
      <c r="BC34" s="416"/>
      <c r="BD34" s="416"/>
      <c r="BE34" s="544"/>
      <c r="BF34" s="405"/>
      <c r="BG34" s="405"/>
      <c r="BH34" s="414"/>
      <c r="BI34" s="414"/>
      <c r="BJ34" s="414"/>
      <c r="BK34" s="414"/>
      <c r="BL34" s="414"/>
      <c r="BM34" s="405"/>
      <c r="BN34" s="405"/>
      <c r="BO34" s="405"/>
      <c r="BP34" s="35"/>
    </row>
    <row r="35" spans="1:68" s="31" customFormat="1" ht="135" customHeight="1">
      <c r="A35" s="465" t="s">
        <v>206</v>
      </c>
      <c r="B35" s="409" t="s">
        <v>207</v>
      </c>
      <c r="C35" s="409" t="s">
        <v>208</v>
      </c>
      <c r="D35" s="483" t="s">
        <v>83</v>
      </c>
      <c r="E35" s="483" t="s">
        <v>209</v>
      </c>
      <c r="F35" s="483">
        <v>1</v>
      </c>
      <c r="G35" s="486" t="s">
        <v>210</v>
      </c>
      <c r="H35" s="487"/>
      <c r="I35" s="487"/>
      <c r="J35" s="463" t="s">
        <v>211</v>
      </c>
      <c r="K35" s="456" t="s">
        <v>87</v>
      </c>
      <c r="L35" s="408" t="s">
        <v>88</v>
      </c>
      <c r="M35" s="458" t="s">
        <v>212</v>
      </c>
      <c r="N35" s="408"/>
      <c r="O35" s="408"/>
      <c r="P35" s="486" t="s">
        <v>213</v>
      </c>
      <c r="Q35" s="411">
        <v>0.95</v>
      </c>
      <c r="R35" s="487" t="s">
        <v>103</v>
      </c>
      <c r="S35" s="455">
        <v>0.2</v>
      </c>
      <c r="T35" s="487"/>
      <c r="U35" s="455" t="s">
        <v>143</v>
      </c>
      <c r="V35" s="487" t="s">
        <v>195</v>
      </c>
      <c r="W35" s="455">
        <v>0.4</v>
      </c>
      <c r="X35" s="458" t="s">
        <v>195</v>
      </c>
      <c r="Y35" s="455">
        <v>0.4</v>
      </c>
      <c r="Z35" s="455" t="s">
        <v>214</v>
      </c>
      <c r="AA35" s="464" t="s">
        <v>131</v>
      </c>
      <c r="AB35" s="243">
        <v>1</v>
      </c>
      <c r="AC35" s="239" t="s">
        <v>215</v>
      </c>
      <c r="AD35" s="239" t="s">
        <v>216</v>
      </c>
      <c r="AE35" s="239" t="s">
        <v>217</v>
      </c>
      <c r="AF35" s="245" t="s">
        <v>96</v>
      </c>
      <c r="AG35" s="249" t="s">
        <v>97</v>
      </c>
      <c r="AH35" s="241">
        <v>0.25</v>
      </c>
      <c r="AI35" s="249" t="s">
        <v>98</v>
      </c>
      <c r="AJ35" s="241">
        <v>0.15</v>
      </c>
      <c r="AK35" s="247">
        <v>0.4</v>
      </c>
      <c r="AL35" s="248">
        <v>0.12</v>
      </c>
      <c r="AM35" s="248">
        <v>0.4</v>
      </c>
      <c r="AN35" s="249" t="s">
        <v>99</v>
      </c>
      <c r="AO35" s="249" t="s">
        <v>100</v>
      </c>
      <c r="AP35" s="249" t="s">
        <v>101</v>
      </c>
      <c r="AQ35" s="487" t="s">
        <v>218</v>
      </c>
      <c r="AR35" s="462">
        <v>0.2</v>
      </c>
      <c r="AS35" s="462">
        <v>1.5551999999999996E-2</v>
      </c>
      <c r="AT35" s="464" t="s">
        <v>103</v>
      </c>
      <c r="AU35" s="462">
        <v>0.4</v>
      </c>
      <c r="AV35" s="462">
        <v>0.4</v>
      </c>
      <c r="AW35" s="464" t="s">
        <v>195</v>
      </c>
      <c r="AX35" s="464" t="s">
        <v>131</v>
      </c>
      <c r="AY35" s="464" t="s">
        <v>131</v>
      </c>
      <c r="AZ35" s="487" t="s">
        <v>132</v>
      </c>
      <c r="BA35" s="486" t="s">
        <v>219</v>
      </c>
      <c r="BB35" s="486" t="s">
        <v>219</v>
      </c>
      <c r="BC35" s="486" t="s">
        <v>219</v>
      </c>
      <c r="BD35" s="486" t="s">
        <v>219</v>
      </c>
      <c r="BE35" s="486" t="s">
        <v>219</v>
      </c>
      <c r="BF35" s="468" t="s">
        <v>219</v>
      </c>
      <c r="BG35" s="468" t="s">
        <v>219</v>
      </c>
      <c r="BH35" s="542" t="s">
        <v>133</v>
      </c>
      <c r="BI35" s="542"/>
      <c r="BJ35" s="468"/>
      <c r="BK35" s="468"/>
      <c r="BL35" s="543" t="s">
        <v>220</v>
      </c>
      <c r="BM35" s="533" t="s">
        <v>221</v>
      </c>
      <c r="BN35" s="533" t="s">
        <v>219</v>
      </c>
      <c r="BO35" s="533" t="s">
        <v>219</v>
      </c>
      <c r="BP35" s="35"/>
    </row>
    <row r="36" spans="1:68" s="31" customFormat="1" ht="64.5">
      <c r="A36" s="466"/>
      <c r="B36" s="468"/>
      <c r="C36" s="468"/>
      <c r="D36" s="483"/>
      <c r="E36" s="483"/>
      <c r="F36" s="483"/>
      <c r="G36" s="486"/>
      <c r="H36" s="487"/>
      <c r="I36" s="487"/>
      <c r="J36" s="463"/>
      <c r="K36" s="456"/>
      <c r="L36" s="408"/>
      <c r="M36" s="458"/>
      <c r="N36" s="408"/>
      <c r="O36" s="408"/>
      <c r="P36" s="486"/>
      <c r="Q36" s="411"/>
      <c r="R36" s="487"/>
      <c r="S36" s="455"/>
      <c r="T36" s="487"/>
      <c r="U36" s="455"/>
      <c r="V36" s="487"/>
      <c r="W36" s="455"/>
      <c r="X36" s="458"/>
      <c r="Y36" s="455"/>
      <c r="Z36" s="455"/>
      <c r="AA36" s="464"/>
      <c r="AB36" s="243">
        <v>2</v>
      </c>
      <c r="AC36" s="239" t="s">
        <v>222</v>
      </c>
      <c r="AD36" s="239">
        <v>1</v>
      </c>
      <c r="AE36" s="239" t="s">
        <v>223</v>
      </c>
      <c r="AF36" s="245" t="s">
        <v>96</v>
      </c>
      <c r="AG36" s="249" t="s">
        <v>97</v>
      </c>
      <c r="AH36" s="241">
        <v>0.25</v>
      </c>
      <c r="AI36" s="249" t="s">
        <v>98</v>
      </c>
      <c r="AJ36" s="241">
        <v>0.15</v>
      </c>
      <c r="AK36" s="247">
        <v>0.4</v>
      </c>
      <c r="AL36" s="248">
        <v>7.1999999999999995E-2</v>
      </c>
      <c r="AM36" s="248">
        <v>0.4</v>
      </c>
      <c r="AN36" s="249" t="s">
        <v>99</v>
      </c>
      <c r="AO36" s="249" t="s">
        <v>100</v>
      </c>
      <c r="AP36" s="249" t="s">
        <v>101</v>
      </c>
      <c r="AQ36" s="487"/>
      <c r="AR36" s="463"/>
      <c r="AS36" s="463"/>
      <c r="AT36" s="464"/>
      <c r="AU36" s="463"/>
      <c r="AV36" s="463"/>
      <c r="AW36" s="464"/>
      <c r="AX36" s="464"/>
      <c r="AY36" s="464"/>
      <c r="AZ36" s="487"/>
      <c r="BA36" s="486"/>
      <c r="BB36" s="486"/>
      <c r="BC36" s="486"/>
      <c r="BD36" s="486"/>
      <c r="BE36" s="486"/>
      <c r="BF36" s="468"/>
      <c r="BG36" s="468"/>
      <c r="BH36" s="542"/>
      <c r="BI36" s="542"/>
      <c r="BJ36" s="468"/>
      <c r="BK36" s="468"/>
      <c r="BL36" s="543"/>
      <c r="BM36" s="533"/>
      <c r="BN36" s="533"/>
      <c r="BO36" s="533"/>
      <c r="BP36" s="35"/>
    </row>
    <row r="37" spans="1:68" ht="72" customHeight="1">
      <c r="A37" s="466"/>
      <c r="B37" s="468"/>
      <c r="C37" s="468"/>
      <c r="D37" s="483"/>
      <c r="E37" s="483"/>
      <c r="F37" s="483"/>
      <c r="G37" s="486"/>
      <c r="H37" s="487"/>
      <c r="I37" s="487"/>
      <c r="J37" s="463"/>
      <c r="K37" s="456"/>
      <c r="L37" s="408"/>
      <c r="M37" s="458"/>
      <c r="N37" s="408"/>
      <c r="O37" s="408"/>
      <c r="P37" s="486"/>
      <c r="Q37" s="411"/>
      <c r="R37" s="487"/>
      <c r="S37" s="455"/>
      <c r="T37" s="487"/>
      <c r="U37" s="455"/>
      <c r="V37" s="487"/>
      <c r="W37" s="455"/>
      <c r="X37" s="458"/>
      <c r="Y37" s="455"/>
      <c r="Z37" s="455"/>
      <c r="AA37" s="464"/>
      <c r="AB37" s="243">
        <v>3</v>
      </c>
      <c r="AC37" s="239" t="s">
        <v>224</v>
      </c>
      <c r="AD37" s="239">
        <v>1</v>
      </c>
      <c r="AE37" s="239" t="s">
        <v>225</v>
      </c>
      <c r="AF37" s="245" t="s">
        <v>96</v>
      </c>
      <c r="AG37" s="249" t="s">
        <v>97</v>
      </c>
      <c r="AH37" s="241">
        <v>0.25</v>
      </c>
      <c r="AI37" s="249" t="s">
        <v>98</v>
      </c>
      <c r="AJ37" s="241">
        <v>0.15</v>
      </c>
      <c r="AK37" s="247">
        <v>0.4</v>
      </c>
      <c r="AL37" s="248">
        <v>4.3199999999999995E-2</v>
      </c>
      <c r="AM37" s="248">
        <v>0.4</v>
      </c>
      <c r="AN37" s="249" t="s">
        <v>99</v>
      </c>
      <c r="AO37" s="249" t="s">
        <v>100</v>
      </c>
      <c r="AP37" s="249" t="s">
        <v>101</v>
      </c>
      <c r="AQ37" s="487"/>
      <c r="AR37" s="463"/>
      <c r="AS37" s="463"/>
      <c r="AT37" s="464"/>
      <c r="AU37" s="463"/>
      <c r="AV37" s="463"/>
      <c r="AW37" s="464"/>
      <c r="AX37" s="464"/>
      <c r="AY37" s="464"/>
      <c r="AZ37" s="487"/>
      <c r="BA37" s="486"/>
      <c r="BB37" s="486"/>
      <c r="BC37" s="486"/>
      <c r="BD37" s="486"/>
      <c r="BE37" s="486"/>
      <c r="BF37" s="468"/>
      <c r="BG37" s="468"/>
      <c r="BH37" s="542"/>
      <c r="BI37" s="542"/>
      <c r="BJ37" s="468"/>
      <c r="BK37" s="468"/>
      <c r="BL37" s="543"/>
      <c r="BM37" s="533"/>
      <c r="BN37" s="533"/>
      <c r="BO37" s="533"/>
      <c r="BP37" s="35"/>
    </row>
    <row r="38" spans="1:68" ht="79.5" customHeight="1">
      <c r="A38" s="466"/>
      <c r="B38" s="468"/>
      <c r="C38" s="468"/>
      <c r="D38" s="483"/>
      <c r="E38" s="483"/>
      <c r="F38" s="483"/>
      <c r="G38" s="486"/>
      <c r="H38" s="487"/>
      <c r="I38" s="487"/>
      <c r="J38" s="463"/>
      <c r="K38" s="456"/>
      <c r="L38" s="408"/>
      <c r="M38" s="458"/>
      <c r="N38" s="408"/>
      <c r="O38" s="408"/>
      <c r="P38" s="486"/>
      <c r="Q38" s="411"/>
      <c r="R38" s="487"/>
      <c r="S38" s="455"/>
      <c r="T38" s="487"/>
      <c r="U38" s="455"/>
      <c r="V38" s="487"/>
      <c r="W38" s="455"/>
      <c r="X38" s="458"/>
      <c r="Y38" s="455"/>
      <c r="Z38" s="455"/>
      <c r="AA38" s="464"/>
      <c r="AB38" s="243">
        <v>4</v>
      </c>
      <c r="AC38" s="239" t="s">
        <v>226</v>
      </c>
      <c r="AD38" s="239">
        <v>1</v>
      </c>
      <c r="AE38" s="239" t="s">
        <v>227</v>
      </c>
      <c r="AF38" s="245" t="s">
        <v>96</v>
      </c>
      <c r="AG38" s="249" t="s">
        <v>97</v>
      </c>
      <c r="AH38" s="241">
        <v>0.25</v>
      </c>
      <c r="AI38" s="249" t="s">
        <v>98</v>
      </c>
      <c r="AJ38" s="241">
        <v>0.15</v>
      </c>
      <c r="AK38" s="247">
        <v>0.4</v>
      </c>
      <c r="AL38" s="248">
        <v>2.5919999999999995E-2</v>
      </c>
      <c r="AM38" s="248">
        <v>0.4</v>
      </c>
      <c r="AN38" s="249" t="s">
        <v>99</v>
      </c>
      <c r="AO38" s="249" t="s">
        <v>100</v>
      </c>
      <c r="AP38" s="249" t="s">
        <v>101</v>
      </c>
      <c r="AQ38" s="487"/>
      <c r="AR38" s="463"/>
      <c r="AS38" s="463"/>
      <c r="AT38" s="464"/>
      <c r="AU38" s="463"/>
      <c r="AV38" s="463"/>
      <c r="AW38" s="464"/>
      <c r="AX38" s="464"/>
      <c r="AY38" s="464"/>
      <c r="AZ38" s="487"/>
      <c r="BA38" s="486"/>
      <c r="BB38" s="486"/>
      <c r="BC38" s="486"/>
      <c r="BD38" s="486"/>
      <c r="BE38" s="486"/>
      <c r="BF38" s="468"/>
      <c r="BG38" s="468"/>
      <c r="BH38" s="542"/>
      <c r="BI38" s="542"/>
      <c r="BJ38" s="468"/>
      <c r="BK38" s="468"/>
      <c r="BL38" s="543"/>
      <c r="BM38" s="533"/>
      <c r="BN38" s="533"/>
      <c r="BO38" s="533"/>
      <c r="BP38" s="35"/>
    </row>
    <row r="39" spans="1:68" s="31" customFormat="1" ht="64.5">
      <c r="A39" s="466"/>
      <c r="B39" s="468"/>
      <c r="C39" s="468"/>
      <c r="D39" s="483"/>
      <c r="E39" s="483"/>
      <c r="F39" s="483"/>
      <c r="G39" s="486"/>
      <c r="H39" s="487"/>
      <c r="I39" s="487"/>
      <c r="J39" s="463"/>
      <c r="K39" s="456"/>
      <c r="L39" s="408"/>
      <c r="M39" s="458"/>
      <c r="N39" s="408"/>
      <c r="O39" s="408"/>
      <c r="P39" s="486"/>
      <c r="Q39" s="411"/>
      <c r="R39" s="487"/>
      <c r="S39" s="455"/>
      <c r="T39" s="487"/>
      <c r="U39" s="455"/>
      <c r="V39" s="487"/>
      <c r="W39" s="455"/>
      <c r="X39" s="458"/>
      <c r="Y39" s="455"/>
      <c r="Z39" s="455"/>
      <c r="AA39" s="464"/>
      <c r="AB39" s="243">
        <v>5</v>
      </c>
      <c r="AC39" s="239" t="s">
        <v>228</v>
      </c>
      <c r="AD39" s="239">
        <v>1</v>
      </c>
      <c r="AE39" s="239" t="s">
        <v>227</v>
      </c>
      <c r="AF39" s="245" t="s">
        <v>96</v>
      </c>
      <c r="AG39" s="249" t="s">
        <v>97</v>
      </c>
      <c r="AH39" s="241">
        <v>0.25</v>
      </c>
      <c r="AI39" s="249" t="s">
        <v>98</v>
      </c>
      <c r="AJ39" s="241">
        <v>0.15</v>
      </c>
      <c r="AK39" s="247">
        <v>0.4</v>
      </c>
      <c r="AL39" s="248">
        <v>1.5551999999999996E-2</v>
      </c>
      <c r="AM39" s="248">
        <v>0.4</v>
      </c>
      <c r="AN39" s="249" t="s">
        <v>99</v>
      </c>
      <c r="AO39" s="249" t="s">
        <v>100</v>
      </c>
      <c r="AP39" s="249" t="s">
        <v>101</v>
      </c>
      <c r="AQ39" s="487"/>
      <c r="AR39" s="463"/>
      <c r="AS39" s="463"/>
      <c r="AT39" s="464"/>
      <c r="AU39" s="463"/>
      <c r="AV39" s="463"/>
      <c r="AW39" s="464"/>
      <c r="AX39" s="464"/>
      <c r="AY39" s="464"/>
      <c r="AZ39" s="487"/>
      <c r="BA39" s="486"/>
      <c r="BB39" s="486"/>
      <c r="BC39" s="486"/>
      <c r="BD39" s="486"/>
      <c r="BE39" s="486"/>
      <c r="BF39" s="468"/>
      <c r="BG39" s="468"/>
      <c r="BH39" s="542"/>
      <c r="BI39" s="542"/>
      <c r="BJ39" s="468"/>
      <c r="BK39" s="468"/>
      <c r="BL39" s="543"/>
      <c r="BM39" s="533"/>
      <c r="BN39" s="533"/>
      <c r="BO39" s="533"/>
      <c r="BP39" s="35"/>
    </row>
    <row r="40" spans="1:68" s="31" customFormat="1">
      <c r="A40" s="466"/>
      <c r="B40" s="468"/>
      <c r="C40" s="468"/>
      <c r="D40" s="483"/>
      <c r="E40" s="483"/>
      <c r="F40" s="483"/>
      <c r="G40" s="486"/>
      <c r="H40" s="487"/>
      <c r="I40" s="487"/>
      <c r="J40" s="463"/>
      <c r="K40" s="456"/>
      <c r="L40" s="408"/>
      <c r="M40" s="458"/>
      <c r="N40" s="408"/>
      <c r="O40" s="408"/>
      <c r="P40" s="486"/>
      <c r="Q40" s="411"/>
      <c r="R40" s="487"/>
      <c r="S40" s="455"/>
      <c r="T40" s="487"/>
      <c r="U40" s="455"/>
      <c r="V40" s="487"/>
      <c r="W40" s="455"/>
      <c r="X40" s="458"/>
      <c r="Y40" s="455"/>
      <c r="Z40" s="455"/>
      <c r="AA40" s="464"/>
      <c r="AB40" s="243"/>
      <c r="AC40" s="239"/>
      <c r="AD40" s="343"/>
      <c r="AE40" s="237"/>
      <c r="AF40" s="245" t="s">
        <v>143</v>
      </c>
      <c r="AG40" s="246"/>
      <c r="AH40" s="241" t="s">
        <v>143</v>
      </c>
      <c r="AI40" s="246"/>
      <c r="AJ40" s="241" t="s">
        <v>143</v>
      </c>
      <c r="AK40" s="247" t="s">
        <v>143</v>
      </c>
      <c r="AL40" s="248" t="s">
        <v>143</v>
      </c>
      <c r="AM40" s="248" t="s">
        <v>143</v>
      </c>
      <c r="AN40" s="249"/>
      <c r="AO40" s="249"/>
      <c r="AP40" s="249"/>
      <c r="AQ40" s="487"/>
      <c r="AR40" s="463"/>
      <c r="AS40" s="463"/>
      <c r="AT40" s="464"/>
      <c r="AU40" s="463"/>
      <c r="AV40" s="463"/>
      <c r="AW40" s="464"/>
      <c r="AX40" s="464"/>
      <c r="AY40" s="464"/>
      <c r="AZ40" s="487"/>
      <c r="BA40" s="486"/>
      <c r="BB40" s="486"/>
      <c r="BC40" s="486"/>
      <c r="BD40" s="486"/>
      <c r="BE40" s="486"/>
      <c r="BF40" s="407"/>
      <c r="BG40" s="407"/>
      <c r="BH40" s="413"/>
      <c r="BI40" s="413"/>
      <c r="BJ40" s="407"/>
      <c r="BK40" s="407"/>
      <c r="BL40" s="410"/>
      <c r="BM40" s="503"/>
      <c r="BN40" s="503"/>
      <c r="BO40" s="503"/>
      <c r="BP40" s="35"/>
    </row>
    <row r="41" spans="1:68" s="31" customFormat="1" ht="115.5" customHeight="1">
      <c r="A41" s="466"/>
      <c r="B41" s="468"/>
      <c r="C41" s="468"/>
      <c r="D41" s="483" t="s">
        <v>83</v>
      </c>
      <c r="E41" s="483" t="s">
        <v>209</v>
      </c>
      <c r="F41" s="483">
        <v>2</v>
      </c>
      <c r="G41" s="486" t="s">
        <v>229</v>
      </c>
      <c r="H41" s="487"/>
      <c r="I41" s="487"/>
      <c r="J41" s="463" t="s">
        <v>230</v>
      </c>
      <c r="K41" s="456" t="s">
        <v>87</v>
      </c>
      <c r="L41" s="408" t="s">
        <v>88</v>
      </c>
      <c r="M41" s="458" t="s">
        <v>231</v>
      </c>
      <c r="N41" s="408"/>
      <c r="O41" s="408"/>
      <c r="P41" s="484" t="s">
        <v>232</v>
      </c>
      <c r="Q41" s="485">
        <v>1</v>
      </c>
      <c r="R41" s="487" t="s">
        <v>233</v>
      </c>
      <c r="S41" s="455">
        <v>0.8</v>
      </c>
      <c r="T41" s="487"/>
      <c r="U41" s="455" t="s">
        <v>143</v>
      </c>
      <c r="V41" s="487" t="s">
        <v>130</v>
      </c>
      <c r="W41" s="455">
        <v>0.6</v>
      </c>
      <c r="X41" s="458" t="s">
        <v>130</v>
      </c>
      <c r="Y41" s="455">
        <v>0.6</v>
      </c>
      <c r="Z41" s="455" t="s">
        <v>234</v>
      </c>
      <c r="AA41" s="464" t="s">
        <v>104</v>
      </c>
      <c r="AB41" s="243">
        <v>1</v>
      </c>
      <c r="AC41" s="239" t="s">
        <v>235</v>
      </c>
      <c r="AD41" s="259" t="s">
        <v>236</v>
      </c>
      <c r="AE41" s="239" t="s">
        <v>237</v>
      </c>
      <c r="AF41" s="245" t="s">
        <v>96</v>
      </c>
      <c r="AG41" s="249" t="s">
        <v>97</v>
      </c>
      <c r="AH41" s="241">
        <v>0.25</v>
      </c>
      <c r="AI41" s="249" t="s">
        <v>98</v>
      </c>
      <c r="AJ41" s="241">
        <v>0.15</v>
      </c>
      <c r="AK41" s="247">
        <v>0.4</v>
      </c>
      <c r="AL41" s="248">
        <v>0.48</v>
      </c>
      <c r="AM41" s="248">
        <v>0.6</v>
      </c>
      <c r="AN41" s="249" t="s">
        <v>99</v>
      </c>
      <c r="AO41" s="249" t="s">
        <v>100</v>
      </c>
      <c r="AP41" s="249" t="s">
        <v>101</v>
      </c>
      <c r="AQ41" s="487" t="s">
        <v>238</v>
      </c>
      <c r="AR41" s="462">
        <v>0.8</v>
      </c>
      <c r="AS41" s="462">
        <v>0.23519999999999996</v>
      </c>
      <c r="AT41" s="464" t="s">
        <v>129</v>
      </c>
      <c r="AU41" s="462">
        <v>0.6</v>
      </c>
      <c r="AV41" s="462">
        <v>0.6</v>
      </c>
      <c r="AW41" s="464" t="s">
        <v>130</v>
      </c>
      <c r="AX41" s="464" t="s">
        <v>104</v>
      </c>
      <c r="AY41" s="464" t="s">
        <v>130</v>
      </c>
      <c r="AZ41" s="487" t="s">
        <v>105</v>
      </c>
      <c r="BA41" s="493" t="s">
        <v>239</v>
      </c>
      <c r="BB41" s="486" t="s">
        <v>240</v>
      </c>
      <c r="BC41" s="486" t="s">
        <v>241</v>
      </c>
      <c r="BD41" s="486" t="s">
        <v>242</v>
      </c>
      <c r="BE41" s="486" t="s">
        <v>243</v>
      </c>
      <c r="BF41" s="408" t="s">
        <v>244</v>
      </c>
      <c r="BG41" s="408" t="s">
        <v>245</v>
      </c>
      <c r="BH41" s="416" t="s">
        <v>246</v>
      </c>
      <c r="BI41" s="416"/>
      <c r="BJ41" s="416"/>
      <c r="BK41" s="416"/>
      <c r="BL41" s="416" t="s">
        <v>247</v>
      </c>
      <c r="BM41" s="408" t="s">
        <v>221</v>
      </c>
      <c r="BN41" s="408" t="s">
        <v>219</v>
      </c>
      <c r="BO41" s="408" t="s">
        <v>219</v>
      </c>
      <c r="BP41" s="35"/>
    </row>
    <row r="42" spans="1:68" s="31" customFormat="1" ht="122.25" customHeight="1">
      <c r="A42" s="466"/>
      <c r="B42" s="468"/>
      <c r="C42" s="468"/>
      <c r="D42" s="483"/>
      <c r="E42" s="483"/>
      <c r="F42" s="483"/>
      <c r="G42" s="486"/>
      <c r="H42" s="487"/>
      <c r="I42" s="487"/>
      <c r="J42" s="463"/>
      <c r="K42" s="456"/>
      <c r="L42" s="408"/>
      <c r="M42" s="458"/>
      <c r="N42" s="408"/>
      <c r="O42" s="408"/>
      <c r="P42" s="484"/>
      <c r="Q42" s="485"/>
      <c r="R42" s="487"/>
      <c r="S42" s="455"/>
      <c r="T42" s="487"/>
      <c r="U42" s="455"/>
      <c r="V42" s="487"/>
      <c r="W42" s="455"/>
      <c r="X42" s="458"/>
      <c r="Y42" s="455"/>
      <c r="Z42" s="455"/>
      <c r="AA42" s="464"/>
      <c r="AB42" s="243">
        <v>2</v>
      </c>
      <c r="AC42" s="239" t="s">
        <v>248</v>
      </c>
      <c r="AD42" s="259" t="s">
        <v>236</v>
      </c>
      <c r="AE42" s="239" t="s">
        <v>249</v>
      </c>
      <c r="AF42" s="245" t="s">
        <v>96</v>
      </c>
      <c r="AG42" s="249" t="s">
        <v>250</v>
      </c>
      <c r="AH42" s="241">
        <v>0.15</v>
      </c>
      <c r="AI42" s="249" t="s">
        <v>98</v>
      </c>
      <c r="AJ42" s="241">
        <v>0.15</v>
      </c>
      <c r="AK42" s="247">
        <v>0.3</v>
      </c>
      <c r="AL42" s="248">
        <v>0.33599999999999997</v>
      </c>
      <c r="AM42" s="248">
        <v>0.6</v>
      </c>
      <c r="AN42" s="249" t="s">
        <v>99</v>
      </c>
      <c r="AO42" s="249" t="s">
        <v>100</v>
      </c>
      <c r="AP42" s="249" t="s">
        <v>101</v>
      </c>
      <c r="AQ42" s="487"/>
      <c r="AR42" s="463"/>
      <c r="AS42" s="463"/>
      <c r="AT42" s="464"/>
      <c r="AU42" s="463"/>
      <c r="AV42" s="463"/>
      <c r="AW42" s="464"/>
      <c r="AX42" s="464"/>
      <c r="AY42" s="464"/>
      <c r="AZ42" s="487"/>
      <c r="BA42" s="486"/>
      <c r="BB42" s="486"/>
      <c r="BC42" s="486"/>
      <c r="BD42" s="486"/>
      <c r="BE42" s="486"/>
      <c r="BF42" s="408"/>
      <c r="BG42" s="408"/>
      <c r="BH42" s="416"/>
      <c r="BI42" s="416"/>
      <c r="BJ42" s="416"/>
      <c r="BK42" s="416"/>
      <c r="BL42" s="416"/>
      <c r="BM42" s="408"/>
      <c r="BN42" s="408"/>
      <c r="BO42" s="408"/>
      <c r="BP42" s="35"/>
    </row>
    <row r="43" spans="1:68" s="31" customFormat="1" ht="92.25" customHeight="1">
      <c r="A43" s="466"/>
      <c r="B43" s="468"/>
      <c r="C43" s="468"/>
      <c r="D43" s="483"/>
      <c r="E43" s="483"/>
      <c r="F43" s="483"/>
      <c r="G43" s="486"/>
      <c r="H43" s="487"/>
      <c r="I43" s="487"/>
      <c r="J43" s="463"/>
      <c r="K43" s="456"/>
      <c r="L43" s="408"/>
      <c r="M43" s="458"/>
      <c r="N43" s="408"/>
      <c r="O43" s="408"/>
      <c r="P43" s="484"/>
      <c r="Q43" s="485"/>
      <c r="R43" s="487"/>
      <c r="S43" s="455"/>
      <c r="T43" s="487"/>
      <c r="U43" s="455"/>
      <c r="V43" s="487"/>
      <c r="W43" s="455"/>
      <c r="X43" s="458"/>
      <c r="Y43" s="455"/>
      <c r="Z43" s="455"/>
      <c r="AA43" s="464"/>
      <c r="AB43" s="243">
        <v>3</v>
      </c>
      <c r="AC43" s="239" t="s">
        <v>251</v>
      </c>
      <c r="AD43" s="259" t="s">
        <v>236</v>
      </c>
      <c r="AE43" s="239" t="s">
        <v>252</v>
      </c>
      <c r="AF43" s="245" t="s">
        <v>96</v>
      </c>
      <c r="AG43" s="249" t="s">
        <v>250</v>
      </c>
      <c r="AH43" s="241">
        <v>0.15</v>
      </c>
      <c r="AI43" s="249" t="s">
        <v>98</v>
      </c>
      <c r="AJ43" s="241">
        <v>0.15</v>
      </c>
      <c r="AK43" s="247">
        <v>0.3</v>
      </c>
      <c r="AL43" s="248">
        <v>0.23519999999999996</v>
      </c>
      <c r="AM43" s="248">
        <v>0.6</v>
      </c>
      <c r="AN43" s="249" t="s">
        <v>99</v>
      </c>
      <c r="AO43" s="249" t="s">
        <v>100</v>
      </c>
      <c r="AP43" s="249" t="s">
        <v>101</v>
      </c>
      <c r="AQ43" s="487"/>
      <c r="AR43" s="463"/>
      <c r="AS43" s="463"/>
      <c r="AT43" s="464"/>
      <c r="AU43" s="463"/>
      <c r="AV43" s="463"/>
      <c r="AW43" s="464"/>
      <c r="AX43" s="464"/>
      <c r="AY43" s="464"/>
      <c r="AZ43" s="487"/>
      <c r="BA43" s="486"/>
      <c r="BB43" s="486"/>
      <c r="BC43" s="486"/>
      <c r="BD43" s="486"/>
      <c r="BE43" s="486"/>
      <c r="BF43" s="408"/>
      <c r="BG43" s="408"/>
      <c r="BH43" s="416"/>
      <c r="BI43" s="416"/>
      <c r="BJ43" s="416"/>
      <c r="BK43" s="416"/>
      <c r="BL43" s="416"/>
      <c r="BM43" s="408"/>
      <c r="BN43" s="408"/>
      <c r="BO43" s="408"/>
      <c r="BP43" s="35"/>
    </row>
    <row r="44" spans="1:68" s="31" customFormat="1" ht="93.75" customHeight="1">
      <c r="A44" s="466"/>
      <c r="B44" s="468"/>
      <c r="C44" s="468"/>
      <c r="D44" s="483"/>
      <c r="E44" s="483"/>
      <c r="F44" s="483"/>
      <c r="G44" s="486"/>
      <c r="H44" s="487"/>
      <c r="I44" s="487"/>
      <c r="J44" s="463"/>
      <c r="K44" s="456"/>
      <c r="L44" s="408"/>
      <c r="M44" s="458"/>
      <c r="N44" s="408"/>
      <c r="O44" s="408"/>
      <c r="P44" s="484"/>
      <c r="Q44" s="485"/>
      <c r="R44" s="487"/>
      <c r="S44" s="455"/>
      <c r="T44" s="487"/>
      <c r="U44" s="455"/>
      <c r="V44" s="487"/>
      <c r="W44" s="455"/>
      <c r="X44" s="458"/>
      <c r="Y44" s="455"/>
      <c r="Z44" s="455"/>
      <c r="AA44" s="464"/>
      <c r="AB44" s="243"/>
      <c r="AC44" s="259"/>
      <c r="AD44" s="344"/>
      <c r="AE44" s="237"/>
      <c r="AF44" s="245" t="s">
        <v>143</v>
      </c>
      <c r="AG44" s="246"/>
      <c r="AH44" s="241" t="s">
        <v>143</v>
      </c>
      <c r="AI44" s="246"/>
      <c r="AJ44" s="241" t="s">
        <v>143</v>
      </c>
      <c r="AK44" s="247" t="s">
        <v>143</v>
      </c>
      <c r="AL44" s="248" t="s">
        <v>143</v>
      </c>
      <c r="AM44" s="248" t="s">
        <v>143</v>
      </c>
      <c r="AN44" s="249"/>
      <c r="AO44" s="249"/>
      <c r="AP44" s="249"/>
      <c r="AQ44" s="487"/>
      <c r="AR44" s="463"/>
      <c r="AS44" s="463"/>
      <c r="AT44" s="464"/>
      <c r="AU44" s="463"/>
      <c r="AV44" s="463"/>
      <c r="AW44" s="464"/>
      <c r="AX44" s="464"/>
      <c r="AY44" s="464"/>
      <c r="AZ44" s="487"/>
      <c r="BA44" s="486"/>
      <c r="BB44" s="486"/>
      <c r="BC44" s="486"/>
      <c r="BD44" s="486"/>
      <c r="BE44" s="486"/>
      <c r="BF44" s="408"/>
      <c r="BG44" s="408"/>
      <c r="BH44" s="416"/>
      <c r="BI44" s="416"/>
      <c r="BJ44" s="416"/>
      <c r="BK44" s="416"/>
      <c r="BL44" s="416"/>
      <c r="BM44" s="408"/>
      <c r="BN44" s="408"/>
      <c r="BO44" s="408"/>
      <c r="BP44" s="35"/>
    </row>
    <row r="45" spans="1:68" s="31" customFormat="1" ht="78.75" customHeight="1">
      <c r="A45" s="466"/>
      <c r="B45" s="468"/>
      <c r="C45" s="468"/>
      <c r="D45" s="483"/>
      <c r="E45" s="483"/>
      <c r="F45" s="483"/>
      <c r="G45" s="486"/>
      <c r="H45" s="487"/>
      <c r="I45" s="487"/>
      <c r="J45" s="463"/>
      <c r="K45" s="456"/>
      <c r="L45" s="408"/>
      <c r="M45" s="458"/>
      <c r="N45" s="408"/>
      <c r="O45" s="408"/>
      <c r="P45" s="484"/>
      <c r="Q45" s="485"/>
      <c r="R45" s="487"/>
      <c r="S45" s="455"/>
      <c r="T45" s="487"/>
      <c r="U45" s="455"/>
      <c r="V45" s="487"/>
      <c r="W45" s="455"/>
      <c r="X45" s="458"/>
      <c r="Y45" s="455"/>
      <c r="Z45" s="455"/>
      <c r="AA45" s="464"/>
      <c r="AB45" s="243"/>
      <c r="AC45" s="259"/>
      <c r="AD45" s="344"/>
      <c r="AE45" s="237"/>
      <c r="AF45" s="245" t="s">
        <v>143</v>
      </c>
      <c r="AG45" s="246"/>
      <c r="AH45" s="241" t="s">
        <v>143</v>
      </c>
      <c r="AI45" s="246"/>
      <c r="AJ45" s="241" t="s">
        <v>143</v>
      </c>
      <c r="AK45" s="247" t="s">
        <v>143</v>
      </c>
      <c r="AL45" s="248" t="s">
        <v>143</v>
      </c>
      <c r="AM45" s="248" t="s">
        <v>143</v>
      </c>
      <c r="AN45" s="249"/>
      <c r="AO45" s="249"/>
      <c r="AP45" s="249"/>
      <c r="AQ45" s="487"/>
      <c r="AR45" s="463"/>
      <c r="AS45" s="463"/>
      <c r="AT45" s="464"/>
      <c r="AU45" s="463"/>
      <c r="AV45" s="463"/>
      <c r="AW45" s="464"/>
      <c r="AX45" s="464"/>
      <c r="AY45" s="464"/>
      <c r="AZ45" s="487"/>
      <c r="BA45" s="486"/>
      <c r="BB45" s="486"/>
      <c r="BC45" s="486"/>
      <c r="BD45" s="486"/>
      <c r="BE45" s="486"/>
      <c r="BF45" s="408"/>
      <c r="BG45" s="408"/>
      <c r="BH45" s="416"/>
      <c r="BI45" s="416"/>
      <c r="BJ45" s="416"/>
      <c r="BK45" s="416"/>
      <c r="BL45" s="416"/>
      <c r="BM45" s="408"/>
      <c r="BN45" s="408"/>
      <c r="BO45" s="408"/>
      <c r="BP45" s="35"/>
    </row>
    <row r="46" spans="1:68" s="31" customFormat="1" ht="73.5" customHeight="1">
      <c r="A46" s="466"/>
      <c r="B46" s="468"/>
      <c r="C46" s="468"/>
      <c r="D46" s="483"/>
      <c r="E46" s="483"/>
      <c r="F46" s="483"/>
      <c r="G46" s="486"/>
      <c r="H46" s="487"/>
      <c r="I46" s="487"/>
      <c r="J46" s="463"/>
      <c r="K46" s="456"/>
      <c r="L46" s="408"/>
      <c r="M46" s="458"/>
      <c r="N46" s="408"/>
      <c r="O46" s="408"/>
      <c r="P46" s="484"/>
      <c r="Q46" s="485"/>
      <c r="R46" s="487"/>
      <c r="S46" s="455"/>
      <c r="T46" s="487"/>
      <c r="U46" s="455"/>
      <c r="V46" s="487"/>
      <c r="W46" s="455"/>
      <c r="X46" s="458"/>
      <c r="Y46" s="455"/>
      <c r="Z46" s="455"/>
      <c r="AA46" s="464"/>
      <c r="AB46" s="243"/>
      <c r="AC46" s="239"/>
      <c r="AD46" s="343"/>
      <c r="AE46" s="237"/>
      <c r="AF46" s="245" t="s">
        <v>143</v>
      </c>
      <c r="AG46" s="246"/>
      <c r="AH46" s="241" t="s">
        <v>143</v>
      </c>
      <c r="AI46" s="246"/>
      <c r="AJ46" s="241" t="s">
        <v>143</v>
      </c>
      <c r="AK46" s="247" t="s">
        <v>143</v>
      </c>
      <c r="AL46" s="248" t="s">
        <v>143</v>
      </c>
      <c r="AM46" s="248" t="s">
        <v>143</v>
      </c>
      <c r="AN46" s="249"/>
      <c r="AO46" s="249"/>
      <c r="AP46" s="249"/>
      <c r="AQ46" s="487"/>
      <c r="AR46" s="463"/>
      <c r="AS46" s="463"/>
      <c r="AT46" s="464"/>
      <c r="AU46" s="463"/>
      <c r="AV46" s="463"/>
      <c r="AW46" s="464"/>
      <c r="AX46" s="464"/>
      <c r="AY46" s="464"/>
      <c r="AZ46" s="487"/>
      <c r="BA46" s="486"/>
      <c r="BB46" s="486"/>
      <c r="BC46" s="486"/>
      <c r="BD46" s="486"/>
      <c r="BE46" s="486"/>
      <c r="BF46" s="408"/>
      <c r="BG46" s="408"/>
      <c r="BH46" s="416"/>
      <c r="BI46" s="416"/>
      <c r="BJ46" s="416"/>
      <c r="BK46" s="416"/>
      <c r="BL46" s="416"/>
      <c r="BM46" s="408"/>
      <c r="BN46" s="408"/>
      <c r="BO46" s="408"/>
      <c r="BP46" s="35"/>
    </row>
    <row r="47" spans="1:68" s="31" customFormat="1" ht="64.5">
      <c r="A47" s="466"/>
      <c r="B47" s="468"/>
      <c r="C47" s="468"/>
      <c r="D47" s="483" t="s">
        <v>83</v>
      </c>
      <c r="E47" s="483" t="s">
        <v>209</v>
      </c>
      <c r="F47" s="483">
        <v>3</v>
      </c>
      <c r="G47" s="486" t="s">
        <v>253</v>
      </c>
      <c r="H47" s="487"/>
      <c r="I47" s="487"/>
      <c r="J47" s="463" t="s">
        <v>254</v>
      </c>
      <c r="K47" s="456" t="s">
        <v>87</v>
      </c>
      <c r="L47" s="408" t="s">
        <v>88</v>
      </c>
      <c r="M47" s="458" t="s">
        <v>255</v>
      </c>
      <c r="N47" s="408"/>
      <c r="O47" s="408"/>
      <c r="P47" s="484" t="s">
        <v>256</v>
      </c>
      <c r="Q47" s="485">
        <v>1</v>
      </c>
      <c r="R47" s="487" t="s">
        <v>129</v>
      </c>
      <c r="S47" s="455">
        <v>0.4</v>
      </c>
      <c r="T47" s="487"/>
      <c r="U47" s="455" t="s">
        <v>143</v>
      </c>
      <c r="V47" s="487" t="s">
        <v>130</v>
      </c>
      <c r="W47" s="455">
        <v>0.6</v>
      </c>
      <c r="X47" s="458" t="s">
        <v>130</v>
      </c>
      <c r="Y47" s="455">
        <v>0.6</v>
      </c>
      <c r="Z47" s="455" t="s">
        <v>257</v>
      </c>
      <c r="AA47" s="464" t="s">
        <v>130</v>
      </c>
      <c r="AB47" s="243">
        <v>1</v>
      </c>
      <c r="AC47" s="239" t="s">
        <v>258</v>
      </c>
      <c r="AD47" s="239">
        <v>1</v>
      </c>
      <c r="AE47" s="239" t="s">
        <v>259</v>
      </c>
      <c r="AF47" s="245" t="s">
        <v>96</v>
      </c>
      <c r="AG47" s="249" t="s">
        <v>97</v>
      </c>
      <c r="AH47" s="241">
        <v>0.25</v>
      </c>
      <c r="AI47" s="249" t="s">
        <v>98</v>
      </c>
      <c r="AJ47" s="241">
        <v>0.15</v>
      </c>
      <c r="AK47" s="247">
        <v>0.4</v>
      </c>
      <c r="AL47" s="248">
        <v>0.24</v>
      </c>
      <c r="AM47" s="248">
        <v>0.6</v>
      </c>
      <c r="AN47" s="249" t="s">
        <v>99</v>
      </c>
      <c r="AO47" s="249" t="s">
        <v>100</v>
      </c>
      <c r="AP47" s="249" t="s">
        <v>101</v>
      </c>
      <c r="AQ47" s="487" t="s">
        <v>260</v>
      </c>
      <c r="AR47" s="462">
        <v>0.4</v>
      </c>
      <c r="AS47" s="462">
        <v>8.6399999999999991E-2</v>
      </c>
      <c r="AT47" s="464" t="s">
        <v>103</v>
      </c>
      <c r="AU47" s="462">
        <v>0.6</v>
      </c>
      <c r="AV47" s="462">
        <v>0.6</v>
      </c>
      <c r="AW47" s="464" t="s">
        <v>130</v>
      </c>
      <c r="AX47" s="464" t="s">
        <v>130</v>
      </c>
      <c r="AY47" s="464" t="s">
        <v>130</v>
      </c>
      <c r="AZ47" s="487" t="s">
        <v>105</v>
      </c>
      <c r="BA47" s="529" t="s">
        <v>261</v>
      </c>
      <c r="BB47" s="529" t="s">
        <v>262</v>
      </c>
      <c r="BC47" s="529" t="s">
        <v>263</v>
      </c>
      <c r="BD47" s="529" t="s">
        <v>264</v>
      </c>
      <c r="BE47" s="540" t="s">
        <v>265</v>
      </c>
      <c r="BF47" s="408" t="s">
        <v>2924</v>
      </c>
      <c r="BG47" s="408" t="s">
        <v>266</v>
      </c>
      <c r="BH47" s="416" t="s">
        <v>267</v>
      </c>
      <c r="BI47" s="416"/>
      <c r="BJ47" s="416"/>
      <c r="BK47" s="416"/>
      <c r="BL47" s="416" t="s">
        <v>268</v>
      </c>
      <c r="BM47" s="408" t="s">
        <v>221</v>
      </c>
      <c r="BN47" s="408" t="s">
        <v>219</v>
      </c>
      <c r="BO47" s="408" t="s">
        <v>219</v>
      </c>
      <c r="BP47" s="35"/>
    </row>
    <row r="48" spans="1:68" s="31" customFormat="1" ht="75">
      <c r="A48" s="466"/>
      <c r="B48" s="468"/>
      <c r="C48" s="468"/>
      <c r="D48" s="483"/>
      <c r="E48" s="483"/>
      <c r="F48" s="483"/>
      <c r="G48" s="486"/>
      <c r="H48" s="487"/>
      <c r="I48" s="487"/>
      <c r="J48" s="463"/>
      <c r="K48" s="456"/>
      <c r="L48" s="408"/>
      <c r="M48" s="458"/>
      <c r="N48" s="408"/>
      <c r="O48" s="408"/>
      <c r="P48" s="484"/>
      <c r="Q48" s="485"/>
      <c r="R48" s="487"/>
      <c r="S48" s="455"/>
      <c r="T48" s="487"/>
      <c r="U48" s="455"/>
      <c r="V48" s="487"/>
      <c r="W48" s="455"/>
      <c r="X48" s="458"/>
      <c r="Y48" s="455"/>
      <c r="Z48" s="455"/>
      <c r="AA48" s="464"/>
      <c r="AB48" s="243">
        <v>2</v>
      </c>
      <c r="AC48" s="239" t="s">
        <v>269</v>
      </c>
      <c r="AD48" s="239">
        <v>2.2999999999999998</v>
      </c>
      <c r="AE48" s="239" t="s">
        <v>270</v>
      </c>
      <c r="AF48" s="245" t="s">
        <v>96</v>
      </c>
      <c r="AG48" s="249" t="s">
        <v>97</v>
      </c>
      <c r="AH48" s="241">
        <v>0.25</v>
      </c>
      <c r="AI48" s="249" t="s">
        <v>98</v>
      </c>
      <c r="AJ48" s="241">
        <v>0.15</v>
      </c>
      <c r="AK48" s="247">
        <v>0.4</v>
      </c>
      <c r="AL48" s="248">
        <v>0.14399999999999999</v>
      </c>
      <c r="AM48" s="248">
        <v>0.6</v>
      </c>
      <c r="AN48" s="249" t="s">
        <v>99</v>
      </c>
      <c r="AO48" s="249" t="s">
        <v>100</v>
      </c>
      <c r="AP48" s="249" t="s">
        <v>101</v>
      </c>
      <c r="AQ48" s="487"/>
      <c r="AR48" s="463"/>
      <c r="AS48" s="463"/>
      <c r="AT48" s="464"/>
      <c r="AU48" s="463"/>
      <c r="AV48" s="463"/>
      <c r="AW48" s="464"/>
      <c r="AX48" s="464"/>
      <c r="AY48" s="464"/>
      <c r="AZ48" s="487"/>
      <c r="BA48" s="529"/>
      <c r="BB48" s="529"/>
      <c r="BC48" s="529"/>
      <c r="BD48" s="529"/>
      <c r="BE48" s="529"/>
      <c r="BF48" s="408"/>
      <c r="BG48" s="408"/>
      <c r="BH48" s="416"/>
      <c r="BI48" s="416"/>
      <c r="BJ48" s="416"/>
      <c r="BK48" s="416"/>
      <c r="BL48" s="416"/>
      <c r="BM48" s="408"/>
      <c r="BN48" s="408"/>
      <c r="BO48" s="408"/>
      <c r="BP48" s="35"/>
    </row>
    <row r="49" spans="1:68" s="31" customFormat="1" ht="64.5">
      <c r="A49" s="466"/>
      <c r="B49" s="468"/>
      <c r="C49" s="468"/>
      <c r="D49" s="483"/>
      <c r="E49" s="483"/>
      <c r="F49" s="483"/>
      <c r="G49" s="486"/>
      <c r="H49" s="487"/>
      <c r="I49" s="487"/>
      <c r="J49" s="463"/>
      <c r="K49" s="456"/>
      <c r="L49" s="408"/>
      <c r="M49" s="458"/>
      <c r="N49" s="408"/>
      <c r="O49" s="408"/>
      <c r="P49" s="484"/>
      <c r="Q49" s="485"/>
      <c r="R49" s="487"/>
      <c r="S49" s="455"/>
      <c r="T49" s="487"/>
      <c r="U49" s="455"/>
      <c r="V49" s="487"/>
      <c r="W49" s="455"/>
      <c r="X49" s="458"/>
      <c r="Y49" s="455"/>
      <c r="Z49" s="455"/>
      <c r="AA49" s="464"/>
      <c r="AB49" s="243">
        <v>3</v>
      </c>
      <c r="AC49" s="239" t="s">
        <v>271</v>
      </c>
      <c r="AD49" s="239">
        <v>2.2999999999999998</v>
      </c>
      <c r="AE49" s="239" t="s">
        <v>272</v>
      </c>
      <c r="AF49" s="245" t="s">
        <v>96</v>
      </c>
      <c r="AG49" s="249" t="s">
        <v>97</v>
      </c>
      <c r="AH49" s="241">
        <v>0.25</v>
      </c>
      <c r="AI49" s="249" t="s">
        <v>98</v>
      </c>
      <c r="AJ49" s="241">
        <v>0.15</v>
      </c>
      <c r="AK49" s="247">
        <v>0.4</v>
      </c>
      <c r="AL49" s="248">
        <v>8.6399999999999991E-2</v>
      </c>
      <c r="AM49" s="248">
        <v>0.6</v>
      </c>
      <c r="AN49" s="249" t="s">
        <v>99</v>
      </c>
      <c r="AO49" s="249" t="s">
        <v>100</v>
      </c>
      <c r="AP49" s="249" t="s">
        <v>101</v>
      </c>
      <c r="AQ49" s="487"/>
      <c r="AR49" s="463"/>
      <c r="AS49" s="463"/>
      <c r="AT49" s="464"/>
      <c r="AU49" s="463"/>
      <c r="AV49" s="463"/>
      <c r="AW49" s="464"/>
      <c r="AX49" s="464"/>
      <c r="AY49" s="464"/>
      <c r="AZ49" s="487"/>
      <c r="BA49" s="529"/>
      <c r="BB49" s="529"/>
      <c r="BC49" s="529"/>
      <c r="BD49" s="529"/>
      <c r="BE49" s="529"/>
      <c r="BF49" s="408"/>
      <c r="BG49" s="408"/>
      <c r="BH49" s="416"/>
      <c r="BI49" s="416"/>
      <c r="BJ49" s="416"/>
      <c r="BK49" s="416"/>
      <c r="BL49" s="416"/>
      <c r="BM49" s="408"/>
      <c r="BN49" s="408"/>
      <c r="BO49" s="408"/>
      <c r="BP49" s="35"/>
    </row>
    <row r="50" spans="1:68" s="31" customFormat="1">
      <c r="A50" s="466"/>
      <c r="B50" s="468"/>
      <c r="C50" s="468"/>
      <c r="D50" s="483"/>
      <c r="E50" s="483"/>
      <c r="F50" s="483"/>
      <c r="G50" s="486"/>
      <c r="H50" s="487"/>
      <c r="I50" s="487"/>
      <c r="J50" s="463"/>
      <c r="K50" s="456"/>
      <c r="L50" s="408"/>
      <c r="M50" s="458"/>
      <c r="N50" s="408"/>
      <c r="O50" s="408"/>
      <c r="P50" s="484"/>
      <c r="Q50" s="485"/>
      <c r="R50" s="487"/>
      <c r="S50" s="455"/>
      <c r="T50" s="487"/>
      <c r="U50" s="455"/>
      <c r="V50" s="487"/>
      <c r="W50" s="455"/>
      <c r="X50" s="458"/>
      <c r="Y50" s="455"/>
      <c r="Z50" s="455"/>
      <c r="AA50" s="464"/>
      <c r="AB50" s="243"/>
      <c r="AC50" s="239"/>
      <c r="AD50" s="343"/>
      <c r="AE50" s="237"/>
      <c r="AF50" s="245" t="s">
        <v>143</v>
      </c>
      <c r="AG50" s="246"/>
      <c r="AH50" s="241" t="s">
        <v>143</v>
      </c>
      <c r="AI50" s="246"/>
      <c r="AJ50" s="241" t="s">
        <v>143</v>
      </c>
      <c r="AK50" s="247" t="s">
        <v>143</v>
      </c>
      <c r="AL50" s="248" t="s">
        <v>143</v>
      </c>
      <c r="AM50" s="248" t="s">
        <v>143</v>
      </c>
      <c r="AN50" s="249"/>
      <c r="AO50" s="249"/>
      <c r="AP50" s="249"/>
      <c r="AQ50" s="487"/>
      <c r="AR50" s="463"/>
      <c r="AS50" s="463"/>
      <c r="AT50" s="464"/>
      <c r="AU50" s="463"/>
      <c r="AV50" s="463"/>
      <c r="AW50" s="464"/>
      <c r="AX50" s="464"/>
      <c r="AY50" s="464"/>
      <c r="AZ50" s="487"/>
      <c r="BA50" s="529"/>
      <c r="BB50" s="529"/>
      <c r="BC50" s="529"/>
      <c r="BD50" s="529"/>
      <c r="BE50" s="529"/>
      <c r="BF50" s="408"/>
      <c r="BG50" s="408"/>
      <c r="BH50" s="416"/>
      <c r="BI50" s="416"/>
      <c r="BJ50" s="416"/>
      <c r="BK50" s="416"/>
      <c r="BL50" s="416"/>
      <c r="BM50" s="408"/>
      <c r="BN50" s="408"/>
      <c r="BO50" s="408"/>
      <c r="BP50" s="35"/>
    </row>
    <row r="51" spans="1:68" s="31" customFormat="1">
      <c r="A51" s="466"/>
      <c r="B51" s="468"/>
      <c r="C51" s="468"/>
      <c r="D51" s="483"/>
      <c r="E51" s="483"/>
      <c r="F51" s="483"/>
      <c r="G51" s="486"/>
      <c r="H51" s="487"/>
      <c r="I51" s="487"/>
      <c r="J51" s="463"/>
      <c r="K51" s="456"/>
      <c r="L51" s="408"/>
      <c r="M51" s="458"/>
      <c r="N51" s="408"/>
      <c r="O51" s="408"/>
      <c r="P51" s="484"/>
      <c r="Q51" s="485"/>
      <c r="R51" s="487"/>
      <c r="S51" s="455"/>
      <c r="T51" s="487"/>
      <c r="U51" s="455"/>
      <c r="V51" s="487"/>
      <c r="W51" s="455"/>
      <c r="X51" s="458"/>
      <c r="Y51" s="455"/>
      <c r="Z51" s="455"/>
      <c r="AA51" s="464"/>
      <c r="AB51" s="243"/>
      <c r="AC51" s="239"/>
      <c r="AD51" s="343"/>
      <c r="AE51" s="237"/>
      <c r="AF51" s="245" t="s">
        <v>143</v>
      </c>
      <c r="AG51" s="246"/>
      <c r="AH51" s="241" t="s">
        <v>143</v>
      </c>
      <c r="AI51" s="246"/>
      <c r="AJ51" s="241" t="s">
        <v>143</v>
      </c>
      <c r="AK51" s="247" t="s">
        <v>143</v>
      </c>
      <c r="AL51" s="248" t="s">
        <v>143</v>
      </c>
      <c r="AM51" s="248" t="s">
        <v>143</v>
      </c>
      <c r="AN51" s="249"/>
      <c r="AO51" s="249"/>
      <c r="AP51" s="249"/>
      <c r="AQ51" s="487"/>
      <c r="AR51" s="463"/>
      <c r="AS51" s="463"/>
      <c r="AT51" s="464"/>
      <c r="AU51" s="463"/>
      <c r="AV51" s="463"/>
      <c r="AW51" s="464"/>
      <c r="AX51" s="464"/>
      <c r="AY51" s="464"/>
      <c r="AZ51" s="487"/>
      <c r="BA51" s="529"/>
      <c r="BB51" s="529"/>
      <c r="BC51" s="529"/>
      <c r="BD51" s="529"/>
      <c r="BE51" s="529"/>
      <c r="BF51" s="408"/>
      <c r="BG51" s="408"/>
      <c r="BH51" s="416"/>
      <c r="BI51" s="416"/>
      <c r="BJ51" s="416"/>
      <c r="BK51" s="416"/>
      <c r="BL51" s="416"/>
      <c r="BM51" s="408"/>
      <c r="BN51" s="408"/>
      <c r="BO51" s="408"/>
      <c r="BP51" s="35"/>
    </row>
    <row r="52" spans="1:68" s="31" customFormat="1">
      <c r="A52" s="466"/>
      <c r="B52" s="468"/>
      <c r="C52" s="468"/>
      <c r="D52" s="483"/>
      <c r="E52" s="483"/>
      <c r="F52" s="483"/>
      <c r="G52" s="486"/>
      <c r="H52" s="487"/>
      <c r="I52" s="487"/>
      <c r="J52" s="463"/>
      <c r="K52" s="456"/>
      <c r="L52" s="408"/>
      <c r="M52" s="458"/>
      <c r="N52" s="408"/>
      <c r="O52" s="408"/>
      <c r="P52" s="530"/>
      <c r="Q52" s="531"/>
      <c r="R52" s="487"/>
      <c r="S52" s="455"/>
      <c r="T52" s="487"/>
      <c r="U52" s="455"/>
      <c r="V52" s="487"/>
      <c r="W52" s="455"/>
      <c r="X52" s="458"/>
      <c r="Y52" s="455"/>
      <c r="Z52" s="455"/>
      <c r="AA52" s="464"/>
      <c r="AB52" s="243"/>
      <c r="AC52" s="239"/>
      <c r="AD52" s="343"/>
      <c r="AE52" s="237"/>
      <c r="AF52" s="245" t="s">
        <v>143</v>
      </c>
      <c r="AG52" s="246"/>
      <c r="AH52" s="241" t="s">
        <v>143</v>
      </c>
      <c r="AI52" s="246"/>
      <c r="AJ52" s="241" t="s">
        <v>143</v>
      </c>
      <c r="AK52" s="247" t="s">
        <v>143</v>
      </c>
      <c r="AL52" s="248" t="s">
        <v>143</v>
      </c>
      <c r="AM52" s="248" t="s">
        <v>143</v>
      </c>
      <c r="AN52" s="249"/>
      <c r="AO52" s="249"/>
      <c r="AP52" s="249"/>
      <c r="AQ52" s="487"/>
      <c r="AR52" s="463"/>
      <c r="AS52" s="463"/>
      <c r="AT52" s="464"/>
      <c r="AU52" s="463"/>
      <c r="AV52" s="463"/>
      <c r="AW52" s="464"/>
      <c r="AX52" s="464"/>
      <c r="AY52" s="464"/>
      <c r="AZ52" s="487"/>
      <c r="BA52" s="529"/>
      <c r="BB52" s="529"/>
      <c r="BC52" s="529"/>
      <c r="BD52" s="529"/>
      <c r="BE52" s="529"/>
      <c r="BF52" s="409"/>
      <c r="BG52" s="409"/>
      <c r="BH52" s="417"/>
      <c r="BI52" s="417"/>
      <c r="BJ52" s="417"/>
      <c r="BK52" s="417"/>
      <c r="BL52" s="417"/>
      <c r="BM52" s="409"/>
      <c r="BN52" s="409"/>
      <c r="BO52" s="409"/>
      <c r="BP52" s="35"/>
    </row>
    <row r="53" spans="1:68" s="31" customFormat="1" ht="64.5">
      <c r="A53" s="466"/>
      <c r="B53" s="468"/>
      <c r="C53" s="468"/>
      <c r="D53" s="483" t="s">
        <v>83</v>
      </c>
      <c r="E53" s="483" t="s">
        <v>209</v>
      </c>
      <c r="F53" s="483">
        <v>4</v>
      </c>
      <c r="G53" s="408" t="s">
        <v>273</v>
      </c>
      <c r="H53" s="487"/>
      <c r="I53" s="487"/>
      <c r="J53" s="463" t="s">
        <v>274</v>
      </c>
      <c r="K53" s="456" t="s">
        <v>192</v>
      </c>
      <c r="L53" s="408" t="s">
        <v>88</v>
      </c>
      <c r="M53" s="464" t="s">
        <v>275</v>
      </c>
      <c r="N53" s="408"/>
      <c r="O53" s="502"/>
      <c r="P53" s="488" t="s">
        <v>276</v>
      </c>
      <c r="Q53" s="424">
        <v>0.75</v>
      </c>
      <c r="R53" s="541" t="s">
        <v>233</v>
      </c>
      <c r="S53" s="455">
        <v>0.8</v>
      </c>
      <c r="T53" s="487"/>
      <c r="U53" s="455" t="s">
        <v>143</v>
      </c>
      <c r="V53" s="487" t="s">
        <v>130</v>
      </c>
      <c r="W53" s="455">
        <v>0.6</v>
      </c>
      <c r="X53" s="458" t="s">
        <v>130</v>
      </c>
      <c r="Y53" s="455">
        <v>0.6</v>
      </c>
      <c r="Z53" s="455" t="s">
        <v>234</v>
      </c>
      <c r="AA53" s="464" t="s">
        <v>104</v>
      </c>
      <c r="AB53" s="243">
        <v>1</v>
      </c>
      <c r="AC53" s="239" t="s">
        <v>277</v>
      </c>
      <c r="AD53" s="239">
        <v>2</v>
      </c>
      <c r="AE53" s="239" t="s">
        <v>278</v>
      </c>
      <c r="AF53" s="245" t="s">
        <v>96</v>
      </c>
      <c r="AG53" s="246" t="s">
        <v>97</v>
      </c>
      <c r="AH53" s="241">
        <v>0.25</v>
      </c>
      <c r="AI53" s="246" t="s">
        <v>98</v>
      </c>
      <c r="AJ53" s="241">
        <v>0.15</v>
      </c>
      <c r="AK53" s="247">
        <v>0.4</v>
      </c>
      <c r="AL53" s="248">
        <v>0.48</v>
      </c>
      <c r="AM53" s="248">
        <v>0.6</v>
      </c>
      <c r="AN53" s="249" t="s">
        <v>99</v>
      </c>
      <c r="AO53" s="249" t="s">
        <v>100</v>
      </c>
      <c r="AP53" s="249" t="s">
        <v>101</v>
      </c>
      <c r="AQ53" s="487" t="s">
        <v>260</v>
      </c>
      <c r="AR53" s="462">
        <v>0.8</v>
      </c>
      <c r="AS53" s="462">
        <v>6.2207999999999986E-2</v>
      </c>
      <c r="AT53" s="464" t="s">
        <v>103</v>
      </c>
      <c r="AU53" s="462">
        <v>0.6</v>
      </c>
      <c r="AV53" s="462">
        <v>0.44999999999999996</v>
      </c>
      <c r="AW53" s="464" t="s">
        <v>130</v>
      </c>
      <c r="AX53" s="464" t="s">
        <v>104</v>
      </c>
      <c r="AY53" s="464" t="s">
        <v>130</v>
      </c>
      <c r="AZ53" s="487" t="s">
        <v>105</v>
      </c>
      <c r="BA53" s="486" t="s">
        <v>279</v>
      </c>
      <c r="BB53" s="486" t="s">
        <v>280</v>
      </c>
      <c r="BC53" s="486" t="s">
        <v>281</v>
      </c>
      <c r="BD53" s="486" t="s">
        <v>282</v>
      </c>
      <c r="BE53" s="505" t="s">
        <v>177</v>
      </c>
      <c r="BF53" s="405" t="s">
        <v>2925</v>
      </c>
      <c r="BG53" s="405" t="s">
        <v>283</v>
      </c>
      <c r="BH53" s="414" t="s">
        <v>284</v>
      </c>
      <c r="BI53" s="414"/>
      <c r="BJ53" s="414"/>
      <c r="BK53" s="414"/>
      <c r="BL53" s="414" t="s">
        <v>2926</v>
      </c>
      <c r="BM53" s="405" t="s">
        <v>221</v>
      </c>
      <c r="BN53" s="405" t="s">
        <v>219</v>
      </c>
      <c r="BO53" s="405" t="s">
        <v>219</v>
      </c>
      <c r="BP53" s="35"/>
    </row>
    <row r="54" spans="1:68" s="31" customFormat="1" ht="64.5">
      <c r="A54" s="466"/>
      <c r="B54" s="468"/>
      <c r="C54" s="468"/>
      <c r="D54" s="483"/>
      <c r="E54" s="483"/>
      <c r="F54" s="483"/>
      <c r="G54" s="408"/>
      <c r="H54" s="487"/>
      <c r="I54" s="487"/>
      <c r="J54" s="463"/>
      <c r="K54" s="456"/>
      <c r="L54" s="408"/>
      <c r="M54" s="464"/>
      <c r="N54" s="408"/>
      <c r="O54" s="502"/>
      <c r="P54" s="488"/>
      <c r="Q54" s="424"/>
      <c r="R54" s="541"/>
      <c r="S54" s="455"/>
      <c r="T54" s="487"/>
      <c r="U54" s="455"/>
      <c r="V54" s="487"/>
      <c r="W54" s="455"/>
      <c r="X54" s="458"/>
      <c r="Y54" s="455"/>
      <c r="Z54" s="455"/>
      <c r="AA54" s="464"/>
      <c r="AB54" s="243">
        <v>2</v>
      </c>
      <c r="AC54" s="239" t="s">
        <v>285</v>
      </c>
      <c r="AD54" s="239">
        <v>1.2</v>
      </c>
      <c r="AE54" s="239" t="s">
        <v>286</v>
      </c>
      <c r="AF54" s="245" t="s">
        <v>96</v>
      </c>
      <c r="AG54" s="249" t="s">
        <v>97</v>
      </c>
      <c r="AH54" s="241">
        <v>0.25</v>
      </c>
      <c r="AI54" s="249" t="s">
        <v>98</v>
      </c>
      <c r="AJ54" s="241">
        <v>0.15</v>
      </c>
      <c r="AK54" s="247">
        <v>0.4</v>
      </c>
      <c r="AL54" s="248">
        <v>0.28799999999999998</v>
      </c>
      <c r="AM54" s="248">
        <v>0.6</v>
      </c>
      <c r="AN54" s="249" t="s">
        <v>99</v>
      </c>
      <c r="AO54" s="249" t="s">
        <v>100</v>
      </c>
      <c r="AP54" s="249" t="s">
        <v>101</v>
      </c>
      <c r="AQ54" s="487"/>
      <c r="AR54" s="463"/>
      <c r="AS54" s="463"/>
      <c r="AT54" s="464"/>
      <c r="AU54" s="463"/>
      <c r="AV54" s="463"/>
      <c r="AW54" s="464"/>
      <c r="AX54" s="464"/>
      <c r="AY54" s="464"/>
      <c r="AZ54" s="487"/>
      <c r="BA54" s="486"/>
      <c r="BB54" s="486"/>
      <c r="BC54" s="486"/>
      <c r="BD54" s="486"/>
      <c r="BE54" s="505"/>
      <c r="BF54" s="405"/>
      <c r="BG54" s="405"/>
      <c r="BH54" s="414"/>
      <c r="BI54" s="414"/>
      <c r="BJ54" s="414"/>
      <c r="BK54" s="414"/>
      <c r="BL54" s="414"/>
      <c r="BM54" s="405"/>
      <c r="BN54" s="405"/>
      <c r="BO54" s="405"/>
      <c r="BP54" s="35"/>
    </row>
    <row r="55" spans="1:68" s="31" customFormat="1" ht="64.5">
      <c r="A55" s="466"/>
      <c r="B55" s="468"/>
      <c r="C55" s="468"/>
      <c r="D55" s="483"/>
      <c r="E55" s="483"/>
      <c r="F55" s="483"/>
      <c r="G55" s="408"/>
      <c r="H55" s="487"/>
      <c r="I55" s="487"/>
      <c r="J55" s="463"/>
      <c r="K55" s="456"/>
      <c r="L55" s="408"/>
      <c r="M55" s="464"/>
      <c r="N55" s="408"/>
      <c r="O55" s="502"/>
      <c r="P55" s="488"/>
      <c r="Q55" s="424"/>
      <c r="R55" s="541"/>
      <c r="S55" s="455"/>
      <c r="T55" s="487"/>
      <c r="U55" s="455"/>
      <c r="V55" s="487"/>
      <c r="W55" s="455"/>
      <c r="X55" s="458"/>
      <c r="Y55" s="455"/>
      <c r="Z55" s="455"/>
      <c r="AA55" s="464"/>
      <c r="AB55" s="243">
        <v>3</v>
      </c>
      <c r="AC55" s="239" t="s">
        <v>287</v>
      </c>
      <c r="AD55" s="239">
        <v>1.2</v>
      </c>
      <c r="AE55" s="239" t="s">
        <v>288</v>
      </c>
      <c r="AF55" s="245" t="s">
        <v>96</v>
      </c>
      <c r="AG55" s="246" t="s">
        <v>97</v>
      </c>
      <c r="AH55" s="241">
        <v>0.25</v>
      </c>
      <c r="AI55" s="246" t="s">
        <v>98</v>
      </c>
      <c r="AJ55" s="241">
        <v>0.15</v>
      </c>
      <c r="AK55" s="247">
        <v>0.4</v>
      </c>
      <c r="AL55" s="248">
        <v>0.17279999999999998</v>
      </c>
      <c r="AM55" s="248">
        <v>0.6</v>
      </c>
      <c r="AN55" s="249" t="s">
        <v>99</v>
      </c>
      <c r="AO55" s="249" t="s">
        <v>100</v>
      </c>
      <c r="AP55" s="249" t="s">
        <v>101</v>
      </c>
      <c r="AQ55" s="487"/>
      <c r="AR55" s="463"/>
      <c r="AS55" s="463"/>
      <c r="AT55" s="464"/>
      <c r="AU55" s="463"/>
      <c r="AV55" s="463"/>
      <c r="AW55" s="464"/>
      <c r="AX55" s="464"/>
      <c r="AY55" s="464"/>
      <c r="AZ55" s="487"/>
      <c r="BA55" s="486"/>
      <c r="BB55" s="486"/>
      <c r="BC55" s="486"/>
      <c r="BD55" s="486"/>
      <c r="BE55" s="505"/>
      <c r="BF55" s="405"/>
      <c r="BG55" s="405"/>
      <c r="BH55" s="414"/>
      <c r="BI55" s="414"/>
      <c r="BJ55" s="414"/>
      <c r="BK55" s="414"/>
      <c r="BL55" s="414"/>
      <c r="BM55" s="405"/>
      <c r="BN55" s="405"/>
      <c r="BO55" s="405"/>
      <c r="BP55" s="35"/>
    </row>
    <row r="56" spans="1:68" s="31" customFormat="1" ht="64.5">
      <c r="A56" s="466"/>
      <c r="B56" s="468"/>
      <c r="C56" s="468"/>
      <c r="D56" s="483"/>
      <c r="E56" s="483"/>
      <c r="F56" s="483"/>
      <c r="G56" s="408"/>
      <c r="H56" s="487"/>
      <c r="I56" s="487"/>
      <c r="J56" s="463"/>
      <c r="K56" s="456"/>
      <c r="L56" s="408"/>
      <c r="M56" s="464"/>
      <c r="N56" s="408"/>
      <c r="O56" s="502"/>
      <c r="P56" s="488"/>
      <c r="Q56" s="424"/>
      <c r="R56" s="541"/>
      <c r="S56" s="455"/>
      <c r="T56" s="487"/>
      <c r="U56" s="455"/>
      <c r="V56" s="487"/>
      <c r="W56" s="455"/>
      <c r="X56" s="458"/>
      <c r="Y56" s="455"/>
      <c r="Z56" s="455"/>
      <c r="AA56" s="464"/>
      <c r="AB56" s="243">
        <v>4</v>
      </c>
      <c r="AC56" s="239" t="s">
        <v>289</v>
      </c>
      <c r="AD56" s="239">
        <v>1.2</v>
      </c>
      <c r="AE56" s="239" t="s">
        <v>290</v>
      </c>
      <c r="AF56" s="245" t="s">
        <v>96</v>
      </c>
      <c r="AG56" s="246" t="s">
        <v>97</v>
      </c>
      <c r="AH56" s="241">
        <v>0.25</v>
      </c>
      <c r="AI56" s="246" t="s">
        <v>98</v>
      </c>
      <c r="AJ56" s="241">
        <v>0.15</v>
      </c>
      <c r="AK56" s="247">
        <v>0.4</v>
      </c>
      <c r="AL56" s="248">
        <v>0.10367999999999998</v>
      </c>
      <c r="AM56" s="248">
        <v>0.6</v>
      </c>
      <c r="AN56" s="249" t="s">
        <v>99</v>
      </c>
      <c r="AO56" s="249" t="s">
        <v>100</v>
      </c>
      <c r="AP56" s="249" t="s">
        <v>101</v>
      </c>
      <c r="AQ56" s="487"/>
      <c r="AR56" s="463"/>
      <c r="AS56" s="463"/>
      <c r="AT56" s="464"/>
      <c r="AU56" s="463"/>
      <c r="AV56" s="463"/>
      <c r="AW56" s="464"/>
      <c r="AX56" s="464"/>
      <c r="AY56" s="464"/>
      <c r="AZ56" s="487"/>
      <c r="BA56" s="486"/>
      <c r="BB56" s="486"/>
      <c r="BC56" s="486"/>
      <c r="BD56" s="486"/>
      <c r="BE56" s="505"/>
      <c r="BF56" s="405"/>
      <c r="BG56" s="405"/>
      <c r="BH56" s="414"/>
      <c r="BI56" s="414"/>
      <c r="BJ56" s="414"/>
      <c r="BK56" s="414"/>
      <c r="BL56" s="414"/>
      <c r="BM56" s="405"/>
      <c r="BN56" s="405"/>
      <c r="BO56" s="405"/>
      <c r="BP56" s="35"/>
    </row>
    <row r="57" spans="1:68" s="31" customFormat="1" ht="75">
      <c r="A57" s="466"/>
      <c r="B57" s="468"/>
      <c r="C57" s="468"/>
      <c r="D57" s="483"/>
      <c r="E57" s="483"/>
      <c r="F57" s="483"/>
      <c r="G57" s="408"/>
      <c r="H57" s="487"/>
      <c r="I57" s="487"/>
      <c r="J57" s="463"/>
      <c r="K57" s="456"/>
      <c r="L57" s="408"/>
      <c r="M57" s="464"/>
      <c r="N57" s="408"/>
      <c r="O57" s="502"/>
      <c r="P57" s="488"/>
      <c r="Q57" s="424"/>
      <c r="R57" s="541"/>
      <c r="S57" s="455"/>
      <c r="T57" s="487"/>
      <c r="U57" s="455"/>
      <c r="V57" s="487"/>
      <c r="W57" s="455"/>
      <c r="X57" s="458"/>
      <c r="Y57" s="455"/>
      <c r="Z57" s="455"/>
      <c r="AA57" s="464"/>
      <c r="AB57" s="243">
        <v>5</v>
      </c>
      <c r="AC57" s="239" t="s">
        <v>291</v>
      </c>
      <c r="AD57" s="239">
        <v>1.2</v>
      </c>
      <c r="AE57" s="239" t="s">
        <v>292</v>
      </c>
      <c r="AF57" s="245" t="s">
        <v>293</v>
      </c>
      <c r="AG57" s="249" t="s">
        <v>294</v>
      </c>
      <c r="AH57" s="241">
        <v>0.1</v>
      </c>
      <c r="AI57" s="246" t="s">
        <v>98</v>
      </c>
      <c r="AJ57" s="241">
        <v>0.15</v>
      </c>
      <c r="AK57" s="247">
        <v>0.25</v>
      </c>
      <c r="AL57" s="248">
        <v>0.10367999999999998</v>
      </c>
      <c r="AM57" s="248">
        <v>0.44999999999999996</v>
      </c>
      <c r="AN57" s="249" t="s">
        <v>99</v>
      </c>
      <c r="AO57" s="249" t="s">
        <v>100</v>
      </c>
      <c r="AP57" s="249" t="s">
        <v>101</v>
      </c>
      <c r="AQ57" s="487"/>
      <c r="AR57" s="463"/>
      <c r="AS57" s="463"/>
      <c r="AT57" s="464"/>
      <c r="AU57" s="463"/>
      <c r="AV57" s="463"/>
      <c r="AW57" s="464"/>
      <c r="AX57" s="464"/>
      <c r="AY57" s="464"/>
      <c r="AZ57" s="487"/>
      <c r="BA57" s="486"/>
      <c r="BB57" s="486"/>
      <c r="BC57" s="486"/>
      <c r="BD57" s="486"/>
      <c r="BE57" s="505"/>
      <c r="BF57" s="405"/>
      <c r="BG57" s="405"/>
      <c r="BH57" s="414"/>
      <c r="BI57" s="414"/>
      <c r="BJ57" s="414"/>
      <c r="BK57" s="414"/>
      <c r="BL57" s="414"/>
      <c r="BM57" s="405"/>
      <c r="BN57" s="405"/>
      <c r="BO57" s="405"/>
      <c r="BP57" s="35"/>
    </row>
    <row r="58" spans="1:68" s="31" customFormat="1" ht="64.5">
      <c r="A58" s="466"/>
      <c r="B58" s="468"/>
      <c r="C58" s="468"/>
      <c r="D58" s="483"/>
      <c r="E58" s="483"/>
      <c r="F58" s="483"/>
      <c r="G58" s="408"/>
      <c r="H58" s="487"/>
      <c r="I58" s="487"/>
      <c r="J58" s="463"/>
      <c r="K58" s="456"/>
      <c r="L58" s="408"/>
      <c r="M58" s="464"/>
      <c r="N58" s="408"/>
      <c r="O58" s="502"/>
      <c r="P58" s="488"/>
      <c r="Q58" s="424"/>
      <c r="R58" s="541"/>
      <c r="S58" s="455"/>
      <c r="T58" s="487"/>
      <c r="U58" s="455"/>
      <c r="V58" s="487"/>
      <c r="W58" s="455"/>
      <c r="X58" s="458"/>
      <c r="Y58" s="455"/>
      <c r="Z58" s="455"/>
      <c r="AA58" s="464"/>
      <c r="AB58" s="243">
        <v>6</v>
      </c>
      <c r="AC58" s="239" t="s">
        <v>295</v>
      </c>
      <c r="AD58" s="239">
        <v>1.2</v>
      </c>
      <c r="AE58" s="239" t="s">
        <v>296</v>
      </c>
      <c r="AF58" s="245" t="s">
        <v>96</v>
      </c>
      <c r="AG58" s="246" t="s">
        <v>97</v>
      </c>
      <c r="AH58" s="241">
        <v>0.25</v>
      </c>
      <c r="AI58" s="246" t="s">
        <v>98</v>
      </c>
      <c r="AJ58" s="241">
        <v>0.15</v>
      </c>
      <c r="AK58" s="247">
        <v>0.4</v>
      </c>
      <c r="AL58" s="248">
        <v>6.2207999999999986E-2</v>
      </c>
      <c r="AM58" s="248">
        <v>0.44999999999999996</v>
      </c>
      <c r="AN58" s="249" t="s">
        <v>99</v>
      </c>
      <c r="AO58" s="249" t="s">
        <v>100</v>
      </c>
      <c r="AP58" s="249" t="s">
        <v>101</v>
      </c>
      <c r="AQ58" s="487"/>
      <c r="AR58" s="463"/>
      <c r="AS58" s="463"/>
      <c r="AT58" s="464"/>
      <c r="AU58" s="463"/>
      <c r="AV58" s="463"/>
      <c r="AW58" s="464"/>
      <c r="AX58" s="464"/>
      <c r="AY58" s="464"/>
      <c r="AZ58" s="487"/>
      <c r="BA58" s="486"/>
      <c r="BB58" s="486"/>
      <c r="BC58" s="486"/>
      <c r="BD58" s="486"/>
      <c r="BE58" s="505"/>
      <c r="BF58" s="405"/>
      <c r="BG58" s="405"/>
      <c r="BH58" s="414"/>
      <c r="BI58" s="414"/>
      <c r="BJ58" s="414"/>
      <c r="BK58" s="414"/>
      <c r="BL58" s="414"/>
      <c r="BM58" s="405"/>
      <c r="BN58" s="405"/>
      <c r="BO58" s="405"/>
      <c r="BP58" s="35"/>
    </row>
    <row r="59" spans="1:68" s="31" customFormat="1" ht="81.75" customHeight="1">
      <c r="A59" s="466"/>
      <c r="B59" s="468"/>
      <c r="C59" s="468"/>
      <c r="D59" s="469" t="s">
        <v>83</v>
      </c>
      <c r="E59" s="469" t="s">
        <v>209</v>
      </c>
      <c r="F59" s="469">
        <v>5</v>
      </c>
      <c r="G59" s="409" t="s">
        <v>297</v>
      </c>
      <c r="H59" s="452"/>
      <c r="I59" s="452"/>
      <c r="J59" s="472" t="s">
        <v>298</v>
      </c>
      <c r="K59" s="472" t="s">
        <v>192</v>
      </c>
      <c r="L59" s="475" t="s">
        <v>88</v>
      </c>
      <c r="M59" s="478" t="s">
        <v>299</v>
      </c>
      <c r="N59" s="237"/>
      <c r="O59" s="237"/>
      <c r="P59" s="481" t="s">
        <v>300</v>
      </c>
      <c r="Q59" s="410">
        <v>0</v>
      </c>
      <c r="R59" s="452" t="s">
        <v>129</v>
      </c>
      <c r="S59" s="455">
        <v>0.4</v>
      </c>
      <c r="T59" s="452"/>
      <c r="U59" s="452"/>
      <c r="V59" s="456" t="s">
        <v>195</v>
      </c>
      <c r="W59" s="457">
        <v>0.4</v>
      </c>
      <c r="X59" s="456" t="s">
        <v>195</v>
      </c>
      <c r="Y59" s="457">
        <v>0.4</v>
      </c>
      <c r="Z59" s="241"/>
      <c r="AA59" s="458" t="s">
        <v>130</v>
      </c>
      <c r="AB59" s="243">
        <v>1</v>
      </c>
      <c r="AC59" s="107" t="s">
        <v>301</v>
      </c>
      <c r="AD59" s="74">
        <v>2</v>
      </c>
      <c r="AE59" s="88" t="s">
        <v>302</v>
      </c>
      <c r="AF59" s="30" t="s">
        <v>96</v>
      </c>
      <c r="AG59" s="27" t="s">
        <v>97</v>
      </c>
      <c r="AH59" s="75">
        <v>0.25</v>
      </c>
      <c r="AI59" s="27" t="s">
        <v>98</v>
      </c>
      <c r="AJ59" s="75">
        <v>0.15</v>
      </c>
      <c r="AK59" s="76">
        <v>0.4</v>
      </c>
      <c r="AL59" s="28">
        <v>0.24</v>
      </c>
      <c r="AM59" s="28">
        <v>0.4</v>
      </c>
      <c r="AN59" s="29" t="s">
        <v>99</v>
      </c>
      <c r="AO59" s="29" t="s">
        <v>100</v>
      </c>
      <c r="AP59" s="29" t="s">
        <v>101</v>
      </c>
      <c r="AQ59" s="459" t="s">
        <v>303</v>
      </c>
      <c r="AR59" s="462">
        <v>0.4</v>
      </c>
      <c r="AS59" s="462">
        <v>0.05</v>
      </c>
      <c r="AT59" s="464" t="s">
        <v>103</v>
      </c>
      <c r="AU59" s="462">
        <v>0.4</v>
      </c>
      <c r="AV59" s="462">
        <v>0.4</v>
      </c>
      <c r="AW59" s="458" t="s">
        <v>195</v>
      </c>
      <c r="AX59" s="458" t="s">
        <v>130</v>
      </c>
      <c r="AY59" s="464" t="s">
        <v>131</v>
      </c>
      <c r="AZ59" s="487" t="s">
        <v>132</v>
      </c>
      <c r="BA59" s="504"/>
      <c r="BB59" s="504"/>
      <c r="BC59" s="504"/>
      <c r="BD59" s="504"/>
      <c r="BE59" s="534"/>
      <c r="BF59" s="423" t="s">
        <v>219</v>
      </c>
      <c r="BG59" s="423" t="s">
        <v>219</v>
      </c>
      <c r="BH59" s="423" t="s">
        <v>114</v>
      </c>
      <c r="BI59" s="423"/>
      <c r="BJ59" s="423"/>
      <c r="BK59" s="423"/>
      <c r="BL59" s="423" t="s">
        <v>304</v>
      </c>
      <c r="BM59" s="423" t="s">
        <v>221</v>
      </c>
      <c r="BN59" s="423" t="s">
        <v>219</v>
      </c>
      <c r="BO59" s="423" t="s">
        <v>219</v>
      </c>
      <c r="BP59" s="35"/>
    </row>
    <row r="60" spans="1:68" s="31" customFormat="1" ht="78" customHeight="1">
      <c r="A60" s="466"/>
      <c r="B60" s="468"/>
      <c r="C60" s="468"/>
      <c r="D60" s="470"/>
      <c r="E60" s="470"/>
      <c r="F60" s="470"/>
      <c r="G60" s="468"/>
      <c r="H60" s="453"/>
      <c r="I60" s="453"/>
      <c r="J60" s="473"/>
      <c r="K60" s="473"/>
      <c r="L60" s="476"/>
      <c r="M60" s="479"/>
      <c r="N60" s="237"/>
      <c r="O60" s="237"/>
      <c r="P60" s="481"/>
      <c r="Q60" s="411"/>
      <c r="R60" s="453"/>
      <c r="S60" s="455"/>
      <c r="T60" s="453"/>
      <c r="U60" s="453"/>
      <c r="V60" s="456"/>
      <c r="W60" s="457"/>
      <c r="X60" s="456"/>
      <c r="Y60" s="457"/>
      <c r="Z60" s="241"/>
      <c r="AA60" s="458"/>
      <c r="AB60" s="243">
        <v>2</v>
      </c>
      <c r="AC60" s="252" t="s">
        <v>305</v>
      </c>
      <c r="AD60" s="239">
        <v>1</v>
      </c>
      <c r="AE60" s="252" t="s">
        <v>306</v>
      </c>
      <c r="AF60" s="245" t="s">
        <v>96</v>
      </c>
      <c r="AG60" s="246" t="s">
        <v>97</v>
      </c>
      <c r="AH60" s="241">
        <v>0.25</v>
      </c>
      <c r="AI60" s="246" t="s">
        <v>98</v>
      </c>
      <c r="AJ60" s="241">
        <v>0.15</v>
      </c>
      <c r="AK60" s="247">
        <v>0.4</v>
      </c>
      <c r="AL60" s="248">
        <v>0.14399999999999999</v>
      </c>
      <c r="AM60" s="248">
        <v>0.4</v>
      </c>
      <c r="AN60" s="249" t="s">
        <v>99</v>
      </c>
      <c r="AO60" s="249" t="s">
        <v>100</v>
      </c>
      <c r="AP60" s="249" t="s">
        <v>101</v>
      </c>
      <c r="AQ60" s="460"/>
      <c r="AR60" s="463"/>
      <c r="AS60" s="463"/>
      <c r="AT60" s="464"/>
      <c r="AU60" s="463"/>
      <c r="AV60" s="463"/>
      <c r="AW60" s="458"/>
      <c r="AX60" s="458"/>
      <c r="AY60" s="464"/>
      <c r="AZ60" s="487"/>
      <c r="BA60" s="533"/>
      <c r="BB60" s="533"/>
      <c r="BC60" s="533"/>
      <c r="BD60" s="533"/>
      <c r="BE60" s="535"/>
      <c r="BF60" s="423"/>
      <c r="BG60" s="423"/>
      <c r="BH60" s="423"/>
      <c r="BI60" s="423"/>
      <c r="BJ60" s="423"/>
      <c r="BK60" s="423"/>
      <c r="BL60" s="423"/>
      <c r="BM60" s="423"/>
      <c r="BN60" s="423"/>
      <c r="BO60" s="423"/>
      <c r="BP60" s="35"/>
    </row>
    <row r="61" spans="1:68" s="31" customFormat="1" ht="36.75" customHeight="1">
      <c r="A61" s="466"/>
      <c r="B61" s="468"/>
      <c r="C61" s="468"/>
      <c r="D61" s="470"/>
      <c r="E61" s="470"/>
      <c r="F61" s="470"/>
      <c r="G61" s="468"/>
      <c r="H61" s="453"/>
      <c r="I61" s="453"/>
      <c r="J61" s="473"/>
      <c r="K61" s="473"/>
      <c r="L61" s="476"/>
      <c r="M61" s="479"/>
      <c r="N61" s="237"/>
      <c r="O61" s="237"/>
      <c r="P61" s="481"/>
      <c r="Q61" s="411"/>
      <c r="R61" s="453"/>
      <c r="S61" s="455"/>
      <c r="T61" s="453"/>
      <c r="U61" s="453"/>
      <c r="V61" s="456"/>
      <c r="W61" s="457"/>
      <c r="X61" s="456"/>
      <c r="Y61" s="457"/>
      <c r="Z61" s="241"/>
      <c r="AA61" s="458"/>
      <c r="AB61" s="243">
        <v>3</v>
      </c>
      <c r="AC61" s="252" t="s">
        <v>307</v>
      </c>
      <c r="AD61" s="239">
        <v>1</v>
      </c>
      <c r="AE61" s="252" t="s">
        <v>308</v>
      </c>
      <c r="AF61" s="245" t="s">
        <v>96</v>
      </c>
      <c r="AG61" s="87" t="s">
        <v>97</v>
      </c>
      <c r="AH61" s="241">
        <v>0.25</v>
      </c>
      <c r="AI61" s="87" t="s">
        <v>98</v>
      </c>
      <c r="AJ61" s="241">
        <v>0.15</v>
      </c>
      <c r="AK61" s="247">
        <v>0.4</v>
      </c>
      <c r="AL61" s="248">
        <v>8.6399999999999991E-2</v>
      </c>
      <c r="AM61" s="248">
        <v>0.4</v>
      </c>
      <c r="AN61" s="249" t="s">
        <v>99</v>
      </c>
      <c r="AO61" s="249" t="s">
        <v>100</v>
      </c>
      <c r="AP61" s="249" t="s">
        <v>101</v>
      </c>
      <c r="AQ61" s="460"/>
      <c r="AR61" s="463"/>
      <c r="AS61" s="463"/>
      <c r="AT61" s="464"/>
      <c r="AU61" s="463"/>
      <c r="AV61" s="463"/>
      <c r="AW61" s="458"/>
      <c r="AX61" s="458"/>
      <c r="AY61" s="464"/>
      <c r="AZ61" s="487"/>
      <c r="BA61" s="533"/>
      <c r="BB61" s="533"/>
      <c r="BC61" s="533"/>
      <c r="BD61" s="533"/>
      <c r="BE61" s="535"/>
      <c r="BF61" s="423"/>
      <c r="BG61" s="423"/>
      <c r="BH61" s="423"/>
      <c r="BI61" s="423"/>
      <c r="BJ61" s="423"/>
      <c r="BK61" s="423"/>
      <c r="BL61" s="423"/>
      <c r="BM61" s="423"/>
      <c r="BN61" s="423"/>
      <c r="BO61" s="423"/>
      <c r="BP61" s="35"/>
    </row>
    <row r="62" spans="1:68" s="31" customFormat="1" ht="15.75" customHeight="1">
      <c r="A62" s="467"/>
      <c r="B62" s="407"/>
      <c r="C62" s="407"/>
      <c r="D62" s="471"/>
      <c r="E62" s="471"/>
      <c r="F62" s="471"/>
      <c r="G62" s="407"/>
      <c r="H62" s="454"/>
      <c r="I62" s="454"/>
      <c r="J62" s="474"/>
      <c r="K62" s="474"/>
      <c r="L62" s="477"/>
      <c r="M62" s="480"/>
      <c r="N62" s="237"/>
      <c r="O62" s="237"/>
      <c r="P62" s="482"/>
      <c r="Q62" s="411"/>
      <c r="R62" s="454"/>
      <c r="S62" s="455"/>
      <c r="T62" s="454"/>
      <c r="U62" s="454"/>
      <c r="V62" s="456"/>
      <c r="W62" s="457"/>
      <c r="X62" s="456"/>
      <c r="Y62" s="457"/>
      <c r="Z62" s="241"/>
      <c r="AA62" s="458"/>
      <c r="AB62" s="243">
        <v>4</v>
      </c>
      <c r="AC62" s="231" t="s">
        <v>309</v>
      </c>
      <c r="AD62" s="239">
        <v>1</v>
      </c>
      <c r="AE62" s="231" t="s">
        <v>310</v>
      </c>
      <c r="AF62" s="245" t="s">
        <v>96</v>
      </c>
      <c r="AG62" s="87" t="s">
        <v>97</v>
      </c>
      <c r="AH62" s="241">
        <v>0.25</v>
      </c>
      <c r="AI62" s="87" t="s">
        <v>98</v>
      </c>
      <c r="AJ62" s="241">
        <v>0.15</v>
      </c>
      <c r="AK62" s="247">
        <v>0.4</v>
      </c>
      <c r="AL62" s="248">
        <v>5.183999999999999E-2</v>
      </c>
      <c r="AM62" s="248">
        <v>0.4</v>
      </c>
      <c r="AN62" s="249" t="s">
        <v>99</v>
      </c>
      <c r="AO62" s="249" t="s">
        <v>100</v>
      </c>
      <c r="AP62" s="249" t="s">
        <v>101</v>
      </c>
      <c r="AQ62" s="461"/>
      <c r="AR62" s="463"/>
      <c r="AS62" s="463"/>
      <c r="AT62" s="464"/>
      <c r="AU62" s="463"/>
      <c r="AV62" s="463"/>
      <c r="AW62" s="458"/>
      <c r="AX62" s="458"/>
      <c r="AY62" s="464"/>
      <c r="AZ62" s="487"/>
      <c r="BA62" s="503"/>
      <c r="BB62" s="503"/>
      <c r="BC62" s="503"/>
      <c r="BD62" s="503"/>
      <c r="BE62" s="536"/>
      <c r="BF62" s="423"/>
      <c r="BG62" s="423"/>
      <c r="BH62" s="423"/>
      <c r="BI62" s="423"/>
      <c r="BJ62" s="423"/>
      <c r="BK62" s="423"/>
      <c r="BL62" s="423"/>
      <c r="BM62" s="423"/>
      <c r="BN62" s="423"/>
      <c r="BO62" s="423"/>
      <c r="BP62" s="35"/>
    </row>
    <row r="63" spans="1:68" s="31" customFormat="1" ht="75">
      <c r="A63" s="498" t="s">
        <v>311</v>
      </c>
      <c r="B63" s="486" t="s">
        <v>312</v>
      </c>
      <c r="C63" s="486" t="s">
        <v>313</v>
      </c>
      <c r="D63" s="483" t="s">
        <v>83</v>
      </c>
      <c r="E63" s="483" t="s">
        <v>314</v>
      </c>
      <c r="F63" s="483">
        <v>1</v>
      </c>
      <c r="G63" s="486" t="s">
        <v>315</v>
      </c>
      <c r="H63" s="487"/>
      <c r="I63" s="487"/>
      <c r="J63" s="463" t="s">
        <v>316</v>
      </c>
      <c r="K63" s="487" t="s">
        <v>192</v>
      </c>
      <c r="L63" s="529" t="s">
        <v>88</v>
      </c>
      <c r="M63" s="464" t="s">
        <v>317</v>
      </c>
      <c r="N63" s="486"/>
      <c r="O63" s="486"/>
      <c r="P63" s="529" t="s">
        <v>318</v>
      </c>
      <c r="Q63" s="411">
        <v>1</v>
      </c>
      <c r="R63" s="487" t="s">
        <v>129</v>
      </c>
      <c r="S63" s="455">
        <v>0.4</v>
      </c>
      <c r="T63" s="487"/>
      <c r="U63" s="455" t="s">
        <v>143</v>
      </c>
      <c r="V63" s="487" t="s">
        <v>125</v>
      </c>
      <c r="W63" s="455">
        <v>0.2</v>
      </c>
      <c r="X63" s="458" t="s">
        <v>125</v>
      </c>
      <c r="Y63" s="455">
        <v>0.2</v>
      </c>
      <c r="Z63" s="455" t="s">
        <v>319</v>
      </c>
      <c r="AA63" s="464" t="s">
        <v>131</v>
      </c>
      <c r="AB63" s="243">
        <v>1</v>
      </c>
      <c r="AC63" s="239" t="s">
        <v>320</v>
      </c>
      <c r="AD63" s="239">
        <v>1</v>
      </c>
      <c r="AE63" s="239" t="s">
        <v>321</v>
      </c>
      <c r="AF63" s="255" t="s">
        <v>96</v>
      </c>
      <c r="AG63" s="249" t="s">
        <v>97</v>
      </c>
      <c r="AH63" s="241">
        <v>0.25</v>
      </c>
      <c r="AI63" s="249" t="s">
        <v>98</v>
      </c>
      <c r="AJ63" s="241">
        <v>0.15</v>
      </c>
      <c r="AK63" s="247">
        <v>0.4</v>
      </c>
      <c r="AL63" s="256">
        <v>0.24</v>
      </c>
      <c r="AM63" s="256">
        <v>0.2</v>
      </c>
      <c r="AN63" s="249" t="s">
        <v>99</v>
      </c>
      <c r="AO63" s="249" t="s">
        <v>100</v>
      </c>
      <c r="AP63" s="249" t="s">
        <v>101</v>
      </c>
      <c r="AQ63" s="487" t="s">
        <v>322</v>
      </c>
      <c r="AR63" s="462">
        <v>0.4</v>
      </c>
      <c r="AS63" s="462">
        <v>0.14399999999999999</v>
      </c>
      <c r="AT63" s="464" t="s">
        <v>103</v>
      </c>
      <c r="AU63" s="462">
        <v>0.2</v>
      </c>
      <c r="AV63" s="462">
        <v>0.2</v>
      </c>
      <c r="AW63" s="464" t="s">
        <v>125</v>
      </c>
      <c r="AX63" s="464" t="s">
        <v>131</v>
      </c>
      <c r="AY63" s="464" t="s">
        <v>131</v>
      </c>
      <c r="AZ63" s="487" t="s">
        <v>132</v>
      </c>
      <c r="BA63" s="504" t="s">
        <v>133</v>
      </c>
      <c r="BB63" s="504" t="s">
        <v>133</v>
      </c>
      <c r="BC63" s="409" t="s">
        <v>133</v>
      </c>
      <c r="BD63" s="409" t="s">
        <v>133</v>
      </c>
      <c r="BE63" s="537" t="s">
        <v>133</v>
      </c>
      <c r="BF63" s="405" t="s">
        <v>133</v>
      </c>
      <c r="BG63" s="405" t="s">
        <v>133</v>
      </c>
      <c r="BH63" s="414" t="s">
        <v>133</v>
      </c>
      <c r="BI63" s="414"/>
      <c r="BJ63" s="405"/>
      <c r="BK63" s="405"/>
      <c r="BL63" s="424" t="s">
        <v>323</v>
      </c>
      <c r="BM63" s="423" t="s">
        <v>113</v>
      </c>
      <c r="BN63" s="423" t="s">
        <v>133</v>
      </c>
      <c r="BO63" s="423" t="s">
        <v>133</v>
      </c>
      <c r="BP63" s="35"/>
    </row>
    <row r="64" spans="1:68" ht="102.75" customHeight="1">
      <c r="A64" s="498"/>
      <c r="B64" s="486"/>
      <c r="C64" s="486"/>
      <c r="D64" s="483"/>
      <c r="E64" s="483"/>
      <c r="F64" s="483"/>
      <c r="G64" s="486"/>
      <c r="H64" s="487"/>
      <c r="I64" s="487"/>
      <c r="J64" s="463"/>
      <c r="K64" s="487"/>
      <c r="L64" s="529"/>
      <c r="M64" s="464"/>
      <c r="N64" s="486"/>
      <c r="O64" s="486"/>
      <c r="P64" s="529"/>
      <c r="Q64" s="411"/>
      <c r="R64" s="487"/>
      <c r="S64" s="455"/>
      <c r="T64" s="487"/>
      <c r="U64" s="455"/>
      <c r="V64" s="487"/>
      <c r="W64" s="455"/>
      <c r="X64" s="458"/>
      <c r="Y64" s="455"/>
      <c r="Z64" s="455"/>
      <c r="AA64" s="464"/>
      <c r="AB64" s="243">
        <v>2</v>
      </c>
      <c r="AC64" s="239" t="s">
        <v>324</v>
      </c>
      <c r="AD64" s="239">
        <v>2</v>
      </c>
      <c r="AE64" s="239" t="s">
        <v>325</v>
      </c>
      <c r="AF64" s="255" t="s">
        <v>96</v>
      </c>
      <c r="AG64" s="249" t="s">
        <v>97</v>
      </c>
      <c r="AH64" s="241">
        <v>0.25</v>
      </c>
      <c r="AI64" s="249" t="s">
        <v>98</v>
      </c>
      <c r="AJ64" s="241">
        <v>0.15</v>
      </c>
      <c r="AK64" s="247">
        <v>0.4</v>
      </c>
      <c r="AL64" s="256">
        <v>0.14399999999999999</v>
      </c>
      <c r="AM64" s="256">
        <v>0.2</v>
      </c>
      <c r="AN64" s="249" t="s">
        <v>99</v>
      </c>
      <c r="AO64" s="249" t="s">
        <v>100</v>
      </c>
      <c r="AP64" s="249" t="s">
        <v>101</v>
      </c>
      <c r="AQ64" s="487"/>
      <c r="AR64" s="463"/>
      <c r="AS64" s="463"/>
      <c r="AT64" s="464"/>
      <c r="AU64" s="463"/>
      <c r="AV64" s="463"/>
      <c r="AW64" s="464"/>
      <c r="AX64" s="464"/>
      <c r="AY64" s="464"/>
      <c r="AZ64" s="487"/>
      <c r="BA64" s="533"/>
      <c r="BB64" s="533"/>
      <c r="BC64" s="468"/>
      <c r="BD64" s="468"/>
      <c r="BE64" s="538"/>
      <c r="BF64" s="405"/>
      <c r="BG64" s="405"/>
      <c r="BH64" s="405"/>
      <c r="BI64" s="405"/>
      <c r="BJ64" s="405"/>
      <c r="BK64" s="405"/>
      <c r="BL64" s="424"/>
      <c r="BM64" s="423"/>
      <c r="BN64" s="423"/>
      <c r="BO64" s="423"/>
      <c r="BP64" s="35"/>
    </row>
    <row r="65" spans="1:68">
      <c r="A65" s="498"/>
      <c r="B65" s="486"/>
      <c r="C65" s="486"/>
      <c r="D65" s="483"/>
      <c r="E65" s="483"/>
      <c r="F65" s="483"/>
      <c r="G65" s="486"/>
      <c r="H65" s="487"/>
      <c r="I65" s="487"/>
      <c r="J65" s="463"/>
      <c r="K65" s="487"/>
      <c r="L65" s="529"/>
      <c r="M65" s="464"/>
      <c r="N65" s="486"/>
      <c r="O65" s="486"/>
      <c r="P65" s="529"/>
      <c r="Q65" s="411"/>
      <c r="R65" s="487"/>
      <c r="S65" s="455"/>
      <c r="T65" s="487"/>
      <c r="U65" s="455"/>
      <c r="V65" s="487"/>
      <c r="W65" s="455"/>
      <c r="X65" s="458"/>
      <c r="Y65" s="455"/>
      <c r="Z65" s="455"/>
      <c r="AA65" s="464"/>
      <c r="AB65" s="243"/>
      <c r="AC65" s="239"/>
      <c r="AD65" s="239"/>
      <c r="AE65" s="239"/>
      <c r="AF65" s="255" t="s">
        <v>143</v>
      </c>
      <c r="AG65" s="249"/>
      <c r="AH65" s="241" t="s">
        <v>143</v>
      </c>
      <c r="AI65" s="249"/>
      <c r="AJ65" s="241" t="s">
        <v>143</v>
      </c>
      <c r="AK65" s="247" t="s">
        <v>143</v>
      </c>
      <c r="AL65" s="256" t="s">
        <v>143</v>
      </c>
      <c r="AM65" s="256" t="s">
        <v>143</v>
      </c>
      <c r="AN65" s="249"/>
      <c r="AO65" s="249"/>
      <c r="AP65" s="249"/>
      <c r="AQ65" s="487"/>
      <c r="AR65" s="463"/>
      <c r="AS65" s="463"/>
      <c r="AT65" s="464"/>
      <c r="AU65" s="463"/>
      <c r="AV65" s="463"/>
      <c r="AW65" s="464"/>
      <c r="AX65" s="464"/>
      <c r="AY65" s="464"/>
      <c r="AZ65" s="487"/>
      <c r="BA65" s="533"/>
      <c r="BB65" s="533"/>
      <c r="BC65" s="468"/>
      <c r="BD65" s="468"/>
      <c r="BE65" s="538"/>
      <c r="BF65" s="405"/>
      <c r="BG65" s="405"/>
      <c r="BH65" s="405"/>
      <c r="BI65" s="405"/>
      <c r="BJ65" s="405"/>
      <c r="BK65" s="405"/>
      <c r="BL65" s="424"/>
      <c r="BM65" s="423"/>
      <c r="BN65" s="423"/>
      <c r="BO65" s="423"/>
      <c r="BP65" s="35"/>
    </row>
    <row r="66" spans="1:68">
      <c r="A66" s="498"/>
      <c r="B66" s="486"/>
      <c r="C66" s="486"/>
      <c r="D66" s="483"/>
      <c r="E66" s="483"/>
      <c r="F66" s="483"/>
      <c r="G66" s="486"/>
      <c r="H66" s="487"/>
      <c r="I66" s="487"/>
      <c r="J66" s="463"/>
      <c r="K66" s="487"/>
      <c r="L66" s="529"/>
      <c r="M66" s="464"/>
      <c r="N66" s="486"/>
      <c r="O66" s="486"/>
      <c r="P66" s="529"/>
      <c r="Q66" s="411"/>
      <c r="R66" s="487"/>
      <c r="S66" s="455"/>
      <c r="T66" s="487"/>
      <c r="U66" s="455"/>
      <c r="V66" s="487"/>
      <c r="W66" s="455"/>
      <c r="X66" s="458"/>
      <c r="Y66" s="455"/>
      <c r="Z66" s="455"/>
      <c r="AA66" s="464"/>
      <c r="AB66" s="243"/>
      <c r="AC66" s="239"/>
      <c r="AD66" s="239"/>
      <c r="AE66" s="239"/>
      <c r="AF66" s="255" t="s">
        <v>143</v>
      </c>
      <c r="AG66" s="249"/>
      <c r="AH66" s="241" t="s">
        <v>143</v>
      </c>
      <c r="AI66" s="249"/>
      <c r="AJ66" s="241" t="s">
        <v>143</v>
      </c>
      <c r="AK66" s="247" t="s">
        <v>143</v>
      </c>
      <c r="AL66" s="256" t="s">
        <v>143</v>
      </c>
      <c r="AM66" s="256" t="s">
        <v>143</v>
      </c>
      <c r="AN66" s="249"/>
      <c r="AO66" s="249"/>
      <c r="AP66" s="249"/>
      <c r="AQ66" s="487"/>
      <c r="AR66" s="463"/>
      <c r="AS66" s="463"/>
      <c r="AT66" s="464"/>
      <c r="AU66" s="463"/>
      <c r="AV66" s="463"/>
      <c r="AW66" s="464"/>
      <c r="AX66" s="464"/>
      <c r="AY66" s="464"/>
      <c r="AZ66" s="487"/>
      <c r="BA66" s="533"/>
      <c r="BB66" s="533"/>
      <c r="BC66" s="468"/>
      <c r="BD66" s="468"/>
      <c r="BE66" s="538"/>
      <c r="BF66" s="405"/>
      <c r="BG66" s="405"/>
      <c r="BH66" s="405"/>
      <c r="BI66" s="405"/>
      <c r="BJ66" s="405"/>
      <c r="BK66" s="405"/>
      <c r="BL66" s="424"/>
      <c r="BM66" s="423"/>
      <c r="BN66" s="423"/>
      <c r="BO66" s="423"/>
      <c r="BP66" s="35"/>
    </row>
    <row r="67" spans="1:68">
      <c r="A67" s="498"/>
      <c r="B67" s="486"/>
      <c r="C67" s="486"/>
      <c r="D67" s="483"/>
      <c r="E67" s="483"/>
      <c r="F67" s="483"/>
      <c r="G67" s="486"/>
      <c r="H67" s="487"/>
      <c r="I67" s="487"/>
      <c r="J67" s="463"/>
      <c r="K67" s="487"/>
      <c r="L67" s="529"/>
      <c r="M67" s="464"/>
      <c r="N67" s="486"/>
      <c r="O67" s="486"/>
      <c r="P67" s="529"/>
      <c r="Q67" s="411"/>
      <c r="R67" s="487"/>
      <c r="S67" s="455"/>
      <c r="T67" s="487"/>
      <c r="U67" s="455"/>
      <c r="V67" s="487"/>
      <c r="W67" s="455"/>
      <c r="X67" s="458"/>
      <c r="Y67" s="455"/>
      <c r="Z67" s="455"/>
      <c r="AA67" s="464"/>
      <c r="AB67" s="243"/>
      <c r="AC67" s="239"/>
      <c r="AD67" s="239"/>
      <c r="AE67" s="239"/>
      <c r="AF67" s="255" t="s">
        <v>143</v>
      </c>
      <c r="AG67" s="249"/>
      <c r="AH67" s="241" t="s">
        <v>143</v>
      </c>
      <c r="AI67" s="249"/>
      <c r="AJ67" s="241" t="s">
        <v>143</v>
      </c>
      <c r="AK67" s="247" t="s">
        <v>143</v>
      </c>
      <c r="AL67" s="256" t="s">
        <v>143</v>
      </c>
      <c r="AM67" s="256" t="s">
        <v>143</v>
      </c>
      <c r="AN67" s="249"/>
      <c r="AO67" s="249"/>
      <c r="AP67" s="249"/>
      <c r="AQ67" s="487"/>
      <c r="AR67" s="463"/>
      <c r="AS67" s="463"/>
      <c r="AT67" s="464"/>
      <c r="AU67" s="463"/>
      <c r="AV67" s="463"/>
      <c r="AW67" s="464"/>
      <c r="AX67" s="464"/>
      <c r="AY67" s="464"/>
      <c r="AZ67" s="487"/>
      <c r="BA67" s="533"/>
      <c r="BB67" s="533"/>
      <c r="BC67" s="468"/>
      <c r="BD67" s="468"/>
      <c r="BE67" s="538"/>
      <c r="BF67" s="405"/>
      <c r="BG67" s="405"/>
      <c r="BH67" s="405"/>
      <c r="BI67" s="405"/>
      <c r="BJ67" s="405"/>
      <c r="BK67" s="405"/>
      <c r="BL67" s="424"/>
      <c r="BM67" s="423"/>
      <c r="BN67" s="423"/>
      <c r="BO67" s="423"/>
      <c r="BP67" s="35"/>
    </row>
    <row r="68" spans="1:68">
      <c r="A68" s="498"/>
      <c r="B68" s="486"/>
      <c r="C68" s="486"/>
      <c r="D68" s="483"/>
      <c r="E68" s="483"/>
      <c r="F68" s="483"/>
      <c r="G68" s="486"/>
      <c r="H68" s="487"/>
      <c r="I68" s="487"/>
      <c r="J68" s="463"/>
      <c r="K68" s="487"/>
      <c r="L68" s="529"/>
      <c r="M68" s="464"/>
      <c r="N68" s="486"/>
      <c r="O68" s="486"/>
      <c r="P68" s="529"/>
      <c r="Q68" s="411"/>
      <c r="R68" s="487"/>
      <c r="S68" s="455"/>
      <c r="T68" s="487"/>
      <c r="U68" s="455"/>
      <c r="V68" s="487"/>
      <c r="W68" s="455"/>
      <c r="X68" s="458"/>
      <c r="Y68" s="455"/>
      <c r="Z68" s="455"/>
      <c r="AA68" s="464"/>
      <c r="AB68" s="243"/>
      <c r="AC68" s="239"/>
      <c r="AD68" s="239"/>
      <c r="AE68" s="239"/>
      <c r="AF68" s="255" t="s">
        <v>143</v>
      </c>
      <c r="AG68" s="249"/>
      <c r="AH68" s="241" t="s">
        <v>143</v>
      </c>
      <c r="AI68" s="249"/>
      <c r="AJ68" s="241" t="s">
        <v>143</v>
      </c>
      <c r="AK68" s="247" t="s">
        <v>143</v>
      </c>
      <c r="AL68" s="256" t="s">
        <v>143</v>
      </c>
      <c r="AM68" s="256" t="s">
        <v>143</v>
      </c>
      <c r="AN68" s="249"/>
      <c r="AO68" s="249"/>
      <c r="AP68" s="249"/>
      <c r="AQ68" s="487"/>
      <c r="AR68" s="463"/>
      <c r="AS68" s="463"/>
      <c r="AT68" s="464"/>
      <c r="AU68" s="463"/>
      <c r="AV68" s="463"/>
      <c r="AW68" s="464"/>
      <c r="AX68" s="464"/>
      <c r="AY68" s="464"/>
      <c r="AZ68" s="487"/>
      <c r="BA68" s="503"/>
      <c r="BB68" s="503"/>
      <c r="BC68" s="407"/>
      <c r="BD68" s="407"/>
      <c r="BE68" s="539"/>
      <c r="BF68" s="405"/>
      <c r="BG68" s="405"/>
      <c r="BH68" s="405"/>
      <c r="BI68" s="405"/>
      <c r="BJ68" s="405"/>
      <c r="BK68" s="405"/>
      <c r="BL68" s="424"/>
      <c r="BM68" s="423"/>
      <c r="BN68" s="423"/>
      <c r="BO68" s="423"/>
      <c r="BP68" s="35"/>
    </row>
    <row r="69" spans="1:68" ht="88.5" customHeight="1">
      <c r="A69" s="498"/>
      <c r="B69" s="486"/>
      <c r="C69" s="486"/>
      <c r="D69" s="498" t="s">
        <v>83</v>
      </c>
      <c r="E69" s="498" t="s">
        <v>314</v>
      </c>
      <c r="F69" s="498">
        <v>2</v>
      </c>
      <c r="G69" s="486" t="s">
        <v>326</v>
      </c>
      <c r="H69" s="487"/>
      <c r="I69" s="487"/>
      <c r="J69" s="463" t="s">
        <v>327</v>
      </c>
      <c r="K69" s="487" t="s">
        <v>87</v>
      </c>
      <c r="L69" s="486" t="s">
        <v>328</v>
      </c>
      <c r="M69" s="464" t="s">
        <v>329</v>
      </c>
      <c r="N69" s="486"/>
      <c r="O69" s="486"/>
      <c r="P69" s="486" t="s">
        <v>330</v>
      </c>
      <c r="Q69" s="411">
        <v>0.9</v>
      </c>
      <c r="R69" s="487" t="s">
        <v>129</v>
      </c>
      <c r="S69" s="455">
        <v>0.4</v>
      </c>
      <c r="T69" s="487"/>
      <c r="U69" s="455" t="s">
        <v>143</v>
      </c>
      <c r="V69" s="456" t="s">
        <v>195</v>
      </c>
      <c r="W69" s="457">
        <v>0.4</v>
      </c>
      <c r="X69" s="458" t="s">
        <v>195</v>
      </c>
      <c r="Y69" s="457">
        <v>0.4</v>
      </c>
      <c r="Z69" s="457" t="s">
        <v>196</v>
      </c>
      <c r="AA69" s="458" t="s">
        <v>130</v>
      </c>
      <c r="AB69" s="243">
        <v>1</v>
      </c>
      <c r="AC69" s="239" t="s">
        <v>331</v>
      </c>
      <c r="AD69" s="239">
        <v>1</v>
      </c>
      <c r="AE69" s="239" t="s">
        <v>332</v>
      </c>
      <c r="AF69" s="255" t="s">
        <v>96</v>
      </c>
      <c r="AG69" s="249" t="s">
        <v>97</v>
      </c>
      <c r="AH69" s="241">
        <v>0.25</v>
      </c>
      <c r="AI69" s="249" t="s">
        <v>98</v>
      </c>
      <c r="AJ69" s="241">
        <v>0.15</v>
      </c>
      <c r="AK69" s="247">
        <v>0.4</v>
      </c>
      <c r="AL69" s="256">
        <v>0.24</v>
      </c>
      <c r="AM69" s="256">
        <v>0.4</v>
      </c>
      <c r="AN69" s="249" t="s">
        <v>99</v>
      </c>
      <c r="AO69" s="249" t="s">
        <v>100</v>
      </c>
      <c r="AP69" s="249" t="s">
        <v>101</v>
      </c>
      <c r="AQ69" s="487" t="s">
        <v>333</v>
      </c>
      <c r="AR69" s="462">
        <v>0.4</v>
      </c>
      <c r="AS69" s="527">
        <v>0.1008</v>
      </c>
      <c r="AT69" s="458" t="s">
        <v>103</v>
      </c>
      <c r="AU69" s="527">
        <v>0.4</v>
      </c>
      <c r="AV69" s="527">
        <v>0.4</v>
      </c>
      <c r="AW69" s="458" t="s">
        <v>195</v>
      </c>
      <c r="AX69" s="458" t="s">
        <v>130</v>
      </c>
      <c r="AY69" s="458" t="s">
        <v>131</v>
      </c>
      <c r="AZ69" s="456" t="s">
        <v>132</v>
      </c>
      <c r="BA69" s="408" t="s">
        <v>133</v>
      </c>
      <c r="BB69" s="408" t="s">
        <v>133</v>
      </c>
      <c r="BC69" s="408" t="s">
        <v>133</v>
      </c>
      <c r="BD69" s="408" t="s">
        <v>133</v>
      </c>
      <c r="BE69" s="491" t="s">
        <v>133</v>
      </c>
      <c r="BF69" s="405" t="s">
        <v>133</v>
      </c>
      <c r="BG69" s="405" t="s">
        <v>133</v>
      </c>
      <c r="BH69" s="414" t="s">
        <v>133</v>
      </c>
      <c r="BI69" s="414"/>
      <c r="BJ69" s="414"/>
      <c r="BK69" s="414"/>
      <c r="BL69" s="414" t="s">
        <v>334</v>
      </c>
      <c r="BM69" s="405" t="s">
        <v>113</v>
      </c>
      <c r="BN69" s="405" t="s">
        <v>133</v>
      </c>
      <c r="BO69" s="405" t="s">
        <v>133</v>
      </c>
      <c r="BP69" s="35"/>
    </row>
    <row r="70" spans="1:68" ht="88.5" customHeight="1">
      <c r="A70" s="498"/>
      <c r="B70" s="486"/>
      <c r="C70" s="486"/>
      <c r="D70" s="498"/>
      <c r="E70" s="498"/>
      <c r="F70" s="498"/>
      <c r="G70" s="486"/>
      <c r="H70" s="487"/>
      <c r="I70" s="487"/>
      <c r="J70" s="463"/>
      <c r="K70" s="487"/>
      <c r="L70" s="486"/>
      <c r="M70" s="464"/>
      <c r="N70" s="486"/>
      <c r="O70" s="486"/>
      <c r="P70" s="486"/>
      <c r="Q70" s="411"/>
      <c r="R70" s="487"/>
      <c r="S70" s="455"/>
      <c r="T70" s="487"/>
      <c r="U70" s="455"/>
      <c r="V70" s="456"/>
      <c r="W70" s="457"/>
      <c r="X70" s="458"/>
      <c r="Y70" s="457"/>
      <c r="Z70" s="457"/>
      <c r="AA70" s="458"/>
      <c r="AB70" s="243">
        <v>2</v>
      </c>
      <c r="AC70" s="239" t="s">
        <v>335</v>
      </c>
      <c r="AD70" s="239">
        <v>2</v>
      </c>
      <c r="AE70" s="239" t="s">
        <v>332</v>
      </c>
      <c r="AF70" s="255" t="s">
        <v>96</v>
      </c>
      <c r="AG70" s="249" t="s">
        <v>97</v>
      </c>
      <c r="AH70" s="241">
        <v>0.25</v>
      </c>
      <c r="AI70" s="249" t="s">
        <v>98</v>
      </c>
      <c r="AJ70" s="241">
        <v>0.15</v>
      </c>
      <c r="AK70" s="247">
        <v>0.4</v>
      </c>
      <c r="AL70" s="256">
        <v>0.14399999999999999</v>
      </c>
      <c r="AM70" s="256">
        <v>0.4</v>
      </c>
      <c r="AN70" s="249" t="s">
        <v>99</v>
      </c>
      <c r="AO70" s="249" t="s">
        <v>100</v>
      </c>
      <c r="AP70" s="249" t="s">
        <v>101</v>
      </c>
      <c r="AQ70" s="487"/>
      <c r="AR70" s="463"/>
      <c r="AS70" s="528"/>
      <c r="AT70" s="458"/>
      <c r="AU70" s="528"/>
      <c r="AV70" s="528"/>
      <c r="AW70" s="458"/>
      <c r="AX70" s="458"/>
      <c r="AY70" s="458"/>
      <c r="AZ70" s="456"/>
      <c r="BA70" s="408"/>
      <c r="BB70" s="408"/>
      <c r="BC70" s="408"/>
      <c r="BD70" s="408"/>
      <c r="BE70" s="491"/>
      <c r="BF70" s="405"/>
      <c r="BG70" s="405"/>
      <c r="BH70" s="414"/>
      <c r="BI70" s="414"/>
      <c r="BJ70" s="414"/>
      <c r="BK70" s="414"/>
      <c r="BL70" s="414"/>
      <c r="BM70" s="405"/>
      <c r="BN70" s="405"/>
      <c r="BO70" s="405"/>
      <c r="BP70" s="35"/>
    </row>
    <row r="71" spans="1:68" ht="88.5" customHeight="1">
      <c r="A71" s="498"/>
      <c r="B71" s="486"/>
      <c r="C71" s="486"/>
      <c r="D71" s="498"/>
      <c r="E71" s="498"/>
      <c r="F71" s="498"/>
      <c r="G71" s="486"/>
      <c r="H71" s="487"/>
      <c r="I71" s="487"/>
      <c r="J71" s="463"/>
      <c r="K71" s="487"/>
      <c r="L71" s="486"/>
      <c r="M71" s="464"/>
      <c r="N71" s="486"/>
      <c r="O71" s="486"/>
      <c r="P71" s="486"/>
      <c r="Q71" s="411"/>
      <c r="R71" s="487"/>
      <c r="S71" s="455"/>
      <c r="T71" s="487"/>
      <c r="U71" s="455"/>
      <c r="V71" s="456"/>
      <c r="W71" s="457"/>
      <c r="X71" s="458"/>
      <c r="Y71" s="457"/>
      <c r="Z71" s="457"/>
      <c r="AA71" s="458"/>
      <c r="AB71" s="243">
        <v>3</v>
      </c>
      <c r="AC71" s="239" t="s">
        <v>336</v>
      </c>
      <c r="AD71" s="239">
        <v>3</v>
      </c>
      <c r="AE71" s="239" t="s">
        <v>332</v>
      </c>
      <c r="AF71" s="255" t="s">
        <v>96</v>
      </c>
      <c r="AG71" s="249" t="s">
        <v>250</v>
      </c>
      <c r="AH71" s="241">
        <v>0.15</v>
      </c>
      <c r="AI71" s="249" t="s">
        <v>98</v>
      </c>
      <c r="AJ71" s="241">
        <v>0.15</v>
      </c>
      <c r="AK71" s="247">
        <v>0.3</v>
      </c>
      <c r="AL71" s="256">
        <v>0.1008</v>
      </c>
      <c r="AM71" s="256">
        <v>0.4</v>
      </c>
      <c r="AN71" s="249" t="s">
        <v>99</v>
      </c>
      <c r="AO71" s="249" t="s">
        <v>100</v>
      </c>
      <c r="AP71" s="249" t="s">
        <v>101</v>
      </c>
      <c r="AQ71" s="487"/>
      <c r="AR71" s="463"/>
      <c r="AS71" s="528"/>
      <c r="AT71" s="458"/>
      <c r="AU71" s="528"/>
      <c r="AV71" s="528"/>
      <c r="AW71" s="458"/>
      <c r="AX71" s="458"/>
      <c r="AY71" s="458"/>
      <c r="AZ71" s="456"/>
      <c r="BA71" s="408"/>
      <c r="BB71" s="408"/>
      <c r="BC71" s="408"/>
      <c r="BD71" s="408"/>
      <c r="BE71" s="491"/>
      <c r="BF71" s="405"/>
      <c r="BG71" s="405"/>
      <c r="BH71" s="414"/>
      <c r="BI71" s="414"/>
      <c r="BJ71" s="414"/>
      <c r="BK71" s="414"/>
      <c r="BL71" s="414"/>
      <c r="BM71" s="405"/>
      <c r="BN71" s="405"/>
      <c r="BO71" s="405"/>
      <c r="BP71" s="35"/>
    </row>
    <row r="72" spans="1:68">
      <c r="A72" s="498"/>
      <c r="B72" s="486"/>
      <c r="C72" s="486"/>
      <c r="D72" s="498"/>
      <c r="E72" s="498"/>
      <c r="F72" s="498"/>
      <c r="G72" s="486"/>
      <c r="H72" s="487"/>
      <c r="I72" s="487"/>
      <c r="J72" s="463"/>
      <c r="K72" s="487"/>
      <c r="L72" s="486"/>
      <c r="M72" s="464"/>
      <c r="N72" s="486"/>
      <c r="O72" s="486"/>
      <c r="P72" s="486"/>
      <c r="Q72" s="411"/>
      <c r="R72" s="487"/>
      <c r="S72" s="455"/>
      <c r="T72" s="487"/>
      <c r="U72" s="455"/>
      <c r="V72" s="456"/>
      <c r="W72" s="457"/>
      <c r="X72" s="458"/>
      <c r="Y72" s="457"/>
      <c r="Z72" s="457"/>
      <c r="AA72" s="458"/>
      <c r="AB72" s="243"/>
      <c r="AC72" s="239"/>
      <c r="AD72" s="239"/>
      <c r="AE72" s="239"/>
      <c r="AF72" s="255" t="s">
        <v>143</v>
      </c>
      <c r="AG72" s="249"/>
      <c r="AH72" s="241" t="s">
        <v>143</v>
      </c>
      <c r="AI72" s="249"/>
      <c r="AJ72" s="241" t="s">
        <v>143</v>
      </c>
      <c r="AK72" s="247" t="s">
        <v>143</v>
      </c>
      <c r="AL72" s="256" t="s">
        <v>143</v>
      </c>
      <c r="AM72" s="256" t="s">
        <v>143</v>
      </c>
      <c r="AN72" s="249"/>
      <c r="AO72" s="249"/>
      <c r="AP72" s="249"/>
      <c r="AQ72" s="487"/>
      <c r="AR72" s="463"/>
      <c r="AS72" s="528"/>
      <c r="AT72" s="458"/>
      <c r="AU72" s="528"/>
      <c r="AV72" s="528"/>
      <c r="AW72" s="458"/>
      <c r="AX72" s="458"/>
      <c r="AY72" s="458"/>
      <c r="AZ72" s="456"/>
      <c r="BA72" s="408"/>
      <c r="BB72" s="408"/>
      <c r="BC72" s="408"/>
      <c r="BD72" s="408"/>
      <c r="BE72" s="491"/>
      <c r="BF72" s="405"/>
      <c r="BG72" s="405"/>
      <c r="BH72" s="414"/>
      <c r="BI72" s="414"/>
      <c r="BJ72" s="414"/>
      <c r="BK72" s="414"/>
      <c r="BL72" s="414"/>
      <c r="BM72" s="405"/>
      <c r="BN72" s="405"/>
      <c r="BO72" s="405"/>
      <c r="BP72" s="35"/>
    </row>
    <row r="73" spans="1:68">
      <c r="A73" s="498"/>
      <c r="B73" s="486"/>
      <c r="C73" s="486"/>
      <c r="D73" s="498"/>
      <c r="E73" s="498"/>
      <c r="F73" s="498"/>
      <c r="G73" s="486"/>
      <c r="H73" s="487"/>
      <c r="I73" s="487"/>
      <c r="J73" s="463"/>
      <c r="K73" s="487"/>
      <c r="L73" s="486"/>
      <c r="M73" s="464"/>
      <c r="N73" s="486"/>
      <c r="O73" s="486"/>
      <c r="P73" s="486"/>
      <c r="Q73" s="411"/>
      <c r="R73" s="487"/>
      <c r="S73" s="455"/>
      <c r="T73" s="487"/>
      <c r="U73" s="455"/>
      <c r="V73" s="456"/>
      <c r="W73" s="457"/>
      <c r="X73" s="458"/>
      <c r="Y73" s="457"/>
      <c r="Z73" s="457"/>
      <c r="AA73" s="458"/>
      <c r="AB73" s="243"/>
      <c r="AC73" s="239"/>
      <c r="AD73" s="239"/>
      <c r="AE73" s="239"/>
      <c r="AF73" s="255" t="s">
        <v>143</v>
      </c>
      <c r="AG73" s="249"/>
      <c r="AH73" s="241" t="s">
        <v>143</v>
      </c>
      <c r="AI73" s="249"/>
      <c r="AJ73" s="241" t="s">
        <v>143</v>
      </c>
      <c r="AK73" s="247" t="s">
        <v>143</v>
      </c>
      <c r="AL73" s="256" t="s">
        <v>143</v>
      </c>
      <c r="AM73" s="256" t="s">
        <v>143</v>
      </c>
      <c r="AN73" s="249"/>
      <c r="AO73" s="249"/>
      <c r="AP73" s="249"/>
      <c r="AQ73" s="487"/>
      <c r="AR73" s="463"/>
      <c r="AS73" s="528"/>
      <c r="AT73" s="458"/>
      <c r="AU73" s="528"/>
      <c r="AV73" s="528"/>
      <c r="AW73" s="458"/>
      <c r="AX73" s="458"/>
      <c r="AY73" s="458"/>
      <c r="AZ73" s="456"/>
      <c r="BA73" s="408"/>
      <c r="BB73" s="408"/>
      <c r="BC73" s="408"/>
      <c r="BD73" s="408"/>
      <c r="BE73" s="491"/>
      <c r="BF73" s="405"/>
      <c r="BG73" s="405"/>
      <c r="BH73" s="414"/>
      <c r="BI73" s="414"/>
      <c r="BJ73" s="414"/>
      <c r="BK73" s="414"/>
      <c r="BL73" s="414"/>
      <c r="BM73" s="405"/>
      <c r="BN73" s="405"/>
      <c r="BO73" s="405"/>
      <c r="BP73" s="35"/>
    </row>
    <row r="74" spans="1:68">
      <c r="A74" s="498"/>
      <c r="B74" s="486"/>
      <c r="C74" s="486"/>
      <c r="D74" s="498"/>
      <c r="E74" s="498"/>
      <c r="F74" s="498"/>
      <c r="G74" s="486"/>
      <c r="H74" s="487"/>
      <c r="I74" s="487"/>
      <c r="J74" s="463"/>
      <c r="K74" s="487"/>
      <c r="L74" s="486"/>
      <c r="M74" s="464"/>
      <c r="N74" s="486"/>
      <c r="O74" s="486"/>
      <c r="P74" s="486"/>
      <c r="Q74" s="411"/>
      <c r="R74" s="487"/>
      <c r="S74" s="455"/>
      <c r="T74" s="487"/>
      <c r="U74" s="455"/>
      <c r="V74" s="456"/>
      <c r="W74" s="457"/>
      <c r="X74" s="458"/>
      <c r="Y74" s="457"/>
      <c r="Z74" s="457"/>
      <c r="AA74" s="458"/>
      <c r="AB74" s="243"/>
      <c r="AC74" s="239"/>
      <c r="AD74" s="239"/>
      <c r="AE74" s="239"/>
      <c r="AF74" s="255" t="s">
        <v>143</v>
      </c>
      <c r="AG74" s="249"/>
      <c r="AH74" s="241" t="s">
        <v>143</v>
      </c>
      <c r="AI74" s="249"/>
      <c r="AJ74" s="241" t="s">
        <v>143</v>
      </c>
      <c r="AK74" s="247" t="s">
        <v>143</v>
      </c>
      <c r="AL74" s="256" t="s">
        <v>143</v>
      </c>
      <c r="AM74" s="256" t="s">
        <v>143</v>
      </c>
      <c r="AN74" s="249"/>
      <c r="AO74" s="249"/>
      <c r="AP74" s="249"/>
      <c r="AQ74" s="487"/>
      <c r="AR74" s="463"/>
      <c r="AS74" s="528"/>
      <c r="AT74" s="458"/>
      <c r="AU74" s="528"/>
      <c r="AV74" s="528"/>
      <c r="AW74" s="458"/>
      <c r="AX74" s="458"/>
      <c r="AY74" s="458"/>
      <c r="AZ74" s="456"/>
      <c r="BA74" s="408"/>
      <c r="BB74" s="408"/>
      <c r="BC74" s="408"/>
      <c r="BD74" s="408"/>
      <c r="BE74" s="491"/>
      <c r="BF74" s="405"/>
      <c r="BG74" s="405"/>
      <c r="BH74" s="414"/>
      <c r="BI74" s="414"/>
      <c r="BJ74" s="414"/>
      <c r="BK74" s="414"/>
      <c r="BL74" s="414"/>
      <c r="BM74" s="405"/>
      <c r="BN74" s="405"/>
      <c r="BO74" s="405"/>
      <c r="BP74" s="35"/>
    </row>
    <row r="75" spans="1:68" ht="90.75" customHeight="1">
      <c r="A75" s="498"/>
      <c r="B75" s="486"/>
      <c r="C75" s="486"/>
      <c r="D75" s="498" t="s">
        <v>83</v>
      </c>
      <c r="E75" s="498" t="s">
        <v>314</v>
      </c>
      <c r="F75" s="498">
        <v>3</v>
      </c>
      <c r="G75" s="486" t="s">
        <v>337</v>
      </c>
      <c r="H75" s="487"/>
      <c r="I75" s="487"/>
      <c r="J75" s="463" t="s">
        <v>338</v>
      </c>
      <c r="K75" s="487" t="s">
        <v>192</v>
      </c>
      <c r="L75" s="486" t="s">
        <v>88</v>
      </c>
      <c r="M75" s="464" t="s">
        <v>339</v>
      </c>
      <c r="N75" s="486"/>
      <c r="O75" s="486"/>
      <c r="P75" s="486" t="s">
        <v>340</v>
      </c>
      <c r="Q75" s="411">
        <v>0.9</v>
      </c>
      <c r="R75" s="487" t="s">
        <v>103</v>
      </c>
      <c r="S75" s="455">
        <v>0.2</v>
      </c>
      <c r="T75" s="487"/>
      <c r="U75" s="455" t="s">
        <v>143</v>
      </c>
      <c r="V75" s="456" t="s">
        <v>195</v>
      </c>
      <c r="W75" s="457">
        <v>0.4</v>
      </c>
      <c r="X75" s="458" t="s">
        <v>195</v>
      </c>
      <c r="Y75" s="457">
        <v>0.4</v>
      </c>
      <c r="Z75" s="457" t="s">
        <v>214</v>
      </c>
      <c r="AA75" s="458" t="s">
        <v>131</v>
      </c>
      <c r="AB75" s="243">
        <v>1</v>
      </c>
      <c r="AC75" s="239" t="s">
        <v>335</v>
      </c>
      <c r="AD75" s="239">
        <v>1</v>
      </c>
      <c r="AE75" s="239" t="s">
        <v>332</v>
      </c>
      <c r="AF75" s="255" t="s">
        <v>96</v>
      </c>
      <c r="AG75" s="249" t="s">
        <v>97</v>
      </c>
      <c r="AH75" s="241">
        <v>0.25</v>
      </c>
      <c r="AI75" s="249" t="s">
        <v>98</v>
      </c>
      <c r="AJ75" s="241">
        <v>0.15</v>
      </c>
      <c r="AK75" s="247">
        <v>0.4</v>
      </c>
      <c r="AL75" s="256">
        <v>0.12</v>
      </c>
      <c r="AM75" s="256">
        <v>0.4</v>
      </c>
      <c r="AN75" s="249" t="s">
        <v>99</v>
      </c>
      <c r="AO75" s="249" t="s">
        <v>100</v>
      </c>
      <c r="AP75" s="249" t="s">
        <v>101</v>
      </c>
      <c r="AQ75" s="487" t="s">
        <v>341</v>
      </c>
      <c r="AR75" s="462">
        <v>0.2</v>
      </c>
      <c r="AS75" s="527">
        <v>2.8811999999999997E-2</v>
      </c>
      <c r="AT75" s="458" t="s">
        <v>103</v>
      </c>
      <c r="AU75" s="527">
        <v>0.4</v>
      </c>
      <c r="AV75" s="527">
        <v>0.4</v>
      </c>
      <c r="AW75" s="458" t="s">
        <v>195</v>
      </c>
      <c r="AX75" s="458" t="s">
        <v>131</v>
      </c>
      <c r="AY75" s="458" t="s">
        <v>131</v>
      </c>
      <c r="AZ75" s="456" t="s">
        <v>132</v>
      </c>
      <c r="BA75" s="408" t="s">
        <v>133</v>
      </c>
      <c r="BB75" s="408" t="s">
        <v>133</v>
      </c>
      <c r="BC75" s="408" t="s">
        <v>133</v>
      </c>
      <c r="BD75" s="408" t="s">
        <v>133</v>
      </c>
      <c r="BE75" s="491" t="s">
        <v>133</v>
      </c>
      <c r="BF75" s="405" t="s">
        <v>133</v>
      </c>
      <c r="BG75" s="405" t="s">
        <v>133</v>
      </c>
      <c r="BH75" s="414" t="s">
        <v>133</v>
      </c>
      <c r="BI75" s="414"/>
      <c r="BJ75" s="414"/>
      <c r="BK75" s="414"/>
      <c r="BL75" s="414" t="s">
        <v>323</v>
      </c>
      <c r="BM75" s="405" t="s">
        <v>113</v>
      </c>
      <c r="BN75" s="405" t="s">
        <v>133</v>
      </c>
      <c r="BO75" s="405" t="s">
        <v>133</v>
      </c>
      <c r="BP75" s="35"/>
    </row>
    <row r="76" spans="1:68" ht="90.75" customHeight="1">
      <c r="A76" s="498"/>
      <c r="B76" s="486"/>
      <c r="C76" s="486"/>
      <c r="D76" s="498"/>
      <c r="E76" s="498"/>
      <c r="F76" s="498"/>
      <c r="G76" s="486"/>
      <c r="H76" s="487"/>
      <c r="I76" s="487"/>
      <c r="J76" s="463"/>
      <c r="K76" s="487"/>
      <c r="L76" s="486"/>
      <c r="M76" s="464"/>
      <c r="N76" s="486"/>
      <c r="O76" s="486"/>
      <c r="P76" s="486"/>
      <c r="Q76" s="411"/>
      <c r="R76" s="487"/>
      <c r="S76" s="455"/>
      <c r="T76" s="487"/>
      <c r="U76" s="455"/>
      <c r="V76" s="456"/>
      <c r="W76" s="457"/>
      <c r="X76" s="458"/>
      <c r="Y76" s="457"/>
      <c r="Z76" s="457"/>
      <c r="AA76" s="458"/>
      <c r="AB76" s="243">
        <v>2</v>
      </c>
      <c r="AC76" s="239" t="s">
        <v>342</v>
      </c>
      <c r="AD76" s="239">
        <v>2</v>
      </c>
      <c r="AE76" s="239" t="s">
        <v>343</v>
      </c>
      <c r="AF76" s="255" t="s">
        <v>96</v>
      </c>
      <c r="AG76" s="249" t="s">
        <v>250</v>
      </c>
      <c r="AH76" s="241">
        <v>0.15</v>
      </c>
      <c r="AI76" s="249" t="s">
        <v>98</v>
      </c>
      <c r="AJ76" s="241">
        <v>0.15</v>
      </c>
      <c r="AK76" s="247">
        <v>0.3</v>
      </c>
      <c r="AL76" s="256">
        <v>8.3999999999999991E-2</v>
      </c>
      <c r="AM76" s="256">
        <v>0.4</v>
      </c>
      <c r="AN76" s="249" t="s">
        <v>99</v>
      </c>
      <c r="AO76" s="249" t="s">
        <v>100</v>
      </c>
      <c r="AP76" s="249" t="s">
        <v>101</v>
      </c>
      <c r="AQ76" s="487"/>
      <c r="AR76" s="463"/>
      <c r="AS76" s="528"/>
      <c r="AT76" s="458"/>
      <c r="AU76" s="528"/>
      <c r="AV76" s="528"/>
      <c r="AW76" s="458"/>
      <c r="AX76" s="458"/>
      <c r="AY76" s="458"/>
      <c r="AZ76" s="456"/>
      <c r="BA76" s="408"/>
      <c r="BB76" s="408"/>
      <c r="BC76" s="408"/>
      <c r="BD76" s="408"/>
      <c r="BE76" s="491"/>
      <c r="BF76" s="405"/>
      <c r="BG76" s="405"/>
      <c r="BH76" s="414"/>
      <c r="BI76" s="414"/>
      <c r="BJ76" s="414"/>
      <c r="BK76" s="414"/>
      <c r="BL76" s="414"/>
      <c r="BM76" s="405"/>
      <c r="BN76" s="405"/>
      <c r="BO76" s="405"/>
      <c r="BP76" s="35"/>
    </row>
    <row r="77" spans="1:68" ht="90.75" customHeight="1">
      <c r="A77" s="498"/>
      <c r="B77" s="486"/>
      <c r="C77" s="486"/>
      <c r="D77" s="498"/>
      <c r="E77" s="498"/>
      <c r="F77" s="498"/>
      <c r="G77" s="486"/>
      <c r="H77" s="487"/>
      <c r="I77" s="487"/>
      <c r="J77" s="463"/>
      <c r="K77" s="487"/>
      <c r="L77" s="486"/>
      <c r="M77" s="464"/>
      <c r="N77" s="486"/>
      <c r="O77" s="486"/>
      <c r="P77" s="486"/>
      <c r="Q77" s="411"/>
      <c r="R77" s="487"/>
      <c r="S77" s="455"/>
      <c r="T77" s="487"/>
      <c r="U77" s="455"/>
      <c r="V77" s="456"/>
      <c r="W77" s="457"/>
      <c r="X77" s="458"/>
      <c r="Y77" s="457"/>
      <c r="Z77" s="457"/>
      <c r="AA77" s="458"/>
      <c r="AB77" s="243">
        <v>3</v>
      </c>
      <c r="AC77" s="239" t="s">
        <v>344</v>
      </c>
      <c r="AD77" s="239">
        <v>3</v>
      </c>
      <c r="AE77" s="239" t="s">
        <v>343</v>
      </c>
      <c r="AF77" s="255" t="s">
        <v>96</v>
      </c>
      <c r="AG77" s="249" t="s">
        <v>250</v>
      </c>
      <c r="AH77" s="241">
        <v>0.15</v>
      </c>
      <c r="AI77" s="249" t="s">
        <v>98</v>
      </c>
      <c r="AJ77" s="241">
        <v>0.15</v>
      </c>
      <c r="AK77" s="247">
        <v>0.3</v>
      </c>
      <c r="AL77" s="256">
        <v>5.8799999999999991E-2</v>
      </c>
      <c r="AM77" s="256">
        <v>0.4</v>
      </c>
      <c r="AN77" s="249" t="s">
        <v>99</v>
      </c>
      <c r="AO77" s="249" t="s">
        <v>100</v>
      </c>
      <c r="AP77" s="249" t="s">
        <v>101</v>
      </c>
      <c r="AQ77" s="487"/>
      <c r="AR77" s="463"/>
      <c r="AS77" s="528"/>
      <c r="AT77" s="458"/>
      <c r="AU77" s="528"/>
      <c r="AV77" s="528"/>
      <c r="AW77" s="458"/>
      <c r="AX77" s="458"/>
      <c r="AY77" s="458"/>
      <c r="AZ77" s="456"/>
      <c r="BA77" s="408"/>
      <c r="BB77" s="408"/>
      <c r="BC77" s="408"/>
      <c r="BD77" s="408"/>
      <c r="BE77" s="491"/>
      <c r="BF77" s="405"/>
      <c r="BG77" s="405"/>
      <c r="BH77" s="414"/>
      <c r="BI77" s="414"/>
      <c r="BJ77" s="414"/>
      <c r="BK77" s="414"/>
      <c r="BL77" s="414"/>
      <c r="BM77" s="405"/>
      <c r="BN77" s="405"/>
      <c r="BO77" s="405"/>
      <c r="BP77" s="35"/>
    </row>
    <row r="78" spans="1:68" ht="90.75" customHeight="1">
      <c r="A78" s="498"/>
      <c r="B78" s="486"/>
      <c r="C78" s="486"/>
      <c r="D78" s="498"/>
      <c r="E78" s="498"/>
      <c r="F78" s="498"/>
      <c r="G78" s="486"/>
      <c r="H78" s="487"/>
      <c r="I78" s="487"/>
      <c r="J78" s="463"/>
      <c r="K78" s="487"/>
      <c r="L78" s="486"/>
      <c r="M78" s="464"/>
      <c r="N78" s="486"/>
      <c r="O78" s="486"/>
      <c r="P78" s="486"/>
      <c r="Q78" s="411"/>
      <c r="R78" s="487"/>
      <c r="S78" s="455"/>
      <c r="T78" s="487"/>
      <c r="U78" s="455"/>
      <c r="V78" s="456"/>
      <c r="W78" s="457"/>
      <c r="X78" s="458"/>
      <c r="Y78" s="457"/>
      <c r="Z78" s="457"/>
      <c r="AA78" s="458"/>
      <c r="AB78" s="243">
        <v>4</v>
      </c>
      <c r="AC78" s="239" t="s">
        <v>345</v>
      </c>
      <c r="AD78" s="239">
        <v>3</v>
      </c>
      <c r="AE78" s="239" t="s">
        <v>343</v>
      </c>
      <c r="AF78" s="255" t="s">
        <v>96</v>
      </c>
      <c r="AG78" s="249" t="s">
        <v>250</v>
      </c>
      <c r="AH78" s="241">
        <v>0.15</v>
      </c>
      <c r="AI78" s="249" t="s">
        <v>98</v>
      </c>
      <c r="AJ78" s="241">
        <v>0.15</v>
      </c>
      <c r="AK78" s="247">
        <v>0.3</v>
      </c>
      <c r="AL78" s="256">
        <v>4.1159999999999995E-2</v>
      </c>
      <c r="AM78" s="256">
        <v>0.4</v>
      </c>
      <c r="AN78" s="249" t="s">
        <v>99</v>
      </c>
      <c r="AO78" s="249" t="s">
        <v>100</v>
      </c>
      <c r="AP78" s="249" t="s">
        <v>101</v>
      </c>
      <c r="AQ78" s="487"/>
      <c r="AR78" s="463"/>
      <c r="AS78" s="528"/>
      <c r="AT78" s="458"/>
      <c r="AU78" s="528"/>
      <c r="AV78" s="528"/>
      <c r="AW78" s="458"/>
      <c r="AX78" s="458"/>
      <c r="AY78" s="458"/>
      <c r="AZ78" s="456"/>
      <c r="BA78" s="408"/>
      <c r="BB78" s="408"/>
      <c r="BC78" s="408"/>
      <c r="BD78" s="408"/>
      <c r="BE78" s="491"/>
      <c r="BF78" s="405"/>
      <c r="BG78" s="405"/>
      <c r="BH78" s="414"/>
      <c r="BI78" s="414"/>
      <c r="BJ78" s="414"/>
      <c r="BK78" s="414"/>
      <c r="BL78" s="414"/>
      <c r="BM78" s="405"/>
      <c r="BN78" s="405"/>
      <c r="BO78" s="405"/>
      <c r="BP78" s="35"/>
    </row>
    <row r="79" spans="1:68" ht="90.75" customHeight="1">
      <c r="A79" s="498"/>
      <c r="B79" s="486"/>
      <c r="C79" s="486"/>
      <c r="D79" s="498"/>
      <c r="E79" s="498"/>
      <c r="F79" s="498"/>
      <c r="G79" s="486"/>
      <c r="H79" s="487"/>
      <c r="I79" s="487"/>
      <c r="J79" s="463"/>
      <c r="K79" s="487"/>
      <c r="L79" s="486"/>
      <c r="M79" s="464"/>
      <c r="N79" s="486"/>
      <c r="O79" s="486"/>
      <c r="P79" s="486"/>
      <c r="Q79" s="411"/>
      <c r="R79" s="487"/>
      <c r="S79" s="455"/>
      <c r="T79" s="487"/>
      <c r="U79" s="455"/>
      <c r="V79" s="456"/>
      <c r="W79" s="457"/>
      <c r="X79" s="458"/>
      <c r="Y79" s="457"/>
      <c r="Z79" s="457"/>
      <c r="AA79" s="458"/>
      <c r="AB79" s="243">
        <v>5</v>
      </c>
      <c r="AC79" s="239" t="s">
        <v>346</v>
      </c>
      <c r="AD79" s="239">
        <v>3</v>
      </c>
      <c r="AE79" s="239" t="s">
        <v>343</v>
      </c>
      <c r="AF79" s="255" t="s">
        <v>96</v>
      </c>
      <c r="AG79" s="249" t="s">
        <v>250</v>
      </c>
      <c r="AH79" s="241">
        <v>0.15</v>
      </c>
      <c r="AI79" s="249" t="s">
        <v>98</v>
      </c>
      <c r="AJ79" s="241">
        <v>0.15</v>
      </c>
      <c r="AK79" s="247">
        <v>0.3</v>
      </c>
      <c r="AL79" s="256">
        <v>2.8811999999999997E-2</v>
      </c>
      <c r="AM79" s="256">
        <v>0.4</v>
      </c>
      <c r="AN79" s="249" t="s">
        <v>99</v>
      </c>
      <c r="AO79" s="249" t="s">
        <v>100</v>
      </c>
      <c r="AP79" s="249" t="s">
        <v>101</v>
      </c>
      <c r="AQ79" s="487"/>
      <c r="AR79" s="463"/>
      <c r="AS79" s="528"/>
      <c r="AT79" s="458"/>
      <c r="AU79" s="528"/>
      <c r="AV79" s="528"/>
      <c r="AW79" s="458"/>
      <c r="AX79" s="458"/>
      <c r="AY79" s="458"/>
      <c r="AZ79" s="456"/>
      <c r="BA79" s="408"/>
      <c r="BB79" s="408"/>
      <c r="BC79" s="408"/>
      <c r="BD79" s="408"/>
      <c r="BE79" s="491"/>
      <c r="BF79" s="405"/>
      <c r="BG79" s="405"/>
      <c r="BH79" s="414"/>
      <c r="BI79" s="414"/>
      <c r="BJ79" s="414"/>
      <c r="BK79" s="414"/>
      <c r="BL79" s="414"/>
      <c r="BM79" s="405"/>
      <c r="BN79" s="405"/>
      <c r="BO79" s="405"/>
      <c r="BP79" s="35"/>
    </row>
    <row r="80" spans="1:68">
      <c r="A80" s="498"/>
      <c r="B80" s="486"/>
      <c r="C80" s="486"/>
      <c r="D80" s="498"/>
      <c r="E80" s="498"/>
      <c r="F80" s="498"/>
      <c r="G80" s="486"/>
      <c r="H80" s="487"/>
      <c r="I80" s="487"/>
      <c r="J80" s="463"/>
      <c r="K80" s="487"/>
      <c r="L80" s="486"/>
      <c r="M80" s="464"/>
      <c r="N80" s="486"/>
      <c r="O80" s="486"/>
      <c r="P80" s="486"/>
      <c r="Q80" s="411"/>
      <c r="R80" s="487"/>
      <c r="S80" s="455"/>
      <c r="T80" s="487"/>
      <c r="U80" s="455"/>
      <c r="V80" s="456"/>
      <c r="W80" s="457"/>
      <c r="X80" s="458"/>
      <c r="Y80" s="457"/>
      <c r="Z80" s="457"/>
      <c r="AA80" s="458"/>
      <c r="AB80" s="243"/>
      <c r="AC80" s="239"/>
      <c r="AD80" s="239"/>
      <c r="AE80" s="239"/>
      <c r="AF80" s="255" t="s">
        <v>143</v>
      </c>
      <c r="AG80" s="249"/>
      <c r="AH80" s="241" t="s">
        <v>143</v>
      </c>
      <c r="AI80" s="249"/>
      <c r="AJ80" s="241" t="s">
        <v>143</v>
      </c>
      <c r="AK80" s="247" t="s">
        <v>143</v>
      </c>
      <c r="AL80" s="256" t="s">
        <v>143</v>
      </c>
      <c r="AM80" s="256" t="s">
        <v>143</v>
      </c>
      <c r="AN80" s="249"/>
      <c r="AO80" s="249"/>
      <c r="AP80" s="249"/>
      <c r="AQ80" s="487"/>
      <c r="AR80" s="463"/>
      <c r="AS80" s="528"/>
      <c r="AT80" s="458"/>
      <c r="AU80" s="528"/>
      <c r="AV80" s="528"/>
      <c r="AW80" s="458"/>
      <c r="AX80" s="458"/>
      <c r="AY80" s="458"/>
      <c r="AZ80" s="456"/>
      <c r="BA80" s="408"/>
      <c r="BB80" s="408"/>
      <c r="BC80" s="408"/>
      <c r="BD80" s="408"/>
      <c r="BE80" s="491"/>
      <c r="BF80" s="405"/>
      <c r="BG80" s="405"/>
      <c r="BH80" s="414"/>
      <c r="BI80" s="414"/>
      <c r="BJ80" s="414"/>
      <c r="BK80" s="414"/>
      <c r="BL80" s="414"/>
      <c r="BM80" s="405"/>
      <c r="BN80" s="405"/>
      <c r="BO80" s="405"/>
      <c r="BP80" s="35"/>
    </row>
    <row r="81" spans="1:71" ht="75">
      <c r="A81" s="498"/>
      <c r="B81" s="486"/>
      <c r="C81" s="486"/>
      <c r="D81" s="498" t="s">
        <v>83</v>
      </c>
      <c r="E81" s="498" t="s">
        <v>314</v>
      </c>
      <c r="F81" s="498">
        <v>4</v>
      </c>
      <c r="G81" s="486" t="s">
        <v>347</v>
      </c>
      <c r="H81" s="487"/>
      <c r="I81" s="487"/>
      <c r="J81" s="463" t="s">
        <v>348</v>
      </c>
      <c r="K81" s="487" t="s">
        <v>87</v>
      </c>
      <c r="L81" s="486" t="s">
        <v>349</v>
      </c>
      <c r="M81" s="464" t="s">
        <v>350</v>
      </c>
      <c r="N81" s="486"/>
      <c r="O81" s="486"/>
      <c r="P81" s="486" t="s">
        <v>351</v>
      </c>
      <c r="Q81" s="485">
        <v>0.8</v>
      </c>
      <c r="R81" s="487" t="s">
        <v>129</v>
      </c>
      <c r="S81" s="455">
        <v>0.4</v>
      </c>
      <c r="T81" s="487"/>
      <c r="U81" s="455" t="s">
        <v>143</v>
      </c>
      <c r="V81" s="487" t="s">
        <v>125</v>
      </c>
      <c r="W81" s="455">
        <v>0.2</v>
      </c>
      <c r="X81" s="458" t="s">
        <v>125</v>
      </c>
      <c r="Y81" s="455">
        <v>0.2</v>
      </c>
      <c r="Z81" s="455" t="s">
        <v>319</v>
      </c>
      <c r="AA81" s="464" t="s">
        <v>131</v>
      </c>
      <c r="AB81" s="243">
        <v>1</v>
      </c>
      <c r="AC81" s="239" t="s">
        <v>352</v>
      </c>
      <c r="AD81" s="239" t="s">
        <v>94</v>
      </c>
      <c r="AE81" s="239" t="s">
        <v>353</v>
      </c>
      <c r="AF81" s="255" t="s">
        <v>96</v>
      </c>
      <c r="AG81" s="249" t="s">
        <v>97</v>
      </c>
      <c r="AH81" s="241">
        <v>0.25</v>
      </c>
      <c r="AI81" s="249" t="s">
        <v>98</v>
      </c>
      <c r="AJ81" s="241">
        <v>0.15</v>
      </c>
      <c r="AK81" s="247">
        <v>0.4</v>
      </c>
      <c r="AL81" s="256">
        <v>0.24</v>
      </c>
      <c r="AM81" s="256">
        <v>0.2</v>
      </c>
      <c r="AN81" s="249" t="s">
        <v>99</v>
      </c>
      <c r="AO81" s="249" t="s">
        <v>100</v>
      </c>
      <c r="AP81" s="249" t="s">
        <v>101</v>
      </c>
      <c r="AQ81" s="487" t="s">
        <v>354</v>
      </c>
      <c r="AR81" s="462">
        <v>0.4</v>
      </c>
      <c r="AS81" s="462">
        <v>5.183999999999999E-2</v>
      </c>
      <c r="AT81" s="464" t="s">
        <v>103</v>
      </c>
      <c r="AU81" s="462">
        <v>0.2</v>
      </c>
      <c r="AV81" s="462">
        <v>0.2</v>
      </c>
      <c r="AW81" s="464" t="s">
        <v>125</v>
      </c>
      <c r="AX81" s="464" t="s">
        <v>131</v>
      </c>
      <c r="AY81" s="464" t="s">
        <v>131</v>
      </c>
      <c r="AZ81" s="487" t="s">
        <v>132</v>
      </c>
      <c r="BA81" s="486" t="s">
        <v>133</v>
      </c>
      <c r="BB81" s="486" t="s">
        <v>133</v>
      </c>
      <c r="BC81" s="486" t="s">
        <v>133</v>
      </c>
      <c r="BD81" s="486" t="s">
        <v>133</v>
      </c>
      <c r="BE81" s="505" t="s">
        <v>133</v>
      </c>
      <c r="BF81" s="405" t="s">
        <v>133</v>
      </c>
      <c r="BG81" s="405" t="s">
        <v>133</v>
      </c>
      <c r="BH81" s="414" t="s">
        <v>133</v>
      </c>
      <c r="BI81" s="414"/>
      <c r="BJ81" s="414"/>
      <c r="BK81" s="414"/>
      <c r="BL81" s="414" t="s">
        <v>2927</v>
      </c>
      <c r="BM81" s="405" t="s">
        <v>113</v>
      </c>
      <c r="BN81" s="405" t="s">
        <v>133</v>
      </c>
      <c r="BO81" s="405" t="s">
        <v>133</v>
      </c>
      <c r="BP81" s="35"/>
    </row>
    <row r="82" spans="1:71" ht="75">
      <c r="A82" s="498"/>
      <c r="B82" s="486"/>
      <c r="C82" s="486"/>
      <c r="D82" s="498"/>
      <c r="E82" s="498"/>
      <c r="F82" s="498"/>
      <c r="G82" s="486"/>
      <c r="H82" s="487"/>
      <c r="I82" s="487"/>
      <c r="J82" s="463"/>
      <c r="K82" s="487"/>
      <c r="L82" s="486"/>
      <c r="M82" s="464"/>
      <c r="N82" s="486"/>
      <c r="O82" s="486"/>
      <c r="P82" s="486"/>
      <c r="Q82" s="485"/>
      <c r="R82" s="487"/>
      <c r="S82" s="455"/>
      <c r="T82" s="487"/>
      <c r="U82" s="455"/>
      <c r="V82" s="487"/>
      <c r="W82" s="455"/>
      <c r="X82" s="458"/>
      <c r="Y82" s="455"/>
      <c r="Z82" s="455"/>
      <c r="AA82" s="464"/>
      <c r="AB82" s="243">
        <v>2</v>
      </c>
      <c r="AC82" s="239" t="s">
        <v>355</v>
      </c>
      <c r="AD82" s="239" t="s">
        <v>94</v>
      </c>
      <c r="AE82" s="239" t="s">
        <v>353</v>
      </c>
      <c r="AF82" s="255" t="s">
        <v>96</v>
      </c>
      <c r="AG82" s="249" t="s">
        <v>97</v>
      </c>
      <c r="AH82" s="241">
        <v>0.25</v>
      </c>
      <c r="AI82" s="249" t="s">
        <v>98</v>
      </c>
      <c r="AJ82" s="241">
        <v>0.15</v>
      </c>
      <c r="AK82" s="247">
        <v>0.4</v>
      </c>
      <c r="AL82" s="256">
        <v>0.14399999999999999</v>
      </c>
      <c r="AM82" s="256">
        <v>0.2</v>
      </c>
      <c r="AN82" s="249" t="s">
        <v>99</v>
      </c>
      <c r="AO82" s="249" t="s">
        <v>100</v>
      </c>
      <c r="AP82" s="249" t="s">
        <v>101</v>
      </c>
      <c r="AQ82" s="487"/>
      <c r="AR82" s="463"/>
      <c r="AS82" s="463"/>
      <c r="AT82" s="464"/>
      <c r="AU82" s="463"/>
      <c r="AV82" s="463"/>
      <c r="AW82" s="464"/>
      <c r="AX82" s="464"/>
      <c r="AY82" s="464"/>
      <c r="AZ82" s="487"/>
      <c r="BA82" s="486"/>
      <c r="BB82" s="486"/>
      <c r="BC82" s="486"/>
      <c r="BD82" s="486"/>
      <c r="BE82" s="505"/>
      <c r="BF82" s="405"/>
      <c r="BG82" s="405"/>
      <c r="BH82" s="414"/>
      <c r="BI82" s="414"/>
      <c r="BJ82" s="414"/>
      <c r="BK82" s="414"/>
      <c r="BL82" s="414"/>
      <c r="BM82" s="405"/>
      <c r="BN82" s="405"/>
      <c r="BO82" s="405"/>
      <c r="BP82" s="35"/>
    </row>
    <row r="83" spans="1:71" ht="75">
      <c r="A83" s="498"/>
      <c r="B83" s="486"/>
      <c r="C83" s="486"/>
      <c r="D83" s="498"/>
      <c r="E83" s="498"/>
      <c r="F83" s="498"/>
      <c r="G83" s="486"/>
      <c r="H83" s="487"/>
      <c r="I83" s="487"/>
      <c r="J83" s="463"/>
      <c r="K83" s="487"/>
      <c r="L83" s="486"/>
      <c r="M83" s="464"/>
      <c r="N83" s="486"/>
      <c r="O83" s="486"/>
      <c r="P83" s="486"/>
      <c r="Q83" s="485"/>
      <c r="R83" s="487"/>
      <c r="S83" s="455"/>
      <c r="T83" s="487"/>
      <c r="U83" s="455"/>
      <c r="V83" s="487"/>
      <c r="W83" s="455"/>
      <c r="X83" s="458"/>
      <c r="Y83" s="455"/>
      <c r="Z83" s="455"/>
      <c r="AA83" s="464"/>
      <c r="AB83" s="243">
        <v>3</v>
      </c>
      <c r="AC83" s="239" t="s">
        <v>356</v>
      </c>
      <c r="AD83" s="239" t="s">
        <v>357</v>
      </c>
      <c r="AE83" s="239" t="s">
        <v>353</v>
      </c>
      <c r="AF83" s="255" t="s">
        <v>96</v>
      </c>
      <c r="AG83" s="249" t="s">
        <v>97</v>
      </c>
      <c r="AH83" s="241">
        <v>0.25</v>
      </c>
      <c r="AI83" s="249" t="s">
        <v>98</v>
      </c>
      <c r="AJ83" s="241">
        <v>0.15</v>
      </c>
      <c r="AK83" s="247">
        <v>0.4</v>
      </c>
      <c r="AL83" s="256">
        <v>8.6399999999999991E-2</v>
      </c>
      <c r="AM83" s="256">
        <v>0.2</v>
      </c>
      <c r="AN83" s="249" t="s">
        <v>99</v>
      </c>
      <c r="AO83" s="249" t="s">
        <v>100</v>
      </c>
      <c r="AP83" s="249" t="s">
        <v>101</v>
      </c>
      <c r="AQ83" s="487"/>
      <c r="AR83" s="463"/>
      <c r="AS83" s="463"/>
      <c r="AT83" s="464"/>
      <c r="AU83" s="463"/>
      <c r="AV83" s="463"/>
      <c r="AW83" s="464"/>
      <c r="AX83" s="464"/>
      <c r="AY83" s="464"/>
      <c r="AZ83" s="487"/>
      <c r="BA83" s="486"/>
      <c r="BB83" s="486"/>
      <c r="BC83" s="486"/>
      <c r="BD83" s="486"/>
      <c r="BE83" s="505"/>
      <c r="BF83" s="405"/>
      <c r="BG83" s="405"/>
      <c r="BH83" s="414"/>
      <c r="BI83" s="414"/>
      <c r="BJ83" s="414"/>
      <c r="BK83" s="414"/>
      <c r="BL83" s="414"/>
      <c r="BM83" s="405"/>
      <c r="BN83" s="405"/>
      <c r="BO83" s="405"/>
      <c r="BP83" s="35"/>
    </row>
    <row r="84" spans="1:71" ht="75">
      <c r="A84" s="498"/>
      <c r="B84" s="486"/>
      <c r="C84" s="486"/>
      <c r="D84" s="498"/>
      <c r="E84" s="498"/>
      <c r="F84" s="498"/>
      <c r="G84" s="486"/>
      <c r="H84" s="487"/>
      <c r="I84" s="487"/>
      <c r="J84" s="463"/>
      <c r="K84" s="487"/>
      <c r="L84" s="486"/>
      <c r="M84" s="464"/>
      <c r="N84" s="486"/>
      <c r="O84" s="486"/>
      <c r="P84" s="486"/>
      <c r="Q84" s="485"/>
      <c r="R84" s="487"/>
      <c r="S84" s="455"/>
      <c r="T84" s="487"/>
      <c r="U84" s="455"/>
      <c r="V84" s="487"/>
      <c r="W84" s="455"/>
      <c r="X84" s="458"/>
      <c r="Y84" s="455"/>
      <c r="Z84" s="455"/>
      <c r="AA84" s="464"/>
      <c r="AB84" s="243">
        <v>4</v>
      </c>
      <c r="AC84" s="239" t="s">
        <v>358</v>
      </c>
      <c r="AD84" s="239" t="s">
        <v>359</v>
      </c>
      <c r="AE84" s="239" t="s">
        <v>353</v>
      </c>
      <c r="AF84" s="255" t="s">
        <v>96</v>
      </c>
      <c r="AG84" s="249" t="s">
        <v>97</v>
      </c>
      <c r="AH84" s="241">
        <v>0.25</v>
      </c>
      <c r="AI84" s="249" t="s">
        <v>98</v>
      </c>
      <c r="AJ84" s="241">
        <v>0.15</v>
      </c>
      <c r="AK84" s="247">
        <v>0.4</v>
      </c>
      <c r="AL84" s="256">
        <v>5.183999999999999E-2</v>
      </c>
      <c r="AM84" s="256">
        <v>0.2</v>
      </c>
      <c r="AN84" s="249" t="s">
        <v>99</v>
      </c>
      <c r="AO84" s="249" t="s">
        <v>100</v>
      </c>
      <c r="AP84" s="249" t="s">
        <v>101</v>
      </c>
      <c r="AQ84" s="487"/>
      <c r="AR84" s="463"/>
      <c r="AS84" s="463"/>
      <c r="AT84" s="464"/>
      <c r="AU84" s="463"/>
      <c r="AV84" s="463"/>
      <c r="AW84" s="464"/>
      <c r="AX84" s="464"/>
      <c r="AY84" s="464"/>
      <c r="AZ84" s="487"/>
      <c r="BA84" s="486"/>
      <c r="BB84" s="486"/>
      <c r="BC84" s="486"/>
      <c r="BD84" s="486"/>
      <c r="BE84" s="505"/>
      <c r="BF84" s="405"/>
      <c r="BG84" s="405"/>
      <c r="BH84" s="414"/>
      <c r="BI84" s="414"/>
      <c r="BJ84" s="414"/>
      <c r="BK84" s="414"/>
      <c r="BL84" s="414"/>
      <c r="BM84" s="405"/>
      <c r="BN84" s="405"/>
      <c r="BO84" s="405"/>
      <c r="BP84" s="35"/>
    </row>
    <row r="85" spans="1:71">
      <c r="A85" s="498"/>
      <c r="B85" s="486"/>
      <c r="C85" s="486"/>
      <c r="D85" s="498"/>
      <c r="E85" s="498"/>
      <c r="F85" s="498"/>
      <c r="G85" s="486"/>
      <c r="H85" s="487"/>
      <c r="I85" s="487"/>
      <c r="J85" s="463"/>
      <c r="K85" s="487"/>
      <c r="L85" s="486"/>
      <c r="M85" s="464"/>
      <c r="N85" s="486"/>
      <c r="O85" s="486"/>
      <c r="P85" s="486"/>
      <c r="Q85" s="485"/>
      <c r="R85" s="487"/>
      <c r="S85" s="455"/>
      <c r="T85" s="487"/>
      <c r="U85" s="455"/>
      <c r="V85" s="487"/>
      <c r="W85" s="455"/>
      <c r="X85" s="458"/>
      <c r="Y85" s="455"/>
      <c r="Z85" s="455"/>
      <c r="AA85" s="464"/>
      <c r="AB85" s="243"/>
      <c r="AC85" s="239"/>
      <c r="AD85" s="239"/>
      <c r="AE85" s="239"/>
      <c r="AF85" s="255" t="s">
        <v>143</v>
      </c>
      <c r="AG85" s="249"/>
      <c r="AH85" s="241" t="s">
        <v>143</v>
      </c>
      <c r="AI85" s="249"/>
      <c r="AJ85" s="241" t="s">
        <v>143</v>
      </c>
      <c r="AK85" s="247" t="s">
        <v>143</v>
      </c>
      <c r="AL85" s="256" t="s">
        <v>143</v>
      </c>
      <c r="AM85" s="256" t="s">
        <v>143</v>
      </c>
      <c r="AN85" s="249"/>
      <c r="AO85" s="249"/>
      <c r="AP85" s="249"/>
      <c r="AQ85" s="487"/>
      <c r="AR85" s="463"/>
      <c r="AS85" s="463"/>
      <c r="AT85" s="464"/>
      <c r="AU85" s="463"/>
      <c r="AV85" s="463"/>
      <c r="AW85" s="464"/>
      <c r="AX85" s="464"/>
      <c r="AY85" s="464"/>
      <c r="AZ85" s="487"/>
      <c r="BA85" s="486"/>
      <c r="BB85" s="486"/>
      <c r="BC85" s="486"/>
      <c r="BD85" s="486"/>
      <c r="BE85" s="505"/>
      <c r="BF85" s="405"/>
      <c r="BG85" s="405"/>
      <c r="BH85" s="414"/>
      <c r="BI85" s="414"/>
      <c r="BJ85" s="414"/>
      <c r="BK85" s="414"/>
      <c r="BL85" s="414"/>
      <c r="BM85" s="405"/>
      <c r="BN85" s="405"/>
      <c r="BO85" s="405"/>
      <c r="BP85" s="35"/>
    </row>
    <row r="86" spans="1:71">
      <c r="A86" s="498"/>
      <c r="B86" s="486"/>
      <c r="C86" s="486"/>
      <c r="D86" s="498"/>
      <c r="E86" s="498"/>
      <c r="F86" s="498"/>
      <c r="G86" s="486"/>
      <c r="H86" s="487"/>
      <c r="I86" s="487"/>
      <c r="J86" s="463"/>
      <c r="K86" s="487"/>
      <c r="L86" s="486"/>
      <c r="M86" s="464"/>
      <c r="N86" s="486"/>
      <c r="O86" s="486"/>
      <c r="P86" s="486"/>
      <c r="Q86" s="485"/>
      <c r="R86" s="487"/>
      <c r="S86" s="455"/>
      <c r="T86" s="487"/>
      <c r="U86" s="455"/>
      <c r="V86" s="487"/>
      <c r="W86" s="455"/>
      <c r="X86" s="458"/>
      <c r="Y86" s="455"/>
      <c r="Z86" s="455"/>
      <c r="AA86" s="464"/>
      <c r="AB86" s="243"/>
      <c r="AC86" s="239"/>
      <c r="AD86" s="239"/>
      <c r="AE86" s="239"/>
      <c r="AF86" s="255" t="s">
        <v>143</v>
      </c>
      <c r="AG86" s="249"/>
      <c r="AH86" s="241" t="s">
        <v>143</v>
      </c>
      <c r="AI86" s="249"/>
      <c r="AJ86" s="241" t="s">
        <v>143</v>
      </c>
      <c r="AK86" s="247" t="s">
        <v>143</v>
      </c>
      <c r="AL86" s="256" t="s">
        <v>143</v>
      </c>
      <c r="AM86" s="256" t="s">
        <v>143</v>
      </c>
      <c r="AN86" s="249"/>
      <c r="AO86" s="249"/>
      <c r="AP86" s="249"/>
      <c r="AQ86" s="487"/>
      <c r="AR86" s="463"/>
      <c r="AS86" s="463"/>
      <c r="AT86" s="464"/>
      <c r="AU86" s="463"/>
      <c r="AV86" s="463"/>
      <c r="AW86" s="464"/>
      <c r="AX86" s="464"/>
      <c r="AY86" s="464"/>
      <c r="AZ86" s="487"/>
      <c r="BA86" s="486"/>
      <c r="BB86" s="486"/>
      <c r="BC86" s="486"/>
      <c r="BD86" s="486"/>
      <c r="BE86" s="505"/>
      <c r="BF86" s="405"/>
      <c r="BG86" s="405"/>
      <c r="BH86" s="414"/>
      <c r="BI86" s="414"/>
      <c r="BJ86" s="414"/>
      <c r="BK86" s="414"/>
      <c r="BL86" s="414"/>
      <c r="BM86" s="405"/>
      <c r="BN86" s="405"/>
      <c r="BO86" s="405"/>
      <c r="BP86" s="35"/>
    </row>
    <row r="87" spans="1:71" s="4" customFormat="1" ht="70.5">
      <c r="A87" s="498" t="s">
        <v>360</v>
      </c>
      <c r="B87" s="486" t="s">
        <v>361</v>
      </c>
      <c r="C87" s="486" t="s">
        <v>362</v>
      </c>
      <c r="D87" s="483" t="s">
        <v>83</v>
      </c>
      <c r="E87" s="483" t="s">
        <v>363</v>
      </c>
      <c r="F87" s="483">
        <v>1</v>
      </c>
      <c r="G87" s="486" t="s">
        <v>364</v>
      </c>
      <c r="H87" s="487"/>
      <c r="I87" s="487"/>
      <c r="J87" s="463" t="s">
        <v>365</v>
      </c>
      <c r="K87" s="456" t="s">
        <v>87</v>
      </c>
      <c r="L87" s="408" t="s">
        <v>349</v>
      </c>
      <c r="M87" s="458" t="s">
        <v>366</v>
      </c>
      <c r="N87" s="408"/>
      <c r="O87" s="408"/>
      <c r="P87" s="486" t="s">
        <v>367</v>
      </c>
      <c r="Q87" s="411">
        <v>1</v>
      </c>
      <c r="R87" s="487" t="s">
        <v>91</v>
      </c>
      <c r="S87" s="455">
        <v>0.6</v>
      </c>
      <c r="T87" s="487" t="s">
        <v>195</v>
      </c>
      <c r="U87" s="455">
        <v>0.4</v>
      </c>
      <c r="V87" s="487" t="s">
        <v>125</v>
      </c>
      <c r="W87" s="455">
        <v>0.2</v>
      </c>
      <c r="X87" s="458" t="s">
        <v>195</v>
      </c>
      <c r="Y87" s="455">
        <v>0.4</v>
      </c>
      <c r="Z87" s="455" t="s">
        <v>368</v>
      </c>
      <c r="AA87" s="464" t="s">
        <v>130</v>
      </c>
      <c r="AB87" s="243">
        <v>1</v>
      </c>
      <c r="AC87" s="237" t="s">
        <v>369</v>
      </c>
      <c r="AD87" s="237">
        <v>3</v>
      </c>
      <c r="AE87" s="237" t="s">
        <v>370</v>
      </c>
      <c r="AF87" s="245" t="s">
        <v>96</v>
      </c>
      <c r="AG87" s="246" t="s">
        <v>97</v>
      </c>
      <c r="AH87" s="241">
        <v>0.25</v>
      </c>
      <c r="AI87" s="246" t="s">
        <v>98</v>
      </c>
      <c r="AJ87" s="241">
        <v>0.15</v>
      </c>
      <c r="AK87" s="247">
        <v>0.4</v>
      </c>
      <c r="AL87" s="248">
        <v>0.36</v>
      </c>
      <c r="AM87" s="248">
        <v>0.4</v>
      </c>
      <c r="AN87" s="249" t="s">
        <v>99</v>
      </c>
      <c r="AO87" s="249" t="s">
        <v>100</v>
      </c>
      <c r="AP87" s="249" t="s">
        <v>101</v>
      </c>
      <c r="AQ87" s="487" t="s">
        <v>371</v>
      </c>
      <c r="AR87" s="462">
        <v>0.6</v>
      </c>
      <c r="AS87" s="462">
        <v>7.7759999999999996E-2</v>
      </c>
      <c r="AT87" s="464" t="s">
        <v>103</v>
      </c>
      <c r="AU87" s="462">
        <v>0.4</v>
      </c>
      <c r="AV87" s="462">
        <v>0.4</v>
      </c>
      <c r="AW87" s="464" t="s">
        <v>195</v>
      </c>
      <c r="AX87" s="464" t="s">
        <v>130</v>
      </c>
      <c r="AY87" s="464" t="s">
        <v>131</v>
      </c>
      <c r="AZ87" s="487" t="s">
        <v>132</v>
      </c>
      <c r="BA87" s="486" t="s">
        <v>133</v>
      </c>
      <c r="BB87" s="486" t="s">
        <v>133</v>
      </c>
      <c r="BC87" s="408" t="s">
        <v>133</v>
      </c>
      <c r="BD87" s="408" t="s">
        <v>133</v>
      </c>
      <c r="BE87" s="491" t="s">
        <v>133</v>
      </c>
      <c r="BF87" s="423" t="s">
        <v>114</v>
      </c>
      <c r="BG87" s="423" t="s">
        <v>114</v>
      </c>
      <c r="BH87" s="423" t="s">
        <v>114</v>
      </c>
      <c r="BI87" s="414"/>
      <c r="BJ87" s="405"/>
      <c r="BK87" s="405"/>
      <c r="BL87" s="424" t="s">
        <v>372</v>
      </c>
      <c r="BM87" s="423" t="s">
        <v>113</v>
      </c>
      <c r="BN87" s="423" t="s">
        <v>114</v>
      </c>
      <c r="BO87" s="423" t="s">
        <v>114</v>
      </c>
      <c r="BQ87" s="90"/>
      <c r="BR87" s="90"/>
      <c r="BS87" s="90"/>
    </row>
    <row r="88" spans="1:71" s="4" customFormat="1" ht="135">
      <c r="A88" s="498"/>
      <c r="B88" s="486"/>
      <c r="C88" s="486"/>
      <c r="D88" s="483"/>
      <c r="E88" s="483"/>
      <c r="F88" s="483"/>
      <c r="G88" s="486"/>
      <c r="H88" s="487"/>
      <c r="I88" s="487"/>
      <c r="J88" s="463"/>
      <c r="K88" s="456"/>
      <c r="L88" s="408"/>
      <c r="M88" s="458"/>
      <c r="N88" s="408"/>
      <c r="O88" s="408"/>
      <c r="P88" s="486"/>
      <c r="Q88" s="411"/>
      <c r="R88" s="487"/>
      <c r="S88" s="455"/>
      <c r="T88" s="487"/>
      <c r="U88" s="455"/>
      <c r="V88" s="487"/>
      <c r="W88" s="455"/>
      <c r="X88" s="458"/>
      <c r="Y88" s="455"/>
      <c r="Z88" s="455"/>
      <c r="AA88" s="464"/>
      <c r="AB88" s="243">
        <v>2</v>
      </c>
      <c r="AC88" s="237" t="s">
        <v>373</v>
      </c>
      <c r="AD88" s="237">
        <v>1</v>
      </c>
      <c r="AE88" s="239" t="s">
        <v>374</v>
      </c>
      <c r="AF88" s="245" t="s">
        <v>96</v>
      </c>
      <c r="AG88" s="246" t="s">
        <v>97</v>
      </c>
      <c r="AH88" s="241">
        <v>0.25</v>
      </c>
      <c r="AI88" s="246" t="s">
        <v>98</v>
      </c>
      <c r="AJ88" s="241">
        <v>0.15</v>
      </c>
      <c r="AK88" s="247">
        <v>0.4</v>
      </c>
      <c r="AL88" s="248">
        <v>0.216</v>
      </c>
      <c r="AM88" s="248">
        <v>0.4</v>
      </c>
      <c r="AN88" s="249" t="s">
        <v>99</v>
      </c>
      <c r="AO88" s="249" t="s">
        <v>100</v>
      </c>
      <c r="AP88" s="249" t="s">
        <v>101</v>
      </c>
      <c r="AQ88" s="487"/>
      <c r="AR88" s="463"/>
      <c r="AS88" s="463"/>
      <c r="AT88" s="464"/>
      <c r="AU88" s="463"/>
      <c r="AV88" s="463"/>
      <c r="AW88" s="464"/>
      <c r="AX88" s="464"/>
      <c r="AY88" s="464"/>
      <c r="AZ88" s="487"/>
      <c r="BA88" s="486"/>
      <c r="BB88" s="486"/>
      <c r="BC88" s="408"/>
      <c r="BD88" s="408"/>
      <c r="BE88" s="502"/>
      <c r="BF88" s="423"/>
      <c r="BG88" s="423"/>
      <c r="BH88" s="423"/>
      <c r="BI88" s="405"/>
      <c r="BJ88" s="405"/>
      <c r="BK88" s="405"/>
      <c r="BL88" s="424"/>
      <c r="BM88" s="423"/>
      <c r="BN88" s="423"/>
      <c r="BO88" s="423"/>
    </row>
    <row r="89" spans="1:71" s="4" customFormat="1" ht="95.25" customHeight="1">
      <c r="A89" s="498"/>
      <c r="B89" s="486"/>
      <c r="C89" s="486"/>
      <c r="D89" s="483"/>
      <c r="E89" s="483"/>
      <c r="F89" s="483"/>
      <c r="G89" s="486"/>
      <c r="H89" s="487"/>
      <c r="I89" s="487"/>
      <c r="J89" s="463"/>
      <c r="K89" s="456"/>
      <c r="L89" s="408"/>
      <c r="M89" s="458"/>
      <c r="N89" s="408"/>
      <c r="O89" s="408"/>
      <c r="P89" s="486"/>
      <c r="Q89" s="411"/>
      <c r="R89" s="487"/>
      <c r="S89" s="455"/>
      <c r="T89" s="487"/>
      <c r="U89" s="455"/>
      <c r="V89" s="487"/>
      <c r="W89" s="455"/>
      <c r="X89" s="458"/>
      <c r="Y89" s="455"/>
      <c r="Z89" s="455"/>
      <c r="AA89" s="464"/>
      <c r="AB89" s="243">
        <v>3</v>
      </c>
      <c r="AC89" s="239" t="s">
        <v>375</v>
      </c>
      <c r="AD89" s="237" t="s">
        <v>376</v>
      </c>
      <c r="AE89" s="237" t="s">
        <v>377</v>
      </c>
      <c r="AF89" s="245" t="s">
        <v>96</v>
      </c>
      <c r="AG89" s="246" t="s">
        <v>97</v>
      </c>
      <c r="AH89" s="241">
        <v>0.25</v>
      </c>
      <c r="AI89" s="246" t="s">
        <v>98</v>
      </c>
      <c r="AJ89" s="241">
        <v>0.15</v>
      </c>
      <c r="AK89" s="247">
        <v>0.4</v>
      </c>
      <c r="AL89" s="248">
        <v>0.12959999999999999</v>
      </c>
      <c r="AM89" s="248">
        <v>0.4</v>
      </c>
      <c r="AN89" s="249" t="s">
        <v>99</v>
      </c>
      <c r="AO89" s="249" t="s">
        <v>100</v>
      </c>
      <c r="AP89" s="249" t="s">
        <v>101</v>
      </c>
      <c r="AQ89" s="487"/>
      <c r="AR89" s="463"/>
      <c r="AS89" s="463"/>
      <c r="AT89" s="464"/>
      <c r="AU89" s="463"/>
      <c r="AV89" s="463"/>
      <c r="AW89" s="464"/>
      <c r="AX89" s="464"/>
      <c r="AY89" s="464"/>
      <c r="AZ89" s="487"/>
      <c r="BA89" s="486"/>
      <c r="BB89" s="486"/>
      <c r="BC89" s="408"/>
      <c r="BD89" s="408"/>
      <c r="BE89" s="502"/>
      <c r="BF89" s="423"/>
      <c r="BG89" s="423"/>
      <c r="BH89" s="423"/>
      <c r="BI89" s="405"/>
      <c r="BJ89" s="405"/>
      <c r="BK89" s="405"/>
      <c r="BL89" s="424"/>
      <c r="BM89" s="423"/>
      <c r="BN89" s="423"/>
      <c r="BO89" s="423"/>
    </row>
    <row r="90" spans="1:71" s="4" customFormat="1" ht="41.25" customHeight="1">
      <c r="A90" s="498"/>
      <c r="B90" s="486"/>
      <c r="C90" s="486"/>
      <c r="D90" s="483"/>
      <c r="E90" s="483"/>
      <c r="F90" s="483"/>
      <c r="G90" s="486"/>
      <c r="H90" s="487"/>
      <c r="I90" s="487"/>
      <c r="J90" s="463"/>
      <c r="K90" s="456"/>
      <c r="L90" s="408"/>
      <c r="M90" s="458"/>
      <c r="N90" s="408"/>
      <c r="O90" s="408"/>
      <c r="P90" s="486"/>
      <c r="Q90" s="411"/>
      <c r="R90" s="487"/>
      <c r="S90" s="455"/>
      <c r="T90" s="487"/>
      <c r="U90" s="455"/>
      <c r="V90" s="487"/>
      <c r="W90" s="455"/>
      <c r="X90" s="458"/>
      <c r="Y90" s="455"/>
      <c r="Z90" s="455"/>
      <c r="AA90" s="464"/>
      <c r="AB90" s="243">
        <v>4</v>
      </c>
      <c r="AC90" s="239" t="s">
        <v>378</v>
      </c>
      <c r="AD90" s="237">
        <v>1</v>
      </c>
      <c r="AE90" s="237" t="s">
        <v>379</v>
      </c>
      <c r="AF90" s="245" t="s">
        <v>96</v>
      </c>
      <c r="AG90" s="246" t="s">
        <v>97</v>
      </c>
      <c r="AH90" s="241">
        <v>0.25</v>
      </c>
      <c r="AI90" s="246" t="s">
        <v>98</v>
      </c>
      <c r="AJ90" s="241">
        <v>0.15</v>
      </c>
      <c r="AK90" s="247">
        <v>0.4</v>
      </c>
      <c r="AL90" s="248">
        <v>7.7759999999999996E-2</v>
      </c>
      <c r="AM90" s="248">
        <v>0.4</v>
      </c>
      <c r="AN90" s="249" t="s">
        <v>99</v>
      </c>
      <c r="AO90" s="249" t="s">
        <v>100</v>
      </c>
      <c r="AP90" s="249" t="s">
        <v>101</v>
      </c>
      <c r="AQ90" s="487"/>
      <c r="AR90" s="463"/>
      <c r="AS90" s="463"/>
      <c r="AT90" s="464"/>
      <c r="AU90" s="463"/>
      <c r="AV90" s="463"/>
      <c r="AW90" s="464"/>
      <c r="AX90" s="464"/>
      <c r="AY90" s="464"/>
      <c r="AZ90" s="487"/>
      <c r="BA90" s="486"/>
      <c r="BB90" s="486"/>
      <c r="BC90" s="408"/>
      <c r="BD90" s="408"/>
      <c r="BE90" s="502"/>
      <c r="BF90" s="423"/>
      <c r="BG90" s="423"/>
      <c r="BH90" s="423"/>
      <c r="BI90" s="405"/>
      <c r="BJ90" s="405"/>
      <c r="BK90" s="405"/>
      <c r="BL90" s="424"/>
      <c r="BM90" s="423"/>
      <c r="BN90" s="423"/>
      <c r="BO90" s="423"/>
    </row>
    <row r="91" spans="1:71" ht="82.5" customHeight="1">
      <c r="A91" s="498" t="s">
        <v>380</v>
      </c>
      <c r="B91" s="486" t="s">
        <v>381</v>
      </c>
      <c r="C91" s="486" t="s">
        <v>382</v>
      </c>
      <c r="D91" s="483" t="s">
        <v>83</v>
      </c>
      <c r="E91" s="483" t="s">
        <v>383</v>
      </c>
      <c r="F91" s="483">
        <v>1</v>
      </c>
      <c r="G91" s="486" t="s">
        <v>384</v>
      </c>
      <c r="H91" s="487"/>
      <c r="I91" s="487"/>
      <c r="J91" s="463" t="s">
        <v>385</v>
      </c>
      <c r="K91" s="456" t="s">
        <v>192</v>
      </c>
      <c r="L91" s="408" t="s">
        <v>88</v>
      </c>
      <c r="M91" s="458" t="s">
        <v>386</v>
      </c>
      <c r="N91" s="408"/>
      <c r="O91" s="408"/>
      <c r="P91" s="486" t="s">
        <v>387</v>
      </c>
      <c r="Q91" s="411">
        <v>0.9</v>
      </c>
      <c r="R91" s="487" t="s">
        <v>388</v>
      </c>
      <c r="S91" s="455">
        <v>1</v>
      </c>
      <c r="T91" s="487" t="s">
        <v>125</v>
      </c>
      <c r="U91" s="455">
        <v>0.2</v>
      </c>
      <c r="V91" s="487" t="s">
        <v>125</v>
      </c>
      <c r="W91" s="455">
        <v>0.2</v>
      </c>
      <c r="X91" s="458" t="s">
        <v>125</v>
      </c>
      <c r="Y91" s="455">
        <v>0.2</v>
      </c>
      <c r="Z91" s="455" t="s">
        <v>389</v>
      </c>
      <c r="AA91" s="464" t="s">
        <v>104</v>
      </c>
      <c r="AB91" s="243">
        <v>1</v>
      </c>
      <c r="AC91" s="347" t="s">
        <v>390</v>
      </c>
      <c r="AD91" s="237" t="s">
        <v>357</v>
      </c>
      <c r="AE91" s="237" t="s">
        <v>391</v>
      </c>
      <c r="AF91" s="245" t="s">
        <v>96</v>
      </c>
      <c r="AG91" s="246" t="s">
        <v>97</v>
      </c>
      <c r="AH91" s="241">
        <v>0.25</v>
      </c>
      <c r="AI91" s="246" t="s">
        <v>98</v>
      </c>
      <c r="AJ91" s="241">
        <v>0.15</v>
      </c>
      <c r="AK91" s="247">
        <v>0.4</v>
      </c>
      <c r="AL91" s="248">
        <v>0.6</v>
      </c>
      <c r="AM91" s="248">
        <v>0.2</v>
      </c>
      <c r="AN91" s="249" t="s">
        <v>99</v>
      </c>
      <c r="AO91" s="249" t="s">
        <v>100</v>
      </c>
      <c r="AP91" s="249" t="s">
        <v>101</v>
      </c>
      <c r="AQ91" s="532" t="s">
        <v>392</v>
      </c>
      <c r="AR91" s="462">
        <v>1</v>
      </c>
      <c r="AS91" s="462">
        <v>0.6</v>
      </c>
      <c r="AT91" s="464" t="s">
        <v>91</v>
      </c>
      <c r="AU91" s="462">
        <v>0.2</v>
      </c>
      <c r="AV91" s="462">
        <v>0.11250000000000002</v>
      </c>
      <c r="AW91" s="464" t="s">
        <v>125</v>
      </c>
      <c r="AX91" s="464" t="s">
        <v>104</v>
      </c>
      <c r="AY91" s="464" t="s">
        <v>130</v>
      </c>
      <c r="AZ91" s="487" t="s">
        <v>105</v>
      </c>
      <c r="BA91" s="486" t="s">
        <v>393</v>
      </c>
      <c r="BB91" s="486" t="s">
        <v>394</v>
      </c>
      <c r="BC91" s="408" t="s">
        <v>395</v>
      </c>
      <c r="BD91" s="408" t="s">
        <v>396</v>
      </c>
      <c r="BE91" s="491" t="s">
        <v>265</v>
      </c>
      <c r="BF91" s="405" t="s">
        <v>397</v>
      </c>
      <c r="BG91" s="405" t="s">
        <v>398</v>
      </c>
      <c r="BH91" s="414" t="s">
        <v>399</v>
      </c>
      <c r="BI91" s="450"/>
      <c r="BJ91" s="450"/>
      <c r="BK91" s="450"/>
      <c r="BL91" s="451" t="s">
        <v>400</v>
      </c>
      <c r="BM91" s="423" t="s">
        <v>401</v>
      </c>
      <c r="BN91" s="423" t="s">
        <v>219</v>
      </c>
      <c r="BO91" s="423" t="s">
        <v>219</v>
      </c>
      <c r="BP91" s="35"/>
    </row>
    <row r="92" spans="1:71" ht="120">
      <c r="A92" s="498"/>
      <c r="B92" s="486"/>
      <c r="C92" s="486"/>
      <c r="D92" s="483"/>
      <c r="E92" s="483"/>
      <c r="F92" s="483"/>
      <c r="G92" s="486"/>
      <c r="H92" s="487"/>
      <c r="I92" s="487"/>
      <c r="J92" s="463"/>
      <c r="K92" s="456"/>
      <c r="L92" s="408"/>
      <c r="M92" s="458"/>
      <c r="N92" s="408"/>
      <c r="O92" s="408"/>
      <c r="P92" s="486"/>
      <c r="Q92" s="411"/>
      <c r="R92" s="487"/>
      <c r="S92" s="455"/>
      <c r="T92" s="487"/>
      <c r="U92" s="455"/>
      <c r="V92" s="487"/>
      <c r="W92" s="455"/>
      <c r="X92" s="458"/>
      <c r="Y92" s="455"/>
      <c r="Z92" s="455"/>
      <c r="AA92" s="464"/>
      <c r="AB92" s="243">
        <v>2</v>
      </c>
      <c r="AC92" s="239" t="s">
        <v>402</v>
      </c>
      <c r="AD92" s="239" t="s">
        <v>359</v>
      </c>
      <c r="AE92" s="237" t="s">
        <v>403</v>
      </c>
      <c r="AF92" s="245" t="s">
        <v>293</v>
      </c>
      <c r="AG92" s="246" t="s">
        <v>294</v>
      </c>
      <c r="AH92" s="241">
        <v>0.1</v>
      </c>
      <c r="AI92" s="246" t="s">
        <v>98</v>
      </c>
      <c r="AJ92" s="241">
        <v>0.15</v>
      </c>
      <c r="AK92" s="247">
        <v>0.25</v>
      </c>
      <c r="AL92" s="248">
        <v>0.6</v>
      </c>
      <c r="AM92" s="248">
        <v>0.15000000000000002</v>
      </c>
      <c r="AN92" s="249" t="s">
        <v>99</v>
      </c>
      <c r="AO92" s="249" t="s">
        <v>100</v>
      </c>
      <c r="AP92" s="249" t="s">
        <v>101</v>
      </c>
      <c r="AQ92" s="487"/>
      <c r="AR92" s="463"/>
      <c r="AS92" s="463"/>
      <c r="AT92" s="464"/>
      <c r="AU92" s="463"/>
      <c r="AV92" s="463"/>
      <c r="AW92" s="464"/>
      <c r="AX92" s="464"/>
      <c r="AY92" s="464"/>
      <c r="AZ92" s="487"/>
      <c r="BA92" s="486"/>
      <c r="BB92" s="486"/>
      <c r="BC92" s="408"/>
      <c r="BD92" s="408"/>
      <c r="BE92" s="502"/>
      <c r="BF92" s="405"/>
      <c r="BG92" s="405"/>
      <c r="BH92" s="405"/>
      <c r="BI92" s="405"/>
      <c r="BJ92" s="405"/>
      <c r="BK92" s="405"/>
      <c r="BL92" s="451"/>
      <c r="BM92" s="423"/>
      <c r="BN92" s="423"/>
      <c r="BO92" s="423"/>
      <c r="BP92" s="35"/>
    </row>
    <row r="93" spans="1:71" ht="135">
      <c r="A93" s="498"/>
      <c r="B93" s="486"/>
      <c r="C93" s="486"/>
      <c r="D93" s="483"/>
      <c r="E93" s="483"/>
      <c r="F93" s="483"/>
      <c r="G93" s="486"/>
      <c r="H93" s="487"/>
      <c r="I93" s="487"/>
      <c r="J93" s="463"/>
      <c r="K93" s="456"/>
      <c r="L93" s="408"/>
      <c r="M93" s="458"/>
      <c r="N93" s="408"/>
      <c r="O93" s="408"/>
      <c r="P93" s="486"/>
      <c r="Q93" s="411"/>
      <c r="R93" s="487"/>
      <c r="S93" s="455"/>
      <c r="T93" s="487"/>
      <c r="U93" s="455"/>
      <c r="V93" s="487"/>
      <c r="W93" s="455"/>
      <c r="X93" s="458"/>
      <c r="Y93" s="455"/>
      <c r="Z93" s="455"/>
      <c r="AA93" s="464"/>
      <c r="AB93" s="243">
        <v>3</v>
      </c>
      <c r="AC93" s="239" t="s">
        <v>404</v>
      </c>
      <c r="AD93" s="239" t="s">
        <v>359</v>
      </c>
      <c r="AE93" s="239" t="s">
        <v>405</v>
      </c>
      <c r="AF93" s="245" t="s">
        <v>293</v>
      </c>
      <c r="AG93" s="246" t="s">
        <v>294</v>
      </c>
      <c r="AH93" s="241">
        <v>0.1</v>
      </c>
      <c r="AI93" s="246" t="s">
        <v>98</v>
      </c>
      <c r="AJ93" s="241">
        <v>0.15</v>
      </c>
      <c r="AK93" s="247">
        <v>0.25</v>
      </c>
      <c r="AL93" s="248">
        <v>0.6</v>
      </c>
      <c r="AM93" s="248">
        <v>0.11250000000000002</v>
      </c>
      <c r="AN93" s="249" t="s">
        <v>99</v>
      </c>
      <c r="AO93" s="249" t="s">
        <v>100</v>
      </c>
      <c r="AP93" s="249" t="s">
        <v>101</v>
      </c>
      <c r="AQ93" s="487"/>
      <c r="AR93" s="463"/>
      <c r="AS93" s="463"/>
      <c r="AT93" s="464"/>
      <c r="AU93" s="463"/>
      <c r="AV93" s="463"/>
      <c r="AW93" s="464"/>
      <c r="AX93" s="464"/>
      <c r="AY93" s="464"/>
      <c r="AZ93" s="487"/>
      <c r="BA93" s="486"/>
      <c r="BB93" s="486"/>
      <c r="BC93" s="408"/>
      <c r="BD93" s="408"/>
      <c r="BE93" s="502"/>
      <c r="BF93" s="405"/>
      <c r="BG93" s="405"/>
      <c r="BH93" s="405"/>
      <c r="BI93" s="405"/>
      <c r="BJ93" s="405"/>
      <c r="BK93" s="405"/>
      <c r="BL93" s="451"/>
      <c r="BM93" s="423"/>
      <c r="BN93" s="423"/>
      <c r="BO93" s="423"/>
      <c r="BP93" s="35"/>
    </row>
    <row r="94" spans="1:71">
      <c r="A94" s="498"/>
      <c r="B94" s="486"/>
      <c r="C94" s="486"/>
      <c r="D94" s="483"/>
      <c r="E94" s="483"/>
      <c r="F94" s="483"/>
      <c r="G94" s="486"/>
      <c r="H94" s="487"/>
      <c r="I94" s="487"/>
      <c r="J94" s="463"/>
      <c r="K94" s="456"/>
      <c r="L94" s="408"/>
      <c r="M94" s="458"/>
      <c r="N94" s="408"/>
      <c r="O94" s="408"/>
      <c r="P94" s="486"/>
      <c r="Q94" s="411"/>
      <c r="R94" s="487"/>
      <c r="S94" s="455"/>
      <c r="T94" s="487"/>
      <c r="U94" s="455"/>
      <c r="V94" s="487"/>
      <c r="W94" s="455"/>
      <c r="X94" s="458"/>
      <c r="Y94" s="455"/>
      <c r="Z94" s="455"/>
      <c r="AA94" s="464"/>
      <c r="AB94" s="243"/>
      <c r="AC94" s="237"/>
      <c r="AD94" s="237"/>
      <c r="AE94" s="237"/>
      <c r="AF94" s="245" t="s">
        <v>143</v>
      </c>
      <c r="AG94" s="246"/>
      <c r="AH94" s="241" t="s">
        <v>143</v>
      </c>
      <c r="AI94" s="246"/>
      <c r="AJ94" s="241" t="s">
        <v>143</v>
      </c>
      <c r="AK94" s="247" t="s">
        <v>143</v>
      </c>
      <c r="AL94" s="248" t="s">
        <v>143</v>
      </c>
      <c r="AM94" s="248" t="s">
        <v>143</v>
      </c>
      <c r="AN94" s="249"/>
      <c r="AO94" s="249"/>
      <c r="AP94" s="249"/>
      <c r="AQ94" s="487"/>
      <c r="AR94" s="463"/>
      <c r="AS94" s="463"/>
      <c r="AT94" s="464"/>
      <c r="AU94" s="463"/>
      <c r="AV94" s="463"/>
      <c r="AW94" s="464"/>
      <c r="AX94" s="464"/>
      <c r="AY94" s="464"/>
      <c r="AZ94" s="487"/>
      <c r="BA94" s="486"/>
      <c r="BB94" s="486"/>
      <c r="BC94" s="408"/>
      <c r="BD94" s="408"/>
      <c r="BE94" s="502"/>
      <c r="BF94" s="405"/>
      <c r="BG94" s="405"/>
      <c r="BH94" s="405"/>
      <c r="BI94" s="405"/>
      <c r="BJ94" s="405"/>
      <c r="BK94" s="405"/>
      <c r="BL94" s="451"/>
      <c r="BM94" s="423"/>
      <c r="BN94" s="423"/>
      <c r="BO94" s="423"/>
      <c r="BP94" s="35"/>
    </row>
    <row r="95" spans="1:71">
      <c r="A95" s="498"/>
      <c r="B95" s="486"/>
      <c r="C95" s="486"/>
      <c r="D95" s="483"/>
      <c r="E95" s="483"/>
      <c r="F95" s="483"/>
      <c r="G95" s="486"/>
      <c r="H95" s="487"/>
      <c r="I95" s="487"/>
      <c r="J95" s="463"/>
      <c r="K95" s="456"/>
      <c r="L95" s="408"/>
      <c r="M95" s="458"/>
      <c r="N95" s="408"/>
      <c r="O95" s="408"/>
      <c r="P95" s="486"/>
      <c r="Q95" s="411"/>
      <c r="R95" s="487"/>
      <c r="S95" s="455"/>
      <c r="T95" s="487"/>
      <c r="U95" s="455"/>
      <c r="V95" s="487"/>
      <c r="W95" s="455"/>
      <c r="X95" s="458"/>
      <c r="Y95" s="455"/>
      <c r="Z95" s="455"/>
      <c r="AA95" s="464"/>
      <c r="AB95" s="243"/>
      <c r="AC95" s="343"/>
      <c r="AD95" s="343"/>
      <c r="AE95" s="237"/>
      <c r="AF95" s="245" t="s">
        <v>143</v>
      </c>
      <c r="AG95" s="246"/>
      <c r="AH95" s="241" t="s">
        <v>143</v>
      </c>
      <c r="AI95" s="246"/>
      <c r="AJ95" s="241" t="s">
        <v>143</v>
      </c>
      <c r="AK95" s="247" t="s">
        <v>143</v>
      </c>
      <c r="AL95" s="248" t="s">
        <v>143</v>
      </c>
      <c r="AM95" s="248" t="s">
        <v>143</v>
      </c>
      <c r="AN95" s="249"/>
      <c r="AO95" s="249"/>
      <c r="AP95" s="249"/>
      <c r="AQ95" s="487"/>
      <c r="AR95" s="463"/>
      <c r="AS95" s="463"/>
      <c r="AT95" s="464"/>
      <c r="AU95" s="463"/>
      <c r="AV95" s="463"/>
      <c r="AW95" s="464"/>
      <c r="AX95" s="464"/>
      <c r="AY95" s="464"/>
      <c r="AZ95" s="487"/>
      <c r="BA95" s="486"/>
      <c r="BB95" s="486"/>
      <c r="BC95" s="408"/>
      <c r="BD95" s="408"/>
      <c r="BE95" s="502"/>
      <c r="BF95" s="405"/>
      <c r="BG95" s="405"/>
      <c r="BH95" s="405"/>
      <c r="BI95" s="405"/>
      <c r="BJ95" s="405"/>
      <c r="BK95" s="405"/>
      <c r="BL95" s="451"/>
      <c r="BM95" s="423"/>
      <c r="BN95" s="423"/>
      <c r="BO95" s="423"/>
      <c r="BP95" s="35"/>
    </row>
    <row r="96" spans="1:71">
      <c r="A96" s="498"/>
      <c r="B96" s="486"/>
      <c r="C96" s="486"/>
      <c r="D96" s="483"/>
      <c r="E96" s="483"/>
      <c r="F96" s="483"/>
      <c r="G96" s="486"/>
      <c r="H96" s="487"/>
      <c r="I96" s="487"/>
      <c r="J96" s="463"/>
      <c r="K96" s="456"/>
      <c r="L96" s="408"/>
      <c r="M96" s="458"/>
      <c r="N96" s="408"/>
      <c r="O96" s="408"/>
      <c r="P96" s="486"/>
      <c r="Q96" s="411"/>
      <c r="R96" s="487"/>
      <c r="S96" s="455"/>
      <c r="T96" s="487"/>
      <c r="U96" s="455"/>
      <c r="V96" s="487"/>
      <c r="W96" s="455"/>
      <c r="X96" s="458"/>
      <c r="Y96" s="455"/>
      <c r="Z96" s="455"/>
      <c r="AA96" s="464"/>
      <c r="AB96" s="243"/>
      <c r="AC96" s="237"/>
      <c r="AD96" s="237"/>
      <c r="AE96" s="237"/>
      <c r="AF96" s="245" t="s">
        <v>143</v>
      </c>
      <c r="AG96" s="246"/>
      <c r="AH96" s="241" t="s">
        <v>143</v>
      </c>
      <c r="AI96" s="246"/>
      <c r="AJ96" s="241" t="s">
        <v>143</v>
      </c>
      <c r="AK96" s="247" t="s">
        <v>143</v>
      </c>
      <c r="AL96" s="248" t="s">
        <v>143</v>
      </c>
      <c r="AM96" s="248" t="s">
        <v>143</v>
      </c>
      <c r="AN96" s="249"/>
      <c r="AO96" s="249"/>
      <c r="AP96" s="249"/>
      <c r="AQ96" s="487"/>
      <c r="AR96" s="463"/>
      <c r="AS96" s="463"/>
      <c r="AT96" s="464"/>
      <c r="AU96" s="463"/>
      <c r="AV96" s="463"/>
      <c r="AW96" s="464"/>
      <c r="AX96" s="464"/>
      <c r="AY96" s="464"/>
      <c r="AZ96" s="487"/>
      <c r="BA96" s="486"/>
      <c r="BB96" s="486"/>
      <c r="BC96" s="408"/>
      <c r="BD96" s="408"/>
      <c r="BE96" s="502"/>
      <c r="BF96" s="405"/>
      <c r="BG96" s="405"/>
      <c r="BH96" s="405"/>
      <c r="BI96" s="405"/>
      <c r="BJ96" s="405"/>
      <c r="BK96" s="405"/>
      <c r="BL96" s="451"/>
      <c r="BM96" s="423"/>
      <c r="BN96" s="423"/>
      <c r="BO96" s="423"/>
      <c r="BP96" s="35"/>
    </row>
    <row r="97" spans="1:68" ht="64.5">
      <c r="A97" s="498"/>
      <c r="B97" s="486"/>
      <c r="C97" s="486"/>
      <c r="D97" s="483" t="s">
        <v>83</v>
      </c>
      <c r="E97" s="483" t="s">
        <v>383</v>
      </c>
      <c r="F97" s="483">
        <v>2</v>
      </c>
      <c r="G97" s="408" t="s">
        <v>406</v>
      </c>
      <c r="H97" s="487"/>
      <c r="I97" s="487"/>
      <c r="J97" s="463" t="s">
        <v>407</v>
      </c>
      <c r="K97" s="456" t="s">
        <v>192</v>
      </c>
      <c r="L97" s="408" t="s">
        <v>408</v>
      </c>
      <c r="M97" s="458" t="s">
        <v>409</v>
      </c>
      <c r="N97" s="408"/>
      <c r="O97" s="408"/>
      <c r="P97" s="486" t="s">
        <v>410</v>
      </c>
      <c r="Q97" s="411">
        <v>0</v>
      </c>
      <c r="R97" s="487" t="s">
        <v>388</v>
      </c>
      <c r="S97" s="455">
        <v>1</v>
      </c>
      <c r="T97" s="487" t="s">
        <v>195</v>
      </c>
      <c r="U97" s="455">
        <v>0.4</v>
      </c>
      <c r="V97" s="487" t="s">
        <v>195</v>
      </c>
      <c r="W97" s="455">
        <v>0.4</v>
      </c>
      <c r="X97" s="458" t="s">
        <v>195</v>
      </c>
      <c r="Y97" s="455">
        <v>0.4</v>
      </c>
      <c r="Z97" s="455" t="s">
        <v>411</v>
      </c>
      <c r="AA97" s="464" t="s">
        <v>104</v>
      </c>
      <c r="AB97" s="243">
        <v>1</v>
      </c>
      <c r="AC97" s="237" t="s">
        <v>412</v>
      </c>
      <c r="AD97" s="237" t="s">
        <v>94</v>
      </c>
      <c r="AE97" s="237" t="s">
        <v>413</v>
      </c>
      <c r="AF97" s="245" t="s">
        <v>96</v>
      </c>
      <c r="AG97" s="246" t="s">
        <v>97</v>
      </c>
      <c r="AH97" s="241">
        <v>0.25</v>
      </c>
      <c r="AI97" s="246" t="s">
        <v>98</v>
      </c>
      <c r="AJ97" s="241">
        <v>0.15</v>
      </c>
      <c r="AK97" s="247">
        <v>0.4</v>
      </c>
      <c r="AL97" s="248">
        <v>0.6</v>
      </c>
      <c r="AM97" s="248">
        <v>0.4</v>
      </c>
      <c r="AN97" s="249" t="s">
        <v>99</v>
      </c>
      <c r="AO97" s="249" t="s">
        <v>100</v>
      </c>
      <c r="AP97" s="249" t="s">
        <v>101</v>
      </c>
      <c r="AQ97" s="532" t="s">
        <v>414</v>
      </c>
      <c r="AR97" s="462">
        <v>1</v>
      </c>
      <c r="AS97" s="462">
        <v>4.6655999999999996E-2</v>
      </c>
      <c r="AT97" s="464" t="s">
        <v>103</v>
      </c>
      <c r="AU97" s="462">
        <v>0.4</v>
      </c>
      <c r="AV97" s="462">
        <v>0.4</v>
      </c>
      <c r="AW97" s="464" t="s">
        <v>195</v>
      </c>
      <c r="AX97" s="464" t="s">
        <v>104</v>
      </c>
      <c r="AY97" s="464" t="s">
        <v>131</v>
      </c>
      <c r="AZ97" s="487" t="s">
        <v>132</v>
      </c>
      <c r="BA97" s="486" t="s">
        <v>133</v>
      </c>
      <c r="BB97" s="408" t="s">
        <v>133</v>
      </c>
      <c r="BC97" s="408" t="s">
        <v>133</v>
      </c>
      <c r="BD97" s="408" t="s">
        <v>133</v>
      </c>
      <c r="BE97" s="491" t="s">
        <v>133</v>
      </c>
      <c r="BF97" s="405" t="s">
        <v>219</v>
      </c>
      <c r="BG97" s="405" t="s">
        <v>219</v>
      </c>
      <c r="BH97" s="414" t="s">
        <v>133</v>
      </c>
      <c r="BI97" s="414"/>
      <c r="BJ97" s="414"/>
      <c r="BK97" s="414"/>
      <c r="BL97" s="414" t="s">
        <v>415</v>
      </c>
      <c r="BM97" s="405" t="s">
        <v>401</v>
      </c>
      <c r="BN97" s="405" t="s">
        <v>219</v>
      </c>
      <c r="BO97" s="405" t="s">
        <v>219</v>
      </c>
      <c r="BP97" s="35"/>
    </row>
    <row r="98" spans="1:68" ht="64.5">
      <c r="A98" s="498"/>
      <c r="B98" s="486"/>
      <c r="C98" s="486"/>
      <c r="D98" s="483"/>
      <c r="E98" s="483"/>
      <c r="F98" s="483"/>
      <c r="G98" s="408"/>
      <c r="H98" s="487"/>
      <c r="I98" s="487"/>
      <c r="J98" s="463"/>
      <c r="K98" s="456"/>
      <c r="L98" s="408"/>
      <c r="M98" s="458"/>
      <c r="N98" s="408"/>
      <c r="O98" s="408"/>
      <c r="P98" s="486"/>
      <c r="Q98" s="411"/>
      <c r="R98" s="487"/>
      <c r="S98" s="455"/>
      <c r="T98" s="487"/>
      <c r="U98" s="455"/>
      <c r="V98" s="487"/>
      <c r="W98" s="455"/>
      <c r="X98" s="458"/>
      <c r="Y98" s="455"/>
      <c r="Z98" s="455"/>
      <c r="AA98" s="464"/>
      <c r="AB98" s="243">
        <v>2</v>
      </c>
      <c r="AC98" s="237" t="s">
        <v>416</v>
      </c>
      <c r="AD98" s="237" t="s">
        <v>359</v>
      </c>
      <c r="AE98" s="237" t="s">
        <v>417</v>
      </c>
      <c r="AF98" s="255" t="s">
        <v>96</v>
      </c>
      <c r="AG98" s="249" t="s">
        <v>97</v>
      </c>
      <c r="AH98" s="241">
        <v>0.25</v>
      </c>
      <c r="AI98" s="249" t="s">
        <v>98</v>
      </c>
      <c r="AJ98" s="241">
        <v>0.15</v>
      </c>
      <c r="AK98" s="247">
        <v>0.4</v>
      </c>
      <c r="AL98" s="256">
        <v>0.36</v>
      </c>
      <c r="AM98" s="256">
        <v>0.4</v>
      </c>
      <c r="AN98" s="249" t="s">
        <v>99</v>
      </c>
      <c r="AO98" s="249" t="s">
        <v>100</v>
      </c>
      <c r="AP98" s="249" t="s">
        <v>101</v>
      </c>
      <c r="AQ98" s="487"/>
      <c r="AR98" s="463"/>
      <c r="AS98" s="463"/>
      <c r="AT98" s="464"/>
      <c r="AU98" s="463"/>
      <c r="AV98" s="463"/>
      <c r="AW98" s="464"/>
      <c r="AX98" s="464"/>
      <c r="AY98" s="464"/>
      <c r="AZ98" s="487"/>
      <c r="BA98" s="486"/>
      <c r="BB98" s="408"/>
      <c r="BC98" s="408"/>
      <c r="BD98" s="408"/>
      <c r="BE98" s="502"/>
      <c r="BF98" s="405"/>
      <c r="BG98" s="405"/>
      <c r="BH98" s="414"/>
      <c r="BI98" s="414"/>
      <c r="BJ98" s="414"/>
      <c r="BK98" s="414"/>
      <c r="BL98" s="414"/>
      <c r="BM98" s="405"/>
      <c r="BN98" s="405"/>
      <c r="BO98" s="405"/>
      <c r="BP98" s="35"/>
    </row>
    <row r="99" spans="1:68" ht="75">
      <c r="A99" s="498"/>
      <c r="B99" s="486"/>
      <c r="C99" s="486"/>
      <c r="D99" s="483"/>
      <c r="E99" s="483"/>
      <c r="F99" s="483"/>
      <c r="G99" s="408"/>
      <c r="H99" s="487"/>
      <c r="I99" s="487"/>
      <c r="J99" s="463"/>
      <c r="K99" s="456"/>
      <c r="L99" s="408"/>
      <c r="M99" s="458"/>
      <c r="N99" s="408"/>
      <c r="O99" s="408"/>
      <c r="P99" s="486"/>
      <c r="Q99" s="411"/>
      <c r="R99" s="487"/>
      <c r="S99" s="455"/>
      <c r="T99" s="487"/>
      <c r="U99" s="455"/>
      <c r="V99" s="487"/>
      <c r="W99" s="455"/>
      <c r="X99" s="458"/>
      <c r="Y99" s="455"/>
      <c r="Z99" s="455"/>
      <c r="AA99" s="464"/>
      <c r="AB99" s="243">
        <v>3</v>
      </c>
      <c r="AC99" s="237" t="s">
        <v>418</v>
      </c>
      <c r="AD99" s="239" t="s">
        <v>359</v>
      </c>
      <c r="AE99" s="237" t="s">
        <v>419</v>
      </c>
      <c r="AF99" s="245" t="s">
        <v>96</v>
      </c>
      <c r="AG99" s="246" t="s">
        <v>97</v>
      </c>
      <c r="AH99" s="241">
        <v>0.25</v>
      </c>
      <c r="AI99" s="246" t="s">
        <v>98</v>
      </c>
      <c r="AJ99" s="241">
        <v>0.15</v>
      </c>
      <c r="AK99" s="247">
        <v>0.4</v>
      </c>
      <c r="AL99" s="248">
        <v>0.216</v>
      </c>
      <c r="AM99" s="248">
        <v>0.4</v>
      </c>
      <c r="AN99" s="249" t="s">
        <v>99</v>
      </c>
      <c r="AO99" s="249" t="s">
        <v>100</v>
      </c>
      <c r="AP99" s="249" t="s">
        <v>101</v>
      </c>
      <c r="AQ99" s="487"/>
      <c r="AR99" s="463"/>
      <c r="AS99" s="463"/>
      <c r="AT99" s="464"/>
      <c r="AU99" s="463"/>
      <c r="AV99" s="463"/>
      <c r="AW99" s="464"/>
      <c r="AX99" s="464"/>
      <c r="AY99" s="464"/>
      <c r="AZ99" s="487"/>
      <c r="BA99" s="486"/>
      <c r="BB99" s="408"/>
      <c r="BC99" s="408"/>
      <c r="BD99" s="408"/>
      <c r="BE99" s="502"/>
      <c r="BF99" s="405"/>
      <c r="BG99" s="405"/>
      <c r="BH99" s="414"/>
      <c r="BI99" s="414"/>
      <c r="BJ99" s="414"/>
      <c r="BK99" s="414"/>
      <c r="BL99" s="414"/>
      <c r="BM99" s="405"/>
      <c r="BN99" s="405"/>
      <c r="BO99" s="405"/>
      <c r="BP99" s="35"/>
    </row>
    <row r="100" spans="1:68" ht="64.5">
      <c r="A100" s="498"/>
      <c r="B100" s="486"/>
      <c r="C100" s="486"/>
      <c r="D100" s="483"/>
      <c r="E100" s="483"/>
      <c r="F100" s="483"/>
      <c r="G100" s="408"/>
      <c r="H100" s="487"/>
      <c r="I100" s="487"/>
      <c r="J100" s="463"/>
      <c r="K100" s="456"/>
      <c r="L100" s="408"/>
      <c r="M100" s="458"/>
      <c r="N100" s="408"/>
      <c r="O100" s="408"/>
      <c r="P100" s="486"/>
      <c r="Q100" s="411"/>
      <c r="R100" s="487"/>
      <c r="S100" s="455"/>
      <c r="T100" s="487"/>
      <c r="U100" s="455"/>
      <c r="V100" s="487"/>
      <c r="W100" s="455"/>
      <c r="X100" s="458"/>
      <c r="Y100" s="455"/>
      <c r="Z100" s="455"/>
      <c r="AA100" s="464"/>
      <c r="AB100" s="243">
        <v>4</v>
      </c>
      <c r="AC100" s="237" t="s">
        <v>420</v>
      </c>
      <c r="AD100" s="237" t="s">
        <v>359</v>
      </c>
      <c r="AE100" s="237" t="s">
        <v>421</v>
      </c>
      <c r="AF100" s="245" t="s">
        <v>96</v>
      </c>
      <c r="AG100" s="246" t="s">
        <v>97</v>
      </c>
      <c r="AH100" s="241">
        <v>0.25</v>
      </c>
      <c r="AI100" s="246" t="s">
        <v>98</v>
      </c>
      <c r="AJ100" s="241">
        <v>0.15</v>
      </c>
      <c r="AK100" s="247">
        <v>0.4</v>
      </c>
      <c r="AL100" s="248">
        <v>0.12959999999999999</v>
      </c>
      <c r="AM100" s="248">
        <v>0.4</v>
      </c>
      <c r="AN100" s="249" t="s">
        <v>99</v>
      </c>
      <c r="AO100" s="249" t="s">
        <v>100</v>
      </c>
      <c r="AP100" s="249" t="s">
        <v>101</v>
      </c>
      <c r="AQ100" s="487"/>
      <c r="AR100" s="463"/>
      <c r="AS100" s="463"/>
      <c r="AT100" s="464"/>
      <c r="AU100" s="463"/>
      <c r="AV100" s="463"/>
      <c r="AW100" s="464"/>
      <c r="AX100" s="464"/>
      <c r="AY100" s="464"/>
      <c r="AZ100" s="487"/>
      <c r="BA100" s="486"/>
      <c r="BB100" s="408"/>
      <c r="BC100" s="408"/>
      <c r="BD100" s="408"/>
      <c r="BE100" s="502"/>
      <c r="BF100" s="405"/>
      <c r="BG100" s="405"/>
      <c r="BH100" s="414"/>
      <c r="BI100" s="414"/>
      <c r="BJ100" s="414"/>
      <c r="BK100" s="414"/>
      <c r="BL100" s="414"/>
      <c r="BM100" s="405"/>
      <c r="BN100" s="405"/>
      <c r="BO100" s="405"/>
      <c r="BP100" s="35"/>
    </row>
    <row r="101" spans="1:68" ht="64.5">
      <c r="A101" s="498"/>
      <c r="B101" s="486"/>
      <c r="C101" s="486"/>
      <c r="D101" s="483"/>
      <c r="E101" s="483"/>
      <c r="F101" s="483"/>
      <c r="G101" s="408"/>
      <c r="H101" s="487"/>
      <c r="I101" s="487"/>
      <c r="J101" s="463"/>
      <c r="K101" s="456"/>
      <c r="L101" s="408"/>
      <c r="M101" s="458"/>
      <c r="N101" s="408"/>
      <c r="O101" s="408"/>
      <c r="P101" s="486"/>
      <c r="Q101" s="411"/>
      <c r="R101" s="487"/>
      <c r="S101" s="455"/>
      <c r="T101" s="487"/>
      <c r="U101" s="455"/>
      <c r="V101" s="487"/>
      <c r="W101" s="455"/>
      <c r="X101" s="458"/>
      <c r="Y101" s="455"/>
      <c r="Z101" s="455"/>
      <c r="AA101" s="464"/>
      <c r="AB101" s="243">
        <v>5</v>
      </c>
      <c r="AC101" s="239" t="s">
        <v>422</v>
      </c>
      <c r="AD101" s="349" t="s">
        <v>359</v>
      </c>
      <c r="AE101" s="237" t="s">
        <v>423</v>
      </c>
      <c r="AF101" s="245" t="s">
        <v>96</v>
      </c>
      <c r="AG101" s="246" t="s">
        <v>97</v>
      </c>
      <c r="AH101" s="241">
        <v>0.25</v>
      </c>
      <c r="AI101" s="246" t="s">
        <v>98</v>
      </c>
      <c r="AJ101" s="241">
        <v>0.15</v>
      </c>
      <c r="AK101" s="247">
        <v>0.4</v>
      </c>
      <c r="AL101" s="248">
        <v>7.7759999999999996E-2</v>
      </c>
      <c r="AM101" s="248">
        <v>0.4</v>
      </c>
      <c r="AN101" s="249" t="s">
        <v>99</v>
      </c>
      <c r="AO101" s="249" t="s">
        <v>100</v>
      </c>
      <c r="AP101" s="249" t="s">
        <v>101</v>
      </c>
      <c r="AQ101" s="487"/>
      <c r="AR101" s="463"/>
      <c r="AS101" s="463"/>
      <c r="AT101" s="464"/>
      <c r="AU101" s="463"/>
      <c r="AV101" s="463"/>
      <c r="AW101" s="464"/>
      <c r="AX101" s="464"/>
      <c r="AY101" s="464"/>
      <c r="AZ101" s="487"/>
      <c r="BA101" s="486"/>
      <c r="BB101" s="408"/>
      <c r="BC101" s="408"/>
      <c r="BD101" s="408"/>
      <c r="BE101" s="502"/>
      <c r="BF101" s="405"/>
      <c r="BG101" s="405"/>
      <c r="BH101" s="414"/>
      <c r="BI101" s="414"/>
      <c r="BJ101" s="414"/>
      <c r="BK101" s="414"/>
      <c r="BL101" s="414"/>
      <c r="BM101" s="405"/>
      <c r="BN101" s="405"/>
      <c r="BO101" s="405"/>
      <c r="BP101" s="35"/>
    </row>
    <row r="102" spans="1:68" ht="64.5">
      <c r="A102" s="498"/>
      <c r="B102" s="486"/>
      <c r="C102" s="486"/>
      <c r="D102" s="483"/>
      <c r="E102" s="483"/>
      <c r="F102" s="483"/>
      <c r="G102" s="408"/>
      <c r="H102" s="487"/>
      <c r="I102" s="487"/>
      <c r="J102" s="463"/>
      <c r="K102" s="456"/>
      <c r="L102" s="408"/>
      <c r="M102" s="458"/>
      <c r="N102" s="408"/>
      <c r="O102" s="408"/>
      <c r="P102" s="486"/>
      <c r="Q102" s="411"/>
      <c r="R102" s="487"/>
      <c r="S102" s="455"/>
      <c r="T102" s="487"/>
      <c r="U102" s="455"/>
      <c r="V102" s="487"/>
      <c r="W102" s="455"/>
      <c r="X102" s="458"/>
      <c r="Y102" s="455"/>
      <c r="Z102" s="455"/>
      <c r="AA102" s="464"/>
      <c r="AB102" s="243">
        <v>6</v>
      </c>
      <c r="AC102" s="237" t="s">
        <v>424</v>
      </c>
      <c r="AD102" s="237" t="s">
        <v>359</v>
      </c>
      <c r="AE102" s="237" t="s">
        <v>425</v>
      </c>
      <c r="AF102" s="245" t="s">
        <v>96</v>
      </c>
      <c r="AG102" s="246" t="s">
        <v>97</v>
      </c>
      <c r="AH102" s="241">
        <v>0.25</v>
      </c>
      <c r="AI102" s="246" t="s">
        <v>98</v>
      </c>
      <c r="AJ102" s="241">
        <v>0.15</v>
      </c>
      <c r="AK102" s="247">
        <v>0.4</v>
      </c>
      <c r="AL102" s="248">
        <v>4.6655999999999996E-2</v>
      </c>
      <c r="AM102" s="248">
        <v>0.4</v>
      </c>
      <c r="AN102" s="249" t="s">
        <v>99</v>
      </c>
      <c r="AO102" s="249" t="s">
        <v>100</v>
      </c>
      <c r="AP102" s="249" t="s">
        <v>101</v>
      </c>
      <c r="AQ102" s="487"/>
      <c r="AR102" s="463"/>
      <c r="AS102" s="463"/>
      <c r="AT102" s="464"/>
      <c r="AU102" s="463"/>
      <c r="AV102" s="463"/>
      <c r="AW102" s="464"/>
      <c r="AX102" s="464"/>
      <c r="AY102" s="464"/>
      <c r="AZ102" s="487"/>
      <c r="BA102" s="486"/>
      <c r="BB102" s="408"/>
      <c r="BC102" s="408"/>
      <c r="BD102" s="408"/>
      <c r="BE102" s="502"/>
      <c r="BF102" s="405"/>
      <c r="BG102" s="405"/>
      <c r="BH102" s="414"/>
      <c r="BI102" s="414"/>
      <c r="BJ102" s="414"/>
      <c r="BK102" s="414"/>
      <c r="BL102" s="414"/>
      <c r="BM102" s="405"/>
      <c r="BN102" s="405"/>
      <c r="BO102" s="405"/>
      <c r="BP102" s="35"/>
    </row>
    <row r="103" spans="1:68" ht="150">
      <c r="A103" s="498"/>
      <c r="B103" s="486"/>
      <c r="C103" s="486"/>
      <c r="D103" s="233" t="s">
        <v>83</v>
      </c>
      <c r="E103" s="233" t="s">
        <v>383</v>
      </c>
      <c r="F103" s="233">
        <v>3</v>
      </c>
      <c r="G103" s="237" t="s">
        <v>406</v>
      </c>
      <c r="H103" s="235"/>
      <c r="I103" s="235"/>
      <c r="J103" s="250" t="s">
        <v>426</v>
      </c>
      <c r="K103" s="303" t="s">
        <v>87</v>
      </c>
      <c r="L103" s="237" t="s">
        <v>408</v>
      </c>
      <c r="M103" s="238" t="s">
        <v>427</v>
      </c>
      <c r="N103" s="237"/>
      <c r="O103" s="237"/>
      <c r="P103" s="350" t="s">
        <v>428</v>
      </c>
      <c r="Q103" s="240">
        <v>0</v>
      </c>
      <c r="R103" s="235" t="s">
        <v>91</v>
      </c>
      <c r="S103" s="241">
        <v>0.6</v>
      </c>
      <c r="T103" s="235" t="s">
        <v>130</v>
      </c>
      <c r="U103" s="241">
        <v>0.6</v>
      </c>
      <c r="V103" s="235" t="s">
        <v>130</v>
      </c>
      <c r="W103" s="241">
        <v>0.6</v>
      </c>
      <c r="X103" s="238" t="s">
        <v>130</v>
      </c>
      <c r="Y103" s="241">
        <v>0.6</v>
      </c>
      <c r="Z103" s="241" t="s">
        <v>144</v>
      </c>
      <c r="AA103" s="242" t="s">
        <v>130</v>
      </c>
      <c r="AB103" s="243">
        <v>1</v>
      </c>
      <c r="AC103" s="237" t="s">
        <v>429</v>
      </c>
      <c r="AD103" s="259" t="s">
        <v>357</v>
      </c>
      <c r="AE103" s="237" t="s">
        <v>430</v>
      </c>
      <c r="AF103" s="245" t="s">
        <v>293</v>
      </c>
      <c r="AG103" s="246" t="s">
        <v>294</v>
      </c>
      <c r="AH103" s="241">
        <v>0.1</v>
      </c>
      <c r="AI103" s="246" t="s">
        <v>98</v>
      </c>
      <c r="AJ103" s="241">
        <v>0.15</v>
      </c>
      <c r="AK103" s="247">
        <v>0.25</v>
      </c>
      <c r="AL103" s="248">
        <v>0.6</v>
      </c>
      <c r="AM103" s="248">
        <v>0.44999999999999996</v>
      </c>
      <c r="AN103" s="249" t="s">
        <v>99</v>
      </c>
      <c r="AO103" s="249" t="s">
        <v>100</v>
      </c>
      <c r="AP103" s="249" t="s">
        <v>101</v>
      </c>
      <c r="AQ103" s="348" t="s">
        <v>431</v>
      </c>
      <c r="AR103" s="247">
        <v>0.6</v>
      </c>
      <c r="AS103" s="247">
        <v>0.6</v>
      </c>
      <c r="AT103" s="242" t="s">
        <v>91</v>
      </c>
      <c r="AU103" s="247">
        <v>0.6</v>
      </c>
      <c r="AV103" s="247">
        <v>0.44999999999999996</v>
      </c>
      <c r="AW103" s="242" t="s">
        <v>130</v>
      </c>
      <c r="AX103" s="242" t="s">
        <v>130</v>
      </c>
      <c r="AY103" s="242" t="s">
        <v>130</v>
      </c>
      <c r="AZ103" s="235" t="s">
        <v>105</v>
      </c>
      <c r="BA103" s="350" t="s">
        <v>432</v>
      </c>
      <c r="BB103" s="347" t="s">
        <v>433</v>
      </c>
      <c r="BC103" s="237" t="s">
        <v>395</v>
      </c>
      <c r="BD103" s="237" t="s">
        <v>434</v>
      </c>
      <c r="BE103" s="346" t="s">
        <v>265</v>
      </c>
      <c r="BF103" s="110" t="s">
        <v>2928</v>
      </c>
      <c r="BG103" s="110" t="s">
        <v>435</v>
      </c>
      <c r="BH103" s="177" t="s">
        <v>436</v>
      </c>
      <c r="BI103" s="177"/>
      <c r="BJ103" s="177"/>
      <c r="BK103" s="177"/>
      <c r="BL103" s="177" t="s">
        <v>437</v>
      </c>
      <c r="BM103" s="110" t="s">
        <v>401</v>
      </c>
      <c r="BN103" s="110" t="s">
        <v>114</v>
      </c>
      <c r="BO103" s="110" t="s">
        <v>114</v>
      </c>
      <c r="BP103" s="35"/>
    </row>
    <row r="104" spans="1:68" ht="64.5">
      <c r="A104" s="498" t="s">
        <v>438</v>
      </c>
      <c r="B104" s="408" t="s">
        <v>439</v>
      </c>
      <c r="C104" s="408" t="s">
        <v>440</v>
      </c>
      <c r="D104" s="483" t="s">
        <v>83</v>
      </c>
      <c r="E104" s="483" t="s">
        <v>441</v>
      </c>
      <c r="F104" s="483">
        <v>1</v>
      </c>
      <c r="G104" s="486" t="s">
        <v>442</v>
      </c>
      <c r="H104" s="487"/>
      <c r="I104" s="487"/>
      <c r="J104" s="463" t="s">
        <v>443</v>
      </c>
      <c r="K104" s="456" t="s">
        <v>87</v>
      </c>
      <c r="L104" s="486" t="s">
        <v>88</v>
      </c>
      <c r="M104" s="458" t="s">
        <v>444</v>
      </c>
      <c r="N104" s="408"/>
      <c r="O104" s="408"/>
      <c r="P104" s="486" t="s">
        <v>445</v>
      </c>
      <c r="Q104" s="411">
        <v>0.7</v>
      </c>
      <c r="R104" s="487" t="s">
        <v>129</v>
      </c>
      <c r="S104" s="455">
        <v>0.4</v>
      </c>
      <c r="T104" s="487"/>
      <c r="U104" s="455" t="s">
        <v>143</v>
      </c>
      <c r="V104" s="487" t="s">
        <v>195</v>
      </c>
      <c r="W104" s="455">
        <v>0.4</v>
      </c>
      <c r="X104" s="458" t="s">
        <v>195</v>
      </c>
      <c r="Y104" s="455">
        <v>0.4</v>
      </c>
      <c r="Z104" s="455" t="s">
        <v>196</v>
      </c>
      <c r="AA104" s="464" t="s">
        <v>130</v>
      </c>
      <c r="AB104" s="243">
        <v>1</v>
      </c>
      <c r="AC104" s="237" t="s">
        <v>446</v>
      </c>
      <c r="AD104" s="237" t="s">
        <v>357</v>
      </c>
      <c r="AE104" s="237" t="s">
        <v>447</v>
      </c>
      <c r="AF104" s="245" t="s">
        <v>96</v>
      </c>
      <c r="AG104" s="246" t="s">
        <v>97</v>
      </c>
      <c r="AH104" s="241">
        <v>0.25</v>
      </c>
      <c r="AI104" s="246" t="s">
        <v>98</v>
      </c>
      <c r="AJ104" s="241">
        <v>0.15</v>
      </c>
      <c r="AK104" s="247">
        <v>0.4</v>
      </c>
      <c r="AL104" s="248">
        <v>0.24</v>
      </c>
      <c r="AM104" s="248">
        <v>0.4</v>
      </c>
      <c r="AN104" s="249" t="s">
        <v>99</v>
      </c>
      <c r="AO104" s="249" t="s">
        <v>100</v>
      </c>
      <c r="AP104" s="249" t="s">
        <v>101</v>
      </c>
      <c r="AQ104" s="487" t="s">
        <v>448</v>
      </c>
      <c r="AR104" s="462">
        <v>0.4</v>
      </c>
      <c r="AS104" s="462">
        <v>0.14399999999999999</v>
      </c>
      <c r="AT104" s="464" t="s">
        <v>103</v>
      </c>
      <c r="AU104" s="462">
        <v>0.4</v>
      </c>
      <c r="AV104" s="462">
        <v>0.4</v>
      </c>
      <c r="AW104" s="464" t="s">
        <v>195</v>
      </c>
      <c r="AX104" s="464" t="s">
        <v>130</v>
      </c>
      <c r="AY104" s="464" t="s">
        <v>131</v>
      </c>
      <c r="AZ104" s="487" t="s">
        <v>132</v>
      </c>
      <c r="BA104" s="486" t="s">
        <v>133</v>
      </c>
      <c r="BB104" s="486" t="s">
        <v>133</v>
      </c>
      <c r="BC104" s="408" t="s">
        <v>133</v>
      </c>
      <c r="BD104" s="408" t="s">
        <v>133</v>
      </c>
      <c r="BE104" s="491" t="s">
        <v>133</v>
      </c>
      <c r="BF104" s="405" t="s">
        <v>114</v>
      </c>
      <c r="BG104" s="405" t="s">
        <v>114</v>
      </c>
      <c r="BH104" s="414" t="s">
        <v>114</v>
      </c>
      <c r="BI104" s="414"/>
      <c r="BJ104" s="405"/>
      <c r="BK104" s="405"/>
      <c r="BL104" s="424" t="s">
        <v>449</v>
      </c>
      <c r="BM104" s="405" t="s">
        <v>450</v>
      </c>
      <c r="BN104" s="405" t="s">
        <v>114</v>
      </c>
      <c r="BO104" s="405" t="s">
        <v>114</v>
      </c>
      <c r="BP104" s="35"/>
    </row>
    <row r="105" spans="1:68" ht="92.25" customHeight="1">
      <c r="A105" s="498"/>
      <c r="B105" s="408"/>
      <c r="C105" s="408"/>
      <c r="D105" s="483"/>
      <c r="E105" s="483"/>
      <c r="F105" s="483"/>
      <c r="G105" s="486"/>
      <c r="H105" s="487"/>
      <c r="I105" s="487"/>
      <c r="J105" s="463"/>
      <c r="K105" s="456"/>
      <c r="L105" s="486"/>
      <c r="M105" s="458"/>
      <c r="N105" s="408"/>
      <c r="O105" s="408"/>
      <c r="P105" s="486"/>
      <c r="Q105" s="411"/>
      <c r="R105" s="487"/>
      <c r="S105" s="455"/>
      <c r="T105" s="487"/>
      <c r="U105" s="455"/>
      <c r="V105" s="487"/>
      <c r="W105" s="455"/>
      <c r="X105" s="458"/>
      <c r="Y105" s="455"/>
      <c r="Z105" s="455"/>
      <c r="AA105" s="464"/>
      <c r="AB105" s="243">
        <v>2</v>
      </c>
      <c r="AC105" s="237" t="s">
        <v>451</v>
      </c>
      <c r="AD105" s="239" t="s">
        <v>94</v>
      </c>
      <c r="AE105" s="237" t="s">
        <v>452</v>
      </c>
      <c r="AF105" s="245" t="s">
        <v>96</v>
      </c>
      <c r="AG105" s="246" t="s">
        <v>97</v>
      </c>
      <c r="AH105" s="241">
        <v>0.25</v>
      </c>
      <c r="AI105" s="246" t="s">
        <v>98</v>
      </c>
      <c r="AJ105" s="241">
        <v>0.15</v>
      </c>
      <c r="AK105" s="247">
        <v>0.4</v>
      </c>
      <c r="AL105" s="248">
        <v>0.14399999999999999</v>
      </c>
      <c r="AM105" s="248">
        <v>0.4</v>
      </c>
      <c r="AN105" s="249" t="s">
        <v>99</v>
      </c>
      <c r="AO105" s="249" t="s">
        <v>100</v>
      </c>
      <c r="AP105" s="249" t="s">
        <v>101</v>
      </c>
      <c r="AQ105" s="487"/>
      <c r="AR105" s="463"/>
      <c r="AS105" s="463"/>
      <c r="AT105" s="464"/>
      <c r="AU105" s="463"/>
      <c r="AV105" s="463"/>
      <c r="AW105" s="464"/>
      <c r="AX105" s="464"/>
      <c r="AY105" s="464"/>
      <c r="AZ105" s="487"/>
      <c r="BA105" s="486"/>
      <c r="BB105" s="486"/>
      <c r="BC105" s="408"/>
      <c r="BD105" s="408"/>
      <c r="BE105" s="502"/>
      <c r="BF105" s="405"/>
      <c r="BG105" s="405"/>
      <c r="BH105" s="405"/>
      <c r="BI105" s="405"/>
      <c r="BJ105" s="405"/>
      <c r="BK105" s="405"/>
      <c r="BL105" s="424"/>
      <c r="BM105" s="405"/>
      <c r="BN105" s="405"/>
      <c r="BO105" s="405"/>
      <c r="BP105" s="35"/>
    </row>
    <row r="106" spans="1:68">
      <c r="A106" s="498"/>
      <c r="B106" s="408"/>
      <c r="C106" s="408"/>
      <c r="D106" s="483"/>
      <c r="E106" s="483"/>
      <c r="F106" s="483"/>
      <c r="G106" s="486"/>
      <c r="H106" s="487"/>
      <c r="I106" s="487"/>
      <c r="J106" s="463"/>
      <c r="K106" s="456"/>
      <c r="L106" s="486"/>
      <c r="M106" s="458"/>
      <c r="N106" s="408"/>
      <c r="O106" s="408"/>
      <c r="P106" s="486"/>
      <c r="Q106" s="411"/>
      <c r="R106" s="487"/>
      <c r="S106" s="455"/>
      <c r="T106" s="487"/>
      <c r="U106" s="455"/>
      <c r="V106" s="487"/>
      <c r="W106" s="455"/>
      <c r="X106" s="458"/>
      <c r="Y106" s="455"/>
      <c r="Z106" s="455"/>
      <c r="AA106" s="464"/>
      <c r="AB106" s="243"/>
      <c r="AC106" s="239"/>
      <c r="AD106" s="239"/>
      <c r="AE106" s="239"/>
      <c r="AF106" s="245" t="s">
        <v>143</v>
      </c>
      <c r="AG106" s="246"/>
      <c r="AH106" s="241" t="s">
        <v>143</v>
      </c>
      <c r="AI106" s="246"/>
      <c r="AJ106" s="241" t="s">
        <v>143</v>
      </c>
      <c r="AK106" s="247" t="s">
        <v>143</v>
      </c>
      <c r="AL106" s="248" t="s">
        <v>143</v>
      </c>
      <c r="AM106" s="248" t="s">
        <v>143</v>
      </c>
      <c r="AN106" s="249"/>
      <c r="AO106" s="249"/>
      <c r="AP106" s="249"/>
      <c r="AQ106" s="487"/>
      <c r="AR106" s="463"/>
      <c r="AS106" s="463"/>
      <c r="AT106" s="464"/>
      <c r="AU106" s="463"/>
      <c r="AV106" s="463"/>
      <c r="AW106" s="464"/>
      <c r="AX106" s="464"/>
      <c r="AY106" s="464"/>
      <c r="AZ106" s="487"/>
      <c r="BA106" s="486"/>
      <c r="BB106" s="486"/>
      <c r="BC106" s="408"/>
      <c r="BD106" s="408"/>
      <c r="BE106" s="502"/>
      <c r="BF106" s="405"/>
      <c r="BG106" s="405"/>
      <c r="BH106" s="405"/>
      <c r="BI106" s="405"/>
      <c r="BJ106" s="405"/>
      <c r="BK106" s="405"/>
      <c r="BL106" s="424"/>
      <c r="BM106" s="405"/>
      <c r="BN106" s="405"/>
      <c r="BO106" s="405"/>
      <c r="BP106" s="35"/>
    </row>
    <row r="107" spans="1:68">
      <c r="A107" s="498"/>
      <c r="B107" s="408"/>
      <c r="C107" s="408"/>
      <c r="D107" s="483"/>
      <c r="E107" s="483"/>
      <c r="F107" s="483"/>
      <c r="G107" s="486"/>
      <c r="H107" s="487"/>
      <c r="I107" s="487"/>
      <c r="J107" s="463"/>
      <c r="K107" s="456"/>
      <c r="L107" s="486"/>
      <c r="M107" s="458"/>
      <c r="N107" s="408"/>
      <c r="O107" s="408"/>
      <c r="P107" s="486"/>
      <c r="Q107" s="411"/>
      <c r="R107" s="487"/>
      <c r="S107" s="455"/>
      <c r="T107" s="487"/>
      <c r="U107" s="455"/>
      <c r="V107" s="487"/>
      <c r="W107" s="455"/>
      <c r="X107" s="458"/>
      <c r="Y107" s="455"/>
      <c r="Z107" s="455"/>
      <c r="AA107" s="464"/>
      <c r="AB107" s="243"/>
      <c r="AC107" s="237"/>
      <c r="AD107" s="237"/>
      <c r="AE107" s="237"/>
      <c r="AF107" s="245" t="s">
        <v>143</v>
      </c>
      <c r="AG107" s="246"/>
      <c r="AH107" s="241" t="s">
        <v>143</v>
      </c>
      <c r="AI107" s="246"/>
      <c r="AJ107" s="241" t="s">
        <v>143</v>
      </c>
      <c r="AK107" s="247" t="s">
        <v>143</v>
      </c>
      <c r="AL107" s="248" t="s">
        <v>143</v>
      </c>
      <c r="AM107" s="248" t="s">
        <v>143</v>
      </c>
      <c r="AN107" s="249"/>
      <c r="AO107" s="249"/>
      <c r="AP107" s="249"/>
      <c r="AQ107" s="487"/>
      <c r="AR107" s="463"/>
      <c r="AS107" s="463"/>
      <c r="AT107" s="464"/>
      <c r="AU107" s="463"/>
      <c r="AV107" s="463"/>
      <c r="AW107" s="464"/>
      <c r="AX107" s="464"/>
      <c r="AY107" s="464"/>
      <c r="AZ107" s="487"/>
      <c r="BA107" s="486"/>
      <c r="BB107" s="486"/>
      <c r="BC107" s="408"/>
      <c r="BD107" s="408"/>
      <c r="BE107" s="502"/>
      <c r="BF107" s="405"/>
      <c r="BG107" s="405"/>
      <c r="BH107" s="405"/>
      <c r="BI107" s="405"/>
      <c r="BJ107" s="405"/>
      <c r="BK107" s="405"/>
      <c r="BL107" s="424"/>
      <c r="BM107" s="405"/>
      <c r="BN107" s="405"/>
      <c r="BO107" s="405"/>
      <c r="BP107" s="35"/>
    </row>
    <row r="108" spans="1:68">
      <c r="A108" s="498"/>
      <c r="B108" s="408"/>
      <c r="C108" s="408"/>
      <c r="D108" s="483"/>
      <c r="E108" s="483"/>
      <c r="F108" s="483"/>
      <c r="G108" s="486"/>
      <c r="H108" s="487"/>
      <c r="I108" s="487"/>
      <c r="J108" s="463"/>
      <c r="K108" s="456"/>
      <c r="L108" s="486"/>
      <c r="M108" s="458"/>
      <c r="N108" s="408"/>
      <c r="O108" s="408"/>
      <c r="P108" s="486"/>
      <c r="Q108" s="411"/>
      <c r="R108" s="487"/>
      <c r="S108" s="455"/>
      <c r="T108" s="487"/>
      <c r="U108" s="455"/>
      <c r="V108" s="487"/>
      <c r="W108" s="455"/>
      <c r="X108" s="458"/>
      <c r="Y108" s="455"/>
      <c r="Z108" s="455"/>
      <c r="AA108" s="464"/>
      <c r="AB108" s="243"/>
      <c r="AC108" s="343"/>
      <c r="AD108" s="343"/>
      <c r="AE108" s="237"/>
      <c r="AF108" s="245" t="s">
        <v>143</v>
      </c>
      <c r="AG108" s="246"/>
      <c r="AH108" s="241" t="s">
        <v>143</v>
      </c>
      <c r="AI108" s="246"/>
      <c r="AJ108" s="241" t="s">
        <v>143</v>
      </c>
      <c r="AK108" s="247" t="s">
        <v>143</v>
      </c>
      <c r="AL108" s="248" t="s">
        <v>143</v>
      </c>
      <c r="AM108" s="248" t="s">
        <v>143</v>
      </c>
      <c r="AN108" s="249"/>
      <c r="AO108" s="249"/>
      <c r="AP108" s="249"/>
      <c r="AQ108" s="487"/>
      <c r="AR108" s="463"/>
      <c r="AS108" s="463"/>
      <c r="AT108" s="464"/>
      <c r="AU108" s="463"/>
      <c r="AV108" s="463"/>
      <c r="AW108" s="464"/>
      <c r="AX108" s="464"/>
      <c r="AY108" s="464"/>
      <c r="AZ108" s="487"/>
      <c r="BA108" s="486"/>
      <c r="BB108" s="486"/>
      <c r="BC108" s="408"/>
      <c r="BD108" s="408"/>
      <c r="BE108" s="502"/>
      <c r="BF108" s="405"/>
      <c r="BG108" s="405"/>
      <c r="BH108" s="405"/>
      <c r="BI108" s="405"/>
      <c r="BJ108" s="405"/>
      <c r="BK108" s="405"/>
      <c r="BL108" s="424"/>
      <c r="BM108" s="405"/>
      <c r="BN108" s="405"/>
      <c r="BO108" s="405"/>
      <c r="BP108" s="35"/>
    </row>
    <row r="109" spans="1:68">
      <c r="A109" s="498"/>
      <c r="B109" s="408"/>
      <c r="C109" s="408"/>
      <c r="D109" s="483"/>
      <c r="E109" s="483"/>
      <c r="F109" s="483"/>
      <c r="G109" s="486"/>
      <c r="H109" s="487"/>
      <c r="I109" s="487"/>
      <c r="J109" s="463"/>
      <c r="K109" s="456"/>
      <c r="L109" s="486"/>
      <c r="M109" s="458"/>
      <c r="N109" s="408"/>
      <c r="O109" s="408"/>
      <c r="P109" s="486"/>
      <c r="Q109" s="411"/>
      <c r="R109" s="487"/>
      <c r="S109" s="455"/>
      <c r="T109" s="487"/>
      <c r="U109" s="455"/>
      <c r="V109" s="487"/>
      <c r="W109" s="455"/>
      <c r="X109" s="458"/>
      <c r="Y109" s="455"/>
      <c r="Z109" s="455"/>
      <c r="AA109" s="464"/>
      <c r="AB109" s="243"/>
      <c r="AC109" s="237"/>
      <c r="AD109" s="237"/>
      <c r="AE109" s="237"/>
      <c r="AF109" s="245" t="s">
        <v>143</v>
      </c>
      <c r="AG109" s="246"/>
      <c r="AH109" s="241" t="s">
        <v>143</v>
      </c>
      <c r="AI109" s="246"/>
      <c r="AJ109" s="241" t="s">
        <v>143</v>
      </c>
      <c r="AK109" s="247" t="s">
        <v>143</v>
      </c>
      <c r="AL109" s="248" t="s">
        <v>143</v>
      </c>
      <c r="AM109" s="248" t="s">
        <v>143</v>
      </c>
      <c r="AN109" s="249"/>
      <c r="AO109" s="249"/>
      <c r="AP109" s="249"/>
      <c r="AQ109" s="487"/>
      <c r="AR109" s="463"/>
      <c r="AS109" s="463"/>
      <c r="AT109" s="464"/>
      <c r="AU109" s="463"/>
      <c r="AV109" s="463"/>
      <c r="AW109" s="464"/>
      <c r="AX109" s="464"/>
      <c r="AY109" s="464"/>
      <c r="AZ109" s="487"/>
      <c r="BA109" s="486"/>
      <c r="BB109" s="486"/>
      <c r="BC109" s="408"/>
      <c r="BD109" s="408"/>
      <c r="BE109" s="502"/>
      <c r="BF109" s="405"/>
      <c r="BG109" s="405"/>
      <c r="BH109" s="405"/>
      <c r="BI109" s="405"/>
      <c r="BJ109" s="405"/>
      <c r="BK109" s="405"/>
      <c r="BL109" s="424"/>
      <c r="BM109" s="405"/>
      <c r="BN109" s="405"/>
      <c r="BO109" s="405"/>
      <c r="BP109" s="35"/>
    </row>
    <row r="110" spans="1:68" ht="75" customHeight="1">
      <c r="A110" s="498"/>
      <c r="B110" s="408"/>
      <c r="C110" s="408"/>
      <c r="D110" s="483" t="s">
        <v>83</v>
      </c>
      <c r="E110" s="483" t="s">
        <v>441</v>
      </c>
      <c r="F110" s="483">
        <v>2</v>
      </c>
      <c r="G110" s="486" t="s">
        <v>453</v>
      </c>
      <c r="H110" s="487"/>
      <c r="I110" s="487"/>
      <c r="J110" s="463" t="s">
        <v>454</v>
      </c>
      <c r="K110" s="456" t="s">
        <v>87</v>
      </c>
      <c r="L110" s="486" t="s">
        <v>408</v>
      </c>
      <c r="M110" s="458" t="s">
        <v>455</v>
      </c>
      <c r="N110" s="408"/>
      <c r="O110" s="408"/>
      <c r="P110" s="486" t="s">
        <v>456</v>
      </c>
      <c r="Q110" s="411">
        <v>0.85</v>
      </c>
      <c r="R110" s="487" t="s">
        <v>129</v>
      </c>
      <c r="S110" s="455">
        <v>0.4</v>
      </c>
      <c r="T110" s="487"/>
      <c r="U110" s="455" t="s">
        <v>143</v>
      </c>
      <c r="V110" s="487" t="s">
        <v>130</v>
      </c>
      <c r="W110" s="455">
        <v>0.6</v>
      </c>
      <c r="X110" s="458" t="s">
        <v>130</v>
      </c>
      <c r="Y110" s="455">
        <v>0.6</v>
      </c>
      <c r="Z110" s="455" t="s">
        <v>257</v>
      </c>
      <c r="AA110" s="464" t="s">
        <v>130</v>
      </c>
      <c r="AB110" s="243">
        <v>1</v>
      </c>
      <c r="AC110" s="237" t="s">
        <v>457</v>
      </c>
      <c r="AD110" s="237" t="s">
        <v>94</v>
      </c>
      <c r="AE110" s="237" t="s">
        <v>458</v>
      </c>
      <c r="AF110" s="245" t="s">
        <v>96</v>
      </c>
      <c r="AG110" s="246" t="s">
        <v>97</v>
      </c>
      <c r="AH110" s="241">
        <v>0.25</v>
      </c>
      <c r="AI110" s="246" t="s">
        <v>98</v>
      </c>
      <c r="AJ110" s="241">
        <v>0.15</v>
      </c>
      <c r="AK110" s="247">
        <v>0.4</v>
      </c>
      <c r="AL110" s="248">
        <v>0.24</v>
      </c>
      <c r="AM110" s="248">
        <v>0.6</v>
      </c>
      <c r="AN110" s="249" t="s">
        <v>99</v>
      </c>
      <c r="AO110" s="249" t="s">
        <v>100</v>
      </c>
      <c r="AP110" s="249" t="s">
        <v>101</v>
      </c>
      <c r="AQ110" s="487" t="s">
        <v>459</v>
      </c>
      <c r="AR110" s="462">
        <v>0.4</v>
      </c>
      <c r="AS110" s="462">
        <v>0.14399999999999999</v>
      </c>
      <c r="AT110" s="464" t="s">
        <v>103</v>
      </c>
      <c r="AU110" s="462">
        <v>0.6</v>
      </c>
      <c r="AV110" s="462">
        <v>0.33749999999999997</v>
      </c>
      <c r="AW110" s="464" t="s">
        <v>195</v>
      </c>
      <c r="AX110" s="464" t="s">
        <v>130</v>
      </c>
      <c r="AY110" s="464" t="s">
        <v>131</v>
      </c>
      <c r="AZ110" s="487" t="s">
        <v>132</v>
      </c>
      <c r="BA110" s="486" t="s">
        <v>133</v>
      </c>
      <c r="BB110" s="486" t="s">
        <v>133</v>
      </c>
      <c r="BC110" s="408" t="s">
        <v>133</v>
      </c>
      <c r="BD110" s="408" t="s">
        <v>133</v>
      </c>
      <c r="BE110" s="491" t="s">
        <v>133</v>
      </c>
      <c r="BF110" s="405" t="s">
        <v>114</v>
      </c>
      <c r="BG110" s="405" t="s">
        <v>114</v>
      </c>
      <c r="BH110" s="414" t="s">
        <v>114</v>
      </c>
      <c r="BI110" s="414"/>
      <c r="BJ110" s="414"/>
      <c r="BK110" s="414"/>
      <c r="BL110" s="424" t="s">
        <v>460</v>
      </c>
      <c r="BM110" s="405" t="s">
        <v>450</v>
      </c>
      <c r="BN110" s="405" t="s">
        <v>114</v>
      </c>
      <c r="BO110" s="405" t="s">
        <v>114</v>
      </c>
      <c r="BP110" s="35"/>
    </row>
    <row r="111" spans="1:68" ht="75" customHeight="1">
      <c r="A111" s="498"/>
      <c r="B111" s="408"/>
      <c r="C111" s="408"/>
      <c r="D111" s="483"/>
      <c r="E111" s="483"/>
      <c r="F111" s="483"/>
      <c r="G111" s="486"/>
      <c r="H111" s="487"/>
      <c r="I111" s="487"/>
      <c r="J111" s="463"/>
      <c r="K111" s="456"/>
      <c r="L111" s="486"/>
      <c r="M111" s="458"/>
      <c r="N111" s="408"/>
      <c r="O111" s="408"/>
      <c r="P111" s="486"/>
      <c r="Q111" s="411"/>
      <c r="R111" s="487"/>
      <c r="S111" s="455"/>
      <c r="T111" s="487"/>
      <c r="U111" s="455"/>
      <c r="V111" s="487"/>
      <c r="W111" s="455"/>
      <c r="X111" s="458"/>
      <c r="Y111" s="455"/>
      <c r="Z111" s="455"/>
      <c r="AA111" s="464"/>
      <c r="AB111" s="243">
        <v>2</v>
      </c>
      <c r="AC111" s="237" t="s">
        <v>461</v>
      </c>
      <c r="AD111" s="237" t="s">
        <v>94</v>
      </c>
      <c r="AE111" s="237" t="s">
        <v>462</v>
      </c>
      <c r="AF111" s="255" t="s">
        <v>96</v>
      </c>
      <c r="AG111" s="249" t="s">
        <v>97</v>
      </c>
      <c r="AH111" s="241">
        <v>0.25</v>
      </c>
      <c r="AI111" s="249" t="s">
        <v>98</v>
      </c>
      <c r="AJ111" s="241">
        <v>0.15</v>
      </c>
      <c r="AK111" s="247">
        <v>0.4</v>
      </c>
      <c r="AL111" s="256">
        <v>0.14399999999999999</v>
      </c>
      <c r="AM111" s="256">
        <v>0.6</v>
      </c>
      <c r="AN111" s="249" t="s">
        <v>99</v>
      </c>
      <c r="AO111" s="249" t="s">
        <v>100</v>
      </c>
      <c r="AP111" s="249" t="s">
        <v>101</v>
      </c>
      <c r="AQ111" s="487"/>
      <c r="AR111" s="463"/>
      <c r="AS111" s="463"/>
      <c r="AT111" s="464"/>
      <c r="AU111" s="463"/>
      <c r="AV111" s="463"/>
      <c r="AW111" s="464"/>
      <c r="AX111" s="464"/>
      <c r="AY111" s="464"/>
      <c r="AZ111" s="487"/>
      <c r="BA111" s="486"/>
      <c r="BB111" s="486"/>
      <c r="BC111" s="408"/>
      <c r="BD111" s="408"/>
      <c r="BE111" s="502"/>
      <c r="BF111" s="405"/>
      <c r="BG111" s="405"/>
      <c r="BH111" s="414"/>
      <c r="BI111" s="414"/>
      <c r="BJ111" s="414"/>
      <c r="BK111" s="414"/>
      <c r="BL111" s="424"/>
      <c r="BM111" s="405"/>
      <c r="BN111" s="405"/>
      <c r="BO111" s="405"/>
      <c r="BP111" s="35"/>
    </row>
    <row r="112" spans="1:68" ht="120" customHeight="1">
      <c r="A112" s="498"/>
      <c r="B112" s="408"/>
      <c r="C112" s="408"/>
      <c r="D112" s="483"/>
      <c r="E112" s="483"/>
      <c r="F112" s="483"/>
      <c r="G112" s="486"/>
      <c r="H112" s="487"/>
      <c r="I112" s="487"/>
      <c r="J112" s="463"/>
      <c r="K112" s="456"/>
      <c r="L112" s="486"/>
      <c r="M112" s="458"/>
      <c r="N112" s="408"/>
      <c r="O112" s="408"/>
      <c r="P112" s="486"/>
      <c r="Q112" s="411"/>
      <c r="R112" s="487"/>
      <c r="S112" s="455"/>
      <c r="T112" s="487"/>
      <c r="U112" s="455"/>
      <c r="V112" s="487"/>
      <c r="W112" s="455"/>
      <c r="X112" s="458"/>
      <c r="Y112" s="455"/>
      <c r="Z112" s="455"/>
      <c r="AA112" s="464"/>
      <c r="AB112" s="243">
        <v>3</v>
      </c>
      <c r="AC112" s="239" t="s">
        <v>463</v>
      </c>
      <c r="AD112" s="237" t="s">
        <v>94</v>
      </c>
      <c r="AE112" s="237" t="s">
        <v>464</v>
      </c>
      <c r="AF112" s="245" t="s">
        <v>293</v>
      </c>
      <c r="AG112" s="246" t="s">
        <v>294</v>
      </c>
      <c r="AH112" s="241">
        <v>0.1</v>
      </c>
      <c r="AI112" s="246" t="s">
        <v>98</v>
      </c>
      <c r="AJ112" s="241">
        <v>0.15</v>
      </c>
      <c r="AK112" s="247">
        <v>0.25</v>
      </c>
      <c r="AL112" s="248">
        <v>0.14399999999999999</v>
      </c>
      <c r="AM112" s="248">
        <v>0.44999999999999996</v>
      </c>
      <c r="AN112" s="249" t="s">
        <v>99</v>
      </c>
      <c r="AO112" s="249" t="s">
        <v>100</v>
      </c>
      <c r="AP112" s="249" t="s">
        <v>101</v>
      </c>
      <c r="AQ112" s="487"/>
      <c r="AR112" s="463"/>
      <c r="AS112" s="463"/>
      <c r="AT112" s="464"/>
      <c r="AU112" s="463"/>
      <c r="AV112" s="463"/>
      <c r="AW112" s="464"/>
      <c r="AX112" s="464"/>
      <c r="AY112" s="464"/>
      <c r="AZ112" s="487"/>
      <c r="BA112" s="486"/>
      <c r="BB112" s="486"/>
      <c r="BC112" s="408"/>
      <c r="BD112" s="408"/>
      <c r="BE112" s="502"/>
      <c r="BF112" s="405"/>
      <c r="BG112" s="405"/>
      <c r="BH112" s="414"/>
      <c r="BI112" s="414"/>
      <c r="BJ112" s="414"/>
      <c r="BK112" s="414"/>
      <c r="BL112" s="424"/>
      <c r="BM112" s="405"/>
      <c r="BN112" s="405"/>
      <c r="BO112" s="405"/>
      <c r="BP112" s="35"/>
    </row>
    <row r="113" spans="1:68" ht="75" customHeight="1">
      <c r="A113" s="498"/>
      <c r="B113" s="408"/>
      <c r="C113" s="408"/>
      <c r="D113" s="483"/>
      <c r="E113" s="483"/>
      <c r="F113" s="483"/>
      <c r="G113" s="486"/>
      <c r="H113" s="487"/>
      <c r="I113" s="487"/>
      <c r="J113" s="463"/>
      <c r="K113" s="456"/>
      <c r="L113" s="486"/>
      <c r="M113" s="458"/>
      <c r="N113" s="408"/>
      <c r="O113" s="408"/>
      <c r="P113" s="486"/>
      <c r="Q113" s="411"/>
      <c r="R113" s="487"/>
      <c r="S113" s="455"/>
      <c r="T113" s="487"/>
      <c r="U113" s="455"/>
      <c r="V113" s="487"/>
      <c r="W113" s="455"/>
      <c r="X113" s="458"/>
      <c r="Y113" s="455"/>
      <c r="Z113" s="455"/>
      <c r="AA113" s="464"/>
      <c r="AB113" s="243">
        <v>4</v>
      </c>
      <c r="AC113" s="237" t="s">
        <v>465</v>
      </c>
      <c r="AD113" s="237" t="s">
        <v>94</v>
      </c>
      <c r="AE113" s="237" t="s">
        <v>466</v>
      </c>
      <c r="AF113" s="245" t="s">
        <v>293</v>
      </c>
      <c r="AG113" s="246" t="s">
        <v>294</v>
      </c>
      <c r="AH113" s="241">
        <v>0.1</v>
      </c>
      <c r="AI113" s="246" t="s">
        <v>98</v>
      </c>
      <c r="AJ113" s="241">
        <v>0.15</v>
      </c>
      <c r="AK113" s="247">
        <v>0.25</v>
      </c>
      <c r="AL113" s="248">
        <v>0.14399999999999999</v>
      </c>
      <c r="AM113" s="248">
        <v>0.33749999999999997</v>
      </c>
      <c r="AN113" s="249" t="s">
        <v>99</v>
      </c>
      <c r="AO113" s="249" t="s">
        <v>100</v>
      </c>
      <c r="AP113" s="249" t="s">
        <v>101</v>
      </c>
      <c r="AQ113" s="487"/>
      <c r="AR113" s="463"/>
      <c r="AS113" s="463"/>
      <c r="AT113" s="464"/>
      <c r="AU113" s="463"/>
      <c r="AV113" s="463"/>
      <c r="AW113" s="464"/>
      <c r="AX113" s="464"/>
      <c r="AY113" s="464"/>
      <c r="AZ113" s="487"/>
      <c r="BA113" s="486"/>
      <c r="BB113" s="486"/>
      <c r="BC113" s="408"/>
      <c r="BD113" s="408"/>
      <c r="BE113" s="502"/>
      <c r="BF113" s="405"/>
      <c r="BG113" s="405"/>
      <c r="BH113" s="414"/>
      <c r="BI113" s="414"/>
      <c r="BJ113" s="414"/>
      <c r="BK113" s="414"/>
      <c r="BL113" s="424"/>
      <c r="BM113" s="405"/>
      <c r="BN113" s="405"/>
      <c r="BO113" s="405"/>
      <c r="BP113" s="35"/>
    </row>
    <row r="114" spans="1:68">
      <c r="A114" s="498"/>
      <c r="B114" s="408"/>
      <c r="C114" s="408"/>
      <c r="D114" s="483"/>
      <c r="E114" s="483"/>
      <c r="F114" s="483"/>
      <c r="G114" s="486"/>
      <c r="H114" s="487"/>
      <c r="I114" s="487"/>
      <c r="J114" s="463"/>
      <c r="K114" s="456"/>
      <c r="L114" s="486"/>
      <c r="M114" s="458"/>
      <c r="N114" s="408"/>
      <c r="O114" s="408"/>
      <c r="P114" s="486"/>
      <c r="Q114" s="411"/>
      <c r="R114" s="487"/>
      <c r="S114" s="455"/>
      <c r="T114" s="487"/>
      <c r="U114" s="455"/>
      <c r="V114" s="487"/>
      <c r="W114" s="455"/>
      <c r="X114" s="458"/>
      <c r="Y114" s="455"/>
      <c r="Z114" s="455"/>
      <c r="AA114" s="464"/>
      <c r="AB114" s="243"/>
      <c r="AC114" s="349"/>
      <c r="AD114" s="349"/>
      <c r="AE114" s="237"/>
      <c r="AF114" s="245" t="s">
        <v>143</v>
      </c>
      <c r="AG114" s="246"/>
      <c r="AH114" s="241" t="s">
        <v>143</v>
      </c>
      <c r="AI114" s="246"/>
      <c r="AJ114" s="241" t="s">
        <v>143</v>
      </c>
      <c r="AK114" s="247" t="s">
        <v>143</v>
      </c>
      <c r="AL114" s="248" t="s">
        <v>143</v>
      </c>
      <c r="AM114" s="248" t="s">
        <v>143</v>
      </c>
      <c r="AN114" s="249"/>
      <c r="AO114" s="249"/>
      <c r="AP114" s="249"/>
      <c r="AQ114" s="487"/>
      <c r="AR114" s="463"/>
      <c r="AS114" s="463"/>
      <c r="AT114" s="464"/>
      <c r="AU114" s="463"/>
      <c r="AV114" s="463"/>
      <c r="AW114" s="464"/>
      <c r="AX114" s="464"/>
      <c r="AY114" s="464"/>
      <c r="AZ114" s="487"/>
      <c r="BA114" s="486"/>
      <c r="BB114" s="486"/>
      <c r="BC114" s="408"/>
      <c r="BD114" s="408"/>
      <c r="BE114" s="502"/>
      <c r="BF114" s="405"/>
      <c r="BG114" s="405"/>
      <c r="BH114" s="414"/>
      <c r="BI114" s="414"/>
      <c r="BJ114" s="414"/>
      <c r="BK114" s="414"/>
      <c r="BL114" s="424"/>
      <c r="BM114" s="405"/>
      <c r="BN114" s="405"/>
      <c r="BO114" s="405"/>
      <c r="BP114" s="35"/>
    </row>
    <row r="115" spans="1:68">
      <c r="A115" s="498"/>
      <c r="B115" s="408"/>
      <c r="C115" s="408"/>
      <c r="D115" s="483"/>
      <c r="E115" s="483"/>
      <c r="F115" s="483"/>
      <c r="G115" s="486"/>
      <c r="H115" s="487"/>
      <c r="I115" s="487"/>
      <c r="J115" s="463"/>
      <c r="K115" s="456"/>
      <c r="L115" s="486"/>
      <c r="M115" s="458"/>
      <c r="N115" s="408"/>
      <c r="O115" s="408"/>
      <c r="P115" s="486"/>
      <c r="Q115" s="411"/>
      <c r="R115" s="487"/>
      <c r="S115" s="455"/>
      <c r="T115" s="487"/>
      <c r="U115" s="455"/>
      <c r="V115" s="487"/>
      <c r="W115" s="455"/>
      <c r="X115" s="458"/>
      <c r="Y115" s="455"/>
      <c r="Z115" s="455"/>
      <c r="AA115" s="464"/>
      <c r="AB115" s="243"/>
      <c r="AC115" s="237"/>
      <c r="AD115" s="237"/>
      <c r="AE115" s="237"/>
      <c r="AF115" s="245" t="s">
        <v>143</v>
      </c>
      <c r="AG115" s="246"/>
      <c r="AH115" s="241" t="s">
        <v>143</v>
      </c>
      <c r="AI115" s="246"/>
      <c r="AJ115" s="241" t="s">
        <v>143</v>
      </c>
      <c r="AK115" s="247" t="s">
        <v>143</v>
      </c>
      <c r="AL115" s="248" t="s">
        <v>143</v>
      </c>
      <c r="AM115" s="248" t="s">
        <v>143</v>
      </c>
      <c r="AN115" s="249"/>
      <c r="AO115" s="249"/>
      <c r="AP115" s="249"/>
      <c r="AQ115" s="487"/>
      <c r="AR115" s="463"/>
      <c r="AS115" s="463"/>
      <c r="AT115" s="464"/>
      <c r="AU115" s="463"/>
      <c r="AV115" s="463"/>
      <c r="AW115" s="464"/>
      <c r="AX115" s="464"/>
      <c r="AY115" s="464"/>
      <c r="AZ115" s="487"/>
      <c r="BA115" s="486"/>
      <c r="BB115" s="486"/>
      <c r="BC115" s="408"/>
      <c r="BD115" s="408"/>
      <c r="BE115" s="502"/>
      <c r="BF115" s="405"/>
      <c r="BG115" s="405"/>
      <c r="BH115" s="414"/>
      <c r="BI115" s="414"/>
      <c r="BJ115" s="414"/>
      <c r="BK115" s="414"/>
      <c r="BL115" s="424"/>
      <c r="BM115" s="405"/>
      <c r="BN115" s="405"/>
      <c r="BO115" s="405"/>
      <c r="BP115" s="35"/>
    </row>
    <row r="116" spans="1:68" ht="64.5">
      <c r="A116" s="498"/>
      <c r="B116" s="408"/>
      <c r="C116" s="408"/>
      <c r="D116" s="483" t="s">
        <v>83</v>
      </c>
      <c r="E116" s="483" t="s">
        <v>441</v>
      </c>
      <c r="F116" s="483">
        <v>3</v>
      </c>
      <c r="G116" s="486" t="s">
        <v>467</v>
      </c>
      <c r="H116" s="487"/>
      <c r="I116" s="487"/>
      <c r="J116" s="463" t="s">
        <v>468</v>
      </c>
      <c r="K116" s="456" t="s">
        <v>192</v>
      </c>
      <c r="L116" s="486" t="s">
        <v>88</v>
      </c>
      <c r="M116" s="458" t="s">
        <v>469</v>
      </c>
      <c r="N116" s="408"/>
      <c r="O116" s="408"/>
      <c r="P116" s="486" t="s">
        <v>470</v>
      </c>
      <c r="Q116" s="411">
        <v>0.7</v>
      </c>
      <c r="R116" s="487" t="s">
        <v>233</v>
      </c>
      <c r="S116" s="455">
        <v>0.8</v>
      </c>
      <c r="T116" s="487"/>
      <c r="U116" s="455" t="s">
        <v>143</v>
      </c>
      <c r="V116" s="487" t="s">
        <v>130</v>
      </c>
      <c r="W116" s="455">
        <v>0.6</v>
      </c>
      <c r="X116" s="458" t="s">
        <v>130</v>
      </c>
      <c r="Y116" s="455">
        <v>0.6</v>
      </c>
      <c r="Z116" s="455" t="s">
        <v>234</v>
      </c>
      <c r="AA116" s="464" t="s">
        <v>104</v>
      </c>
      <c r="AB116" s="243">
        <v>1</v>
      </c>
      <c r="AC116" s="237" t="s">
        <v>471</v>
      </c>
      <c r="AD116" s="259" t="s">
        <v>359</v>
      </c>
      <c r="AE116" s="237" t="s">
        <v>472</v>
      </c>
      <c r="AF116" s="245" t="s">
        <v>96</v>
      </c>
      <c r="AG116" s="246" t="s">
        <v>97</v>
      </c>
      <c r="AH116" s="241">
        <v>0.25</v>
      </c>
      <c r="AI116" s="246" t="s">
        <v>98</v>
      </c>
      <c r="AJ116" s="241">
        <v>0.15</v>
      </c>
      <c r="AK116" s="247">
        <v>0.4</v>
      </c>
      <c r="AL116" s="248">
        <v>0.48</v>
      </c>
      <c r="AM116" s="248">
        <v>0.6</v>
      </c>
      <c r="AN116" s="249" t="s">
        <v>99</v>
      </c>
      <c r="AO116" s="249" t="s">
        <v>100</v>
      </c>
      <c r="AP116" s="249" t="s">
        <v>101</v>
      </c>
      <c r="AQ116" s="487" t="s">
        <v>473</v>
      </c>
      <c r="AR116" s="462">
        <v>0.8</v>
      </c>
      <c r="AS116" s="462">
        <v>0.10367999999999998</v>
      </c>
      <c r="AT116" s="464" t="s">
        <v>103</v>
      </c>
      <c r="AU116" s="462">
        <v>0.6</v>
      </c>
      <c r="AV116" s="462">
        <v>0.6</v>
      </c>
      <c r="AW116" s="464" t="s">
        <v>130</v>
      </c>
      <c r="AX116" s="464" t="s">
        <v>104</v>
      </c>
      <c r="AY116" s="464" t="s">
        <v>130</v>
      </c>
      <c r="AZ116" s="487" t="s">
        <v>105</v>
      </c>
      <c r="BA116" s="408" t="s">
        <v>474</v>
      </c>
      <c r="BB116" s="408" t="s">
        <v>475</v>
      </c>
      <c r="BC116" s="408" t="s">
        <v>476</v>
      </c>
      <c r="BD116" s="408" t="s">
        <v>477</v>
      </c>
      <c r="BE116" s="491">
        <v>45657</v>
      </c>
      <c r="BF116" s="405" t="s">
        <v>478</v>
      </c>
      <c r="BG116" s="423" t="s">
        <v>2929</v>
      </c>
      <c r="BH116" s="414">
        <v>0.25</v>
      </c>
      <c r="BI116" s="414"/>
      <c r="BJ116" s="414"/>
      <c r="BK116" s="414"/>
      <c r="BL116" s="414" t="s">
        <v>2930</v>
      </c>
      <c r="BM116" s="405" t="s">
        <v>450</v>
      </c>
      <c r="BN116" s="405" t="s">
        <v>114</v>
      </c>
      <c r="BO116" s="405" t="s">
        <v>114</v>
      </c>
      <c r="BP116" s="35"/>
    </row>
    <row r="117" spans="1:68" ht="64.5">
      <c r="A117" s="498"/>
      <c r="B117" s="408"/>
      <c r="C117" s="408"/>
      <c r="D117" s="483"/>
      <c r="E117" s="483"/>
      <c r="F117" s="483"/>
      <c r="G117" s="486"/>
      <c r="H117" s="487"/>
      <c r="I117" s="487"/>
      <c r="J117" s="463"/>
      <c r="K117" s="456"/>
      <c r="L117" s="486"/>
      <c r="M117" s="458"/>
      <c r="N117" s="408"/>
      <c r="O117" s="408"/>
      <c r="P117" s="486"/>
      <c r="Q117" s="411"/>
      <c r="R117" s="487"/>
      <c r="S117" s="455"/>
      <c r="T117" s="487"/>
      <c r="U117" s="455"/>
      <c r="V117" s="487"/>
      <c r="W117" s="455"/>
      <c r="X117" s="458"/>
      <c r="Y117" s="455"/>
      <c r="Z117" s="455"/>
      <c r="AA117" s="464"/>
      <c r="AB117" s="243">
        <v>2</v>
      </c>
      <c r="AC117" s="237" t="s">
        <v>479</v>
      </c>
      <c r="AD117" s="259" t="s">
        <v>359</v>
      </c>
      <c r="AE117" s="237" t="s">
        <v>480</v>
      </c>
      <c r="AF117" s="245" t="s">
        <v>96</v>
      </c>
      <c r="AG117" s="246" t="s">
        <v>97</v>
      </c>
      <c r="AH117" s="241">
        <v>0.25</v>
      </c>
      <c r="AI117" s="246" t="s">
        <v>98</v>
      </c>
      <c r="AJ117" s="241">
        <v>0.15</v>
      </c>
      <c r="AK117" s="247">
        <v>0.4</v>
      </c>
      <c r="AL117" s="248">
        <v>0.28799999999999998</v>
      </c>
      <c r="AM117" s="248">
        <v>0.6</v>
      </c>
      <c r="AN117" s="249" t="s">
        <v>99</v>
      </c>
      <c r="AO117" s="249" t="s">
        <v>100</v>
      </c>
      <c r="AP117" s="249" t="s">
        <v>101</v>
      </c>
      <c r="AQ117" s="487"/>
      <c r="AR117" s="463"/>
      <c r="AS117" s="463"/>
      <c r="AT117" s="464"/>
      <c r="AU117" s="463"/>
      <c r="AV117" s="463"/>
      <c r="AW117" s="464"/>
      <c r="AX117" s="464"/>
      <c r="AY117" s="464"/>
      <c r="AZ117" s="487"/>
      <c r="BA117" s="408"/>
      <c r="BB117" s="408"/>
      <c r="BC117" s="408"/>
      <c r="BD117" s="408"/>
      <c r="BE117" s="491"/>
      <c r="BF117" s="405"/>
      <c r="BG117" s="423"/>
      <c r="BH117" s="414"/>
      <c r="BI117" s="414"/>
      <c r="BJ117" s="414"/>
      <c r="BK117" s="414"/>
      <c r="BL117" s="414"/>
      <c r="BM117" s="405"/>
      <c r="BN117" s="405"/>
      <c r="BO117" s="405"/>
      <c r="BP117" s="35"/>
    </row>
    <row r="118" spans="1:68" ht="100.5" customHeight="1">
      <c r="A118" s="498"/>
      <c r="B118" s="408"/>
      <c r="C118" s="408"/>
      <c r="D118" s="483"/>
      <c r="E118" s="483"/>
      <c r="F118" s="483"/>
      <c r="G118" s="486"/>
      <c r="H118" s="487"/>
      <c r="I118" s="487"/>
      <c r="J118" s="463"/>
      <c r="K118" s="456"/>
      <c r="L118" s="486"/>
      <c r="M118" s="458"/>
      <c r="N118" s="408"/>
      <c r="O118" s="408"/>
      <c r="P118" s="486"/>
      <c r="Q118" s="411"/>
      <c r="R118" s="487"/>
      <c r="S118" s="455"/>
      <c r="T118" s="487"/>
      <c r="U118" s="455"/>
      <c r="V118" s="487"/>
      <c r="W118" s="455"/>
      <c r="X118" s="458"/>
      <c r="Y118" s="455"/>
      <c r="Z118" s="455"/>
      <c r="AA118" s="464"/>
      <c r="AB118" s="243">
        <v>3</v>
      </c>
      <c r="AC118" s="239" t="s">
        <v>481</v>
      </c>
      <c r="AD118" s="259" t="s">
        <v>359</v>
      </c>
      <c r="AE118" s="237" t="s">
        <v>482</v>
      </c>
      <c r="AF118" s="245" t="s">
        <v>96</v>
      </c>
      <c r="AG118" s="246" t="s">
        <v>97</v>
      </c>
      <c r="AH118" s="241">
        <v>0.25</v>
      </c>
      <c r="AI118" s="246" t="s">
        <v>98</v>
      </c>
      <c r="AJ118" s="241">
        <v>0.15</v>
      </c>
      <c r="AK118" s="247">
        <v>0.4</v>
      </c>
      <c r="AL118" s="248">
        <v>0.17279999999999998</v>
      </c>
      <c r="AM118" s="248">
        <v>0.6</v>
      </c>
      <c r="AN118" s="249" t="s">
        <v>99</v>
      </c>
      <c r="AO118" s="249" t="s">
        <v>100</v>
      </c>
      <c r="AP118" s="249" t="s">
        <v>101</v>
      </c>
      <c r="AQ118" s="487"/>
      <c r="AR118" s="463"/>
      <c r="AS118" s="463"/>
      <c r="AT118" s="464"/>
      <c r="AU118" s="463"/>
      <c r="AV118" s="463"/>
      <c r="AW118" s="464"/>
      <c r="AX118" s="464"/>
      <c r="AY118" s="464"/>
      <c r="AZ118" s="487"/>
      <c r="BA118" s="408"/>
      <c r="BB118" s="408"/>
      <c r="BC118" s="408"/>
      <c r="BD118" s="408"/>
      <c r="BE118" s="491"/>
      <c r="BF118" s="405"/>
      <c r="BG118" s="423"/>
      <c r="BH118" s="414"/>
      <c r="BI118" s="414"/>
      <c r="BJ118" s="414"/>
      <c r="BK118" s="414"/>
      <c r="BL118" s="414"/>
      <c r="BM118" s="405"/>
      <c r="BN118" s="405"/>
      <c r="BO118" s="405"/>
      <c r="BP118" s="35"/>
    </row>
    <row r="119" spans="1:68" ht="122.25" customHeight="1">
      <c r="A119" s="498"/>
      <c r="B119" s="408"/>
      <c r="C119" s="408"/>
      <c r="D119" s="483"/>
      <c r="E119" s="483"/>
      <c r="F119" s="483"/>
      <c r="G119" s="486"/>
      <c r="H119" s="487"/>
      <c r="I119" s="487"/>
      <c r="J119" s="463"/>
      <c r="K119" s="456"/>
      <c r="L119" s="486"/>
      <c r="M119" s="458"/>
      <c r="N119" s="408"/>
      <c r="O119" s="408"/>
      <c r="P119" s="486"/>
      <c r="Q119" s="411"/>
      <c r="R119" s="487"/>
      <c r="S119" s="455"/>
      <c r="T119" s="487"/>
      <c r="U119" s="455"/>
      <c r="V119" s="487"/>
      <c r="W119" s="455"/>
      <c r="X119" s="458"/>
      <c r="Y119" s="455"/>
      <c r="Z119" s="455"/>
      <c r="AA119" s="464"/>
      <c r="AB119" s="243">
        <v>4</v>
      </c>
      <c r="AC119" s="237" t="s">
        <v>483</v>
      </c>
      <c r="AD119" s="259" t="s">
        <v>359</v>
      </c>
      <c r="AE119" s="237" t="s">
        <v>484</v>
      </c>
      <c r="AF119" s="245" t="s">
        <v>96</v>
      </c>
      <c r="AG119" s="246" t="s">
        <v>97</v>
      </c>
      <c r="AH119" s="241">
        <v>0.25</v>
      </c>
      <c r="AI119" s="246" t="s">
        <v>98</v>
      </c>
      <c r="AJ119" s="241">
        <v>0.15</v>
      </c>
      <c r="AK119" s="247">
        <v>0.4</v>
      </c>
      <c r="AL119" s="248">
        <v>0.10367999999999998</v>
      </c>
      <c r="AM119" s="248">
        <v>0.6</v>
      </c>
      <c r="AN119" s="249" t="s">
        <v>99</v>
      </c>
      <c r="AO119" s="249" t="s">
        <v>100</v>
      </c>
      <c r="AP119" s="249" t="s">
        <v>101</v>
      </c>
      <c r="AQ119" s="487"/>
      <c r="AR119" s="463"/>
      <c r="AS119" s="463"/>
      <c r="AT119" s="464"/>
      <c r="AU119" s="463"/>
      <c r="AV119" s="463"/>
      <c r="AW119" s="464"/>
      <c r="AX119" s="464"/>
      <c r="AY119" s="464"/>
      <c r="AZ119" s="487"/>
      <c r="BA119" s="408"/>
      <c r="BB119" s="408"/>
      <c r="BC119" s="408"/>
      <c r="BD119" s="408"/>
      <c r="BE119" s="491"/>
      <c r="BF119" s="405"/>
      <c r="BG119" s="423"/>
      <c r="BH119" s="414"/>
      <c r="BI119" s="414"/>
      <c r="BJ119" s="414"/>
      <c r="BK119" s="414"/>
      <c r="BL119" s="414"/>
      <c r="BM119" s="405"/>
      <c r="BN119" s="405"/>
      <c r="BO119" s="405"/>
      <c r="BP119" s="35"/>
    </row>
    <row r="120" spans="1:68">
      <c r="A120" s="498"/>
      <c r="B120" s="408"/>
      <c r="C120" s="408"/>
      <c r="D120" s="483"/>
      <c r="E120" s="483"/>
      <c r="F120" s="483"/>
      <c r="G120" s="486"/>
      <c r="H120" s="487"/>
      <c r="I120" s="487"/>
      <c r="J120" s="463"/>
      <c r="K120" s="456"/>
      <c r="L120" s="486"/>
      <c r="M120" s="458"/>
      <c r="N120" s="408"/>
      <c r="O120" s="408"/>
      <c r="P120" s="486"/>
      <c r="Q120" s="411"/>
      <c r="R120" s="487"/>
      <c r="S120" s="455"/>
      <c r="T120" s="487"/>
      <c r="U120" s="455"/>
      <c r="V120" s="487"/>
      <c r="W120" s="455"/>
      <c r="X120" s="458"/>
      <c r="Y120" s="455"/>
      <c r="Z120" s="455"/>
      <c r="AA120" s="464"/>
      <c r="AB120" s="243"/>
      <c r="AC120" s="306"/>
      <c r="AD120" s="306"/>
      <c r="AE120" s="237"/>
      <c r="AF120" s="245" t="s">
        <v>143</v>
      </c>
      <c r="AG120" s="246"/>
      <c r="AH120" s="241" t="s">
        <v>143</v>
      </c>
      <c r="AI120" s="246"/>
      <c r="AJ120" s="241" t="s">
        <v>143</v>
      </c>
      <c r="AK120" s="247" t="s">
        <v>143</v>
      </c>
      <c r="AL120" s="248" t="s">
        <v>143</v>
      </c>
      <c r="AM120" s="248" t="s">
        <v>143</v>
      </c>
      <c r="AN120" s="249"/>
      <c r="AO120" s="249"/>
      <c r="AP120" s="249"/>
      <c r="AQ120" s="487"/>
      <c r="AR120" s="463"/>
      <c r="AS120" s="463"/>
      <c r="AT120" s="464"/>
      <c r="AU120" s="463"/>
      <c r="AV120" s="463"/>
      <c r="AW120" s="464"/>
      <c r="AX120" s="464"/>
      <c r="AY120" s="464"/>
      <c r="AZ120" s="487"/>
      <c r="BA120" s="408"/>
      <c r="BB120" s="408"/>
      <c r="BC120" s="408"/>
      <c r="BD120" s="408"/>
      <c r="BE120" s="491"/>
      <c r="BF120" s="405"/>
      <c r="BG120" s="423"/>
      <c r="BH120" s="414"/>
      <c r="BI120" s="414"/>
      <c r="BJ120" s="414"/>
      <c r="BK120" s="414"/>
      <c r="BL120" s="414"/>
      <c r="BM120" s="405"/>
      <c r="BN120" s="405"/>
      <c r="BO120" s="405"/>
      <c r="BP120" s="35"/>
    </row>
    <row r="121" spans="1:68">
      <c r="A121" s="498"/>
      <c r="B121" s="408"/>
      <c r="C121" s="408"/>
      <c r="D121" s="483"/>
      <c r="E121" s="483"/>
      <c r="F121" s="483"/>
      <c r="G121" s="486"/>
      <c r="H121" s="487"/>
      <c r="I121" s="487"/>
      <c r="J121" s="463"/>
      <c r="K121" s="456"/>
      <c r="L121" s="486"/>
      <c r="M121" s="458"/>
      <c r="N121" s="408"/>
      <c r="O121" s="408"/>
      <c r="P121" s="486"/>
      <c r="Q121" s="411"/>
      <c r="R121" s="487"/>
      <c r="S121" s="455"/>
      <c r="T121" s="487"/>
      <c r="U121" s="455"/>
      <c r="V121" s="487"/>
      <c r="W121" s="455"/>
      <c r="X121" s="458"/>
      <c r="Y121" s="455"/>
      <c r="Z121" s="455"/>
      <c r="AA121" s="464"/>
      <c r="AB121" s="243"/>
      <c r="AC121" s="237"/>
      <c r="AD121" s="237"/>
      <c r="AE121" s="237"/>
      <c r="AF121" s="245" t="s">
        <v>143</v>
      </c>
      <c r="AG121" s="246"/>
      <c r="AH121" s="241" t="s">
        <v>143</v>
      </c>
      <c r="AI121" s="246"/>
      <c r="AJ121" s="241" t="s">
        <v>143</v>
      </c>
      <c r="AK121" s="247" t="s">
        <v>143</v>
      </c>
      <c r="AL121" s="248" t="s">
        <v>143</v>
      </c>
      <c r="AM121" s="248" t="s">
        <v>143</v>
      </c>
      <c r="AN121" s="249"/>
      <c r="AO121" s="249"/>
      <c r="AP121" s="249"/>
      <c r="AQ121" s="487"/>
      <c r="AR121" s="463"/>
      <c r="AS121" s="463"/>
      <c r="AT121" s="464"/>
      <c r="AU121" s="463"/>
      <c r="AV121" s="463"/>
      <c r="AW121" s="464"/>
      <c r="AX121" s="464"/>
      <c r="AY121" s="464"/>
      <c r="AZ121" s="487"/>
      <c r="BA121" s="408"/>
      <c r="BB121" s="408"/>
      <c r="BC121" s="408"/>
      <c r="BD121" s="408"/>
      <c r="BE121" s="491"/>
      <c r="BF121" s="405"/>
      <c r="BG121" s="423"/>
      <c r="BH121" s="414"/>
      <c r="BI121" s="414"/>
      <c r="BJ121" s="414"/>
      <c r="BK121" s="414"/>
      <c r="BL121" s="414"/>
      <c r="BM121" s="405"/>
      <c r="BN121" s="405"/>
      <c r="BO121" s="405"/>
      <c r="BP121" s="35"/>
    </row>
    <row r="122" spans="1:68" ht="102" customHeight="1">
      <c r="A122" s="498"/>
      <c r="B122" s="408"/>
      <c r="C122" s="408"/>
      <c r="D122" s="483" t="s">
        <v>83</v>
      </c>
      <c r="E122" s="483" t="s">
        <v>441</v>
      </c>
      <c r="F122" s="483">
        <v>4</v>
      </c>
      <c r="G122" s="408" t="s">
        <v>485</v>
      </c>
      <c r="H122" s="487"/>
      <c r="I122" s="487"/>
      <c r="J122" s="463" t="s">
        <v>486</v>
      </c>
      <c r="K122" s="456" t="s">
        <v>192</v>
      </c>
      <c r="L122" s="486" t="s">
        <v>349</v>
      </c>
      <c r="M122" s="458" t="s">
        <v>487</v>
      </c>
      <c r="N122" s="408"/>
      <c r="O122" s="408"/>
      <c r="P122" s="486" t="s">
        <v>488</v>
      </c>
      <c r="Q122" s="485">
        <v>0.7</v>
      </c>
      <c r="R122" s="487" t="s">
        <v>129</v>
      </c>
      <c r="S122" s="455">
        <v>0.4</v>
      </c>
      <c r="T122" s="487"/>
      <c r="U122" s="455" t="s">
        <v>143</v>
      </c>
      <c r="V122" s="487" t="s">
        <v>195</v>
      </c>
      <c r="W122" s="455">
        <v>0.4</v>
      </c>
      <c r="X122" s="458" t="s">
        <v>195</v>
      </c>
      <c r="Y122" s="455">
        <v>0.4</v>
      </c>
      <c r="Z122" s="455" t="s">
        <v>196</v>
      </c>
      <c r="AA122" s="464" t="s">
        <v>130</v>
      </c>
      <c r="AB122" s="243">
        <v>1</v>
      </c>
      <c r="AC122" s="237" t="s">
        <v>489</v>
      </c>
      <c r="AD122" s="237" t="s">
        <v>490</v>
      </c>
      <c r="AE122" s="237" t="s">
        <v>491</v>
      </c>
      <c r="AF122" s="245" t="s">
        <v>96</v>
      </c>
      <c r="AG122" s="246" t="s">
        <v>97</v>
      </c>
      <c r="AH122" s="241">
        <v>0.25</v>
      </c>
      <c r="AI122" s="246" t="s">
        <v>98</v>
      </c>
      <c r="AJ122" s="241">
        <v>0.15</v>
      </c>
      <c r="AK122" s="247">
        <v>0.4</v>
      </c>
      <c r="AL122" s="248">
        <v>0.24</v>
      </c>
      <c r="AM122" s="248">
        <v>0.4</v>
      </c>
      <c r="AN122" s="249" t="s">
        <v>99</v>
      </c>
      <c r="AO122" s="249" t="s">
        <v>100</v>
      </c>
      <c r="AP122" s="249" t="s">
        <v>101</v>
      </c>
      <c r="AQ122" s="487" t="s">
        <v>492</v>
      </c>
      <c r="AR122" s="462">
        <v>0.4</v>
      </c>
      <c r="AS122" s="462">
        <v>0.14399999999999999</v>
      </c>
      <c r="AT122" s="464" t="s">
        <v>103</v>
      </c>
      <c r="AU122" s="462">
        <v>0.4</v>
      </c>
      <c r="AV122" s="462">
        <v>0.4</v>
      </c>
      <c r="AW122" s="464" t="s">
        <v>195</v>
      </c>
      <c r="AX122" s="464" t="s">
        <v>130</v>
      </c>
      <c r="AY122" s="464" t="s">
        <v>131</v>
      </c>
      <c r="AZ122" s="487" t="s">
        <v>132</v>
      </c>
      <c r="BA122" s="486" t="s">
        <v>133</v>
      </c>
      <c r="BB122" s="486" t="s">
        <v>133</v>
      </c>
      <c r="BC122" s="408" t="s">
        <v>133</v>
      </c>
      <c r="BD122" s="408" t="s">
        <v>133</v>
      </c>
      <c r="BE122" s="491" t="s">
        <v>133</v>
      </c>
      <c r="BF122" s="405" t="s">
        <v>114</v>
      </c>
      <c r="BG122" s="405" t="s">
        <v>114</v>
      </c>
      <c r="BH122" s="414" t="s">
        <v>114</v>
      </c>
      <c r="BI122" s="414"/>
      <c r="BJ122" s="414"/>
      <c r="BK122" s="414"/>
      <c r="BL122" s="414" t="s">
        <v>493</v>
      </c>
      <c r="BM122" s="405" t="s">
        <v>450</v>
      </c>
      <c r="BN122" s="405" t="s">
        <v>114</v>
      </c>
      <c r="BO122" s="405" t="s">
        <v>114</v>
      </c>
      <c r="BP122" s="35"/>
    </row>
    <row r="123" spans="1:68" ht="135" customHeight="1">
      <c r="A123" s="498"/>
      <c r="B123" s="408"/>
      <c r="C123" s="408"/>
      <c r="D123" s="483"/>
      <c r="E123" s="483"/>
      <c r="F123" s="483"/>
      <c r="G123" s="408"/>
      <c r="H123" s="487"/>
      <c r="I123" s="487"/>
      <c r="J123" s="463"/>
      <c r="K123" s="456"/>
      <c r="L123" s="486"/>
      <c r="M123" s="458"/>
      <c r="N123" s="408"/>
      <c r="O123" s="408"/>
      <c r="P123" s="486"/>
      <c r="Q123" s="485"/>
      <c r="R123" s="487"/>
      <c r="S123" s="455"/>
      <c r="T123" s="487"/>
      <c r="U123" s="455"/>
      <c r="V123" s="487"/>
      <c r="W123" s="455"/>
      <c r="X123" s="458"/>
      <c r="Y123" s="455"/>
      <c r="Z123" s="455"/>
      <c r="AA123" s="464"/>
      <c r="AB123" s="243">
        <v>2</v>
      </c>
      <c r="AC123" s="239" t="s">
        <v>494</v>
      </c>
      <c r="AD123" s="237" t="s">
        <v>495</v>
      </c>
      <c r="AE123" s="237" t="s">
        <v>496</v>
      </c>
      <c r="AF123" s="245" t="s">
        <v>96</v>
      </c>
      <c r="AG123" s="246" t="s">
        <v>97</v>
      </c>
      <c r="AH123" s="241">
        <v>0.25</v>
      </c>
      <c r="AI123" s="246" t="s">
        <v>98</v>
      </c>
      <c r="AJ123" s="241">
        <v>0.15</v>
      </c>
      <c r="AK123" s="247">
        <v>0.4</v>
      </c>
      <c r="AL123" s="248">
        <v>0.14399999999999999</v>
      </c>
      <c r="AM123" s="248">
        <v>0.4</v>
      </c>
      <c r="AN123" s="249" t="s">
        <v>99</v>
      </c>
      <c r="AO123" s="249" t="s">
        <v>100</v>
      </c>
      <c r="AP123" s="249" t="s">
        <v>101</v>
      </c>
      <c r="AQ123" s="487"/>
      <c r="AR123" s="463"/>
      <c r="AS123" s="463"/>
      <c r="AT123" s="464"/>
      <c r="AU123" s="463"/>
      <c r="AV123" s="463"/>
      <c r="AW123" s="464"/>
      <c r="AX123" s="464"/>
      <c r="AY123" s="464"/>
      <c r="AZ123" s="487"/>
      <c r="BA123" s="486"/>
      <c r="BB123" s="486"/>
      <c r="BC123" s="408"/>
      <c r="BD123" s="408"/>
      <c r="BE123" s="502"/>
      <c r="BF123" s="405"/>
      <c r="BG123" s="405"/>
      <c r="BH123" s="414"/>
      <c r="BI123" s="414"/>
      <c r="BJ123" s="414"/>
      <c r="BK123" s="414"/>
      <c r="BL123" s="414"/>
      <c r="BM123" s="405"/>
      <c r="BN123" s="405"/>
      <c r="BO123" s="405"/>
      <c r="BP123" s="35"/>
    </row>
    <row r="124" spans="1:68">
      <c r="A124" s="498"/>
      <c r="B124" s="408"/>
      <c r="C124" s="408"/>
      <c r="D124" s="483"/>
      <c r="E124" s="483"/>
      <c r="F124" s="483"/>
      <c r="G124" s="408"/>
      <c r="H124" s="487"/>
      <c r="I124" s="487"/>
      <c r="J124" s="463"/>
      <c r="K124" s="456"/>
      <c r="L124" s="486"/>
      <c r="M124" s="458"/>
      <c r="N124" s="408"/>
      <c r="O124" s="408"/>
      <c r="P124" s="486"/>
      <c r="Q124" s="485"/>
      <c r="R124" s="487"/>
      <c r="S124" s="455"/>
      <c r="T124" s="487"/>
      <c r="U124" s="455"/>
      <c r="V124" s="487"/>
      <c r="W124" s="455"/>
      <c r="X124" s="458"/>
      <c r="Y124" s="455"/>
      <c r="Z124" s="455"/>
      <c r="AA124" s="464"/>
      <c r="AB124" s="243"/>
      <c r="AC124" s="237"/>
      <c r="AD124" s="237"/>
      <c r="AE124" s="237"/>
      <c r="AF124" s="245" t="s">
        <v>143</v>
      </c>
      <c r="AG124" s="246"/>
      <c r="AH124" s="241" t="s">
        <v>143</v>
      </c>
      <c r="AI124" s="246"/>
      <c r="AJ124" s="241" t="s">
        <v>143</v>
      </c>
      <c r="AK124" s="247" t="s">
        <v>143</v>
      </c>
      <c r="AL124" s="248" t="s">
        <v>143</v>
      </c>
      <c r="AM124" s="248" t="s">
        <v>143</v>
      </c>
      <c r="AN124" s="249"/>
      <c r="AO124" s="249"/>
      <c r="AP124" s="249"/>
      <c r="AQ124" s="487"/>
      <c r="AR124" s="463"/>
      <c r="AS124" s="463"/>
      <c r="AT124" s="464"/>
      <c r="AU124" s="463"/>
      <c r="AV124" s="463"/>
      <c r="AW124" s="464"/>
      <c r="AX124" s="464"/>
      <c r="AY124" s="464"/>
      <c r="AZ124" s="487"/>
      <c r="BA124" s="486"/>
      <c r="BB124" s="486"/>
      <c r="BC124" s="408"/>
      <c r="BD124" s="408"/>
      <c r="BE124" s="502"/>
      <c r="BF124" s="405"/>
      <c r="BG124" s="405"/>
      <c r="BH124" s="414"/>
      <c r="BI124" s="414"/>
      <c r="BJ124" s="414"/>
      <c r="BK124" s="414"/>
      <c r="BL124" s="414"/>
      <c r="BM124" s="405"/>
      <c r="BN124" s="405"/>
      <c r="BO124" s="405"/>
      <c r="BP124" s="35"/>
    </row>
    <row r="125" spans="1:68">
      <c r="A125" s="498"/>
      <c r="B125" s="408"/>
      <c r="C125" s="408"/>
      <c r="D125" s="483"/>
      <c r="E125" s="483"/>
      <c r="F125" s="483"/>
      <c r="G125" s="408"/>
      <c r="H125" s="487"/>
      <c r="I125" s="487"/>
      <c r="J125" s="463"/>
      <c r="K125" s="456"/>
      <c r="L125" s="486"/>
      <c r="M125" s="458"/>
      <c r="N125" s="408"/>
      <c r="O125" s="408"/>
      <c r="P125" s="486"/>
      <c r="Q125" s="485"/>
      <c r="R125" s="487"/>
      <c r="S125" s="455"/>
      <c r="T125" s="487"/>
      <c r="U125" s="455"/>
      <c r="V125" s="487"/>
      <c r="W125" s="455"/>
      <c r="X125" s="458"/>
      <c r="Y125" s="455"/>
      <c r="Z125" s="455"/>
      <c r="AA125" s="464"/>
      <c r="AB125" s="243"/>
      <c r="AC125" s="237"/>
      <c r="AD125" s="237"/>
      <c r="AE125" s="237"/>
      <c r="AF125" s="245" t="s">
        <v>143</v>
      </c>
      <c r="AG125" s="246"/>
      <c r="AH125" s="241" t="s">
        <v>143</v>
      </c>
      <c r="AI125" s="246"/>
      <c r="AJ125" s="241" t="s">
        <v>143</v>
      </c>
      <c r="AK125" s="247" t="s">
        <v>143</v>
      </c>
      <c r="AL125" s="248" t="s">
        <v>143</v>
      </c>
      <c r="AM125" s="248" t="s">
        <v>143</v>
      </c>
      <c r="AN125" s="249"/>
      <c r="AO125" s="249"/>
      <c r="AP125" s="249"/>
      <c r="AQ125" s="487"/>
      <c r="AR125" s="463"/>
      <c r="AS125" s="463"/>
      <c r="AT125" s="464"/>
      <c r="AU125" s="463"/>
      <c r="AV125" s="463"/>
      <c r="AW125" s="464"/>
      <c r="AX125" s="464"/>
      <c r="AY125" s="464"/>
      <c r="AZ125" s="487"/>
      <c r="BA125" s="486"/>
      <c r="BB125" s="486"/>
      <c r="BC125" s="408"/>
      <c r="BD125" s="408"/>
      <c r="BE125" s="502"/>
      <c r="BF125" s="405"/>
      <c r="BG125" s="405"/>
      <c r="BH125" s="414"/>
      <c r="BI125" s="414"/>
      <c r="BJ125" s="414"/>
      <c r="BK125" s="414"/>
      <c r="BL125" s="414"/>
      <c r="BM125" s="405"/>
      <c r="BN125" s="405"/>
      <c r="BO125" s="405"/>
      <c r="BP125" s="35"/>
    </row>
    <row r="126" spans="1:68">
      <c r="A126" s="498"/>
      <c r="B126" s="408"/>
      <c r="C126" s="408"/>
      <c r="D126" s="483"/>
      <c r="E126" s="483"/>
      <c r="F126" s="483"/>
      <c r="G126" s="408"/>
      <c r="H126" s="487"/>
      <c r="I126" s="487"/>
      <c r="J126" s="463"/>
      <c r="K126" s="456"/>
      <c r="L126" s="486"/>
      <c r="M126" s="458"/>
      <c r="N126" s="408"/>
      <c r="O126" s="408"/>
      <c r="P126" s="486"/>
      <c r="Q126" s="485"/>
      <c r="R126" s="487"/>
      <c r="S126" s="455"/>
      <c r="T126" s="487"/>
      <c r="U126" s="455"/>
      <c r="V126" s="487"/>
      <c r="W126" s="455"/>
      <c r="X126" s="458"/>
      <c r="Y126" s="455"/>
      <c r="Z126" s="455"/>
      <c r="AA126" s="464"/>
      <c r="AB126" s="243"/>
      <c r="AC126" s="237"/>
      <c r="AD126" s="237"/>
      <c r="AE126" s="237"/>
      <c r="AF126" s="245" t="s">
        <v>143</v>
      </c>
      <c r="AG126" s="246"/>
      <c r="AH126" s="241" t="s">
        <v>143</v>
      </c>
      <c r="AI126" s="246"/>
      <c r="AJ126" s="241" t="s">
        <v>143</v>
      </c>
      <c r="AK126" s="247" t="s">
        <v>143</v>
      </c>
      <c r="AL126" s="248" t="s">
        <v>143</v>
      </c>
      <c r="AM126" s="248" t="s">
        <v>143</v>
      </c>
      <c r="AN126" s="249"/>
      <c r="AO126" s="249"/>
      <c r="AP126" s="249"/>
      <c r="AQ126" s="487"/>
      <c r="AR126" s="463"/>
      <c r="AS126" s="463"/>
      <c r="AT126" s="464"/>
      <c r="AU126" s="463"/>
      <c r="AV126" s="463"/>
      <c r="AW126" s="464"/>
      <c r="AX126" s="464"/>
      <c r="AY126" s="464"/>
      <c r="AZ126" s="487"/>
      <c r="BA126" s="486"/>
      <c r="BB126" s="486"/>
      <c r="BC126" s="408"/>
      <c r="BD126" s="408"/>
      <c r="BE126" s="502"/>
      <c r="BF126" s="405"/>
      <c r="BG126" s="405"/>
      <c r="BH126" s="414"/>
      <c r="BI126" s="414"/>
      <c r="BJ126" s="414"/>
      <c r="BK126" s="414"/>
      <c r="BL126" s="414"/>
      <c r="BM126" s="405"/>
      <c r="BN126" s="405"/>
      <c r="BO126" s="405"/>
      <c r="BP126" s="35"/>
    </row>
    <row r="127" spans="1:68">
      <c r="A127" s="498"/>
      <c r="B127" s="408"/>
      <c r="C127" s="408"/>
      <c r="D127" s="483"/>
      <c r="E127" s="483"/>
      <c r="F127" s="483"/>
      <c r="G127" s="408"/>
      <c r="H127" s="487"/>
      <c r="I127" s="487"/>
      <c r="J127" s="463"/>
      <c r="K127" s="456"/>
      <c r="L127" s="486"/>
      <c r="M127" s="458"/>
      <c r="N127" s="408"/>
      <c r="O127" s="408"/>
      <c r="P127" s="486"/>
      <c r="Q127" s="485"/>
      <c r="R127" s="487"/>
      <c r="S127" s="455"/>
      <c r="T127" s="487"/>
      <c r="U127" s="455"/>
      <c r="V127" s="487"/>
      <c r="W127" s="455"/>
      <c r="X127" s="458"/>
      <c r="Y127" s="455"/>
      <c r="Z127" s="455"/>
      <c r="AA127" s="464"/>
      <c r="AB127" s="243"/>
      <c r="AC127" s="237"/>
      <c r="AD127" s="237"/>
      <c r="AE127" s="237"/>
      <c r="AF127" s="245" t="s">
        <v>143</v>
      </c>
      <c r="AG127" s="246"/>
      <c r="AH127" s="241" t="s">
        <v>143</v>
      </c>
      <c r="AI127" s="246"/>
      <c r="AJ127" s="241" t="s">
        <v>143</v>
      </c>
      <c r="AK127" s="247" t="s">
        <v>143</v>
      </c>
      <c r="AL127" s="248" t="s">
        <v>143</v>
      </c>
      <c r="AM127" s="248" t="s">
        <v>143</v>
      </c>
      <c r="AN127" s="249"/>
      <c r="AO127" s="249"/>
      <c r="AP127" s="249"/>
      <c r="AQ127" s="487"/>
      <c r="AR127" s="463"/>
      <c r="AS127" s="463"/>
      <c r="AT127" s="464"/>
      <c r="AU127" s="463"/>
      <c r="AV127" s="463"/>
      <c r="AW127" s="464"/>
      <c r="AX127" s="464"/>
      <c r="AY127" s="464"/>
      <c r="AZ127" s="487"/>
      <c r="BA127" s="486"/>
      <c r="BB127" s="486"/>
      <c r="BC127" s="408"/>
      <c r="BD127" s="408"/>
      <c r="BE127" s="502"/>
      <c r="BF127" s="405"/>
      <c r="BG127" s="405"/>
      <c r="BH127" s="414"/>
      <c r="BI127" s="414"/>
      <c r="BJ127" s="414"/>
      <c r="BK127" s="414"/>
      <c r="BL127" s="414"/>
      <c r="BM127" s="405"/>
      <c r="BN127" s="405"/>
      <c r="BO127" s="405"/>
      <c r="BP127" s="35"/>
    </row>
    <row r="128" spans="1:68" ht="64.5">
      <c r="A128" s="498" t="s">
        <v>497</v>
      </c>
      <c r="B128" s="408" t="s">
        <v>361</v>
      </c>
      <c r="C128" s="408" t="s">
        <v>498</v>
      </c>
      <c r="D128" s="483" t="s">
        <v>83</v>
      </c>
      <c r="E128" s="483" t="s">
        <v>499</v>
      </c>
      <c r="F128" s="483">
        <v>1</v>
      </c>
      <c r="G128" s="486" t="s">
        <v>500</v>
      </c>
      <c r="H128" s="487"/>
      <c r="I128" s="487"/>
      <c r="J128" s="463" t="s">
        <v>501</v>
      </c>
      <c r="K128" s="456" t="s">
        <v>87</v>
      </c>
      <c r="L128" s="408" t="s">
        <v>88</v>
      </c>
      <c r="M128" s="458" t="s">
        <v>502</v>
      </c>
      <c r="N128" s="408"/>
      <c r="O128" s="408"/>
      <c r="P128" s="486" t="s">
        <v>503</v>
      </c>
      <c r="Q128" s="411">
        <v>1</v>
      </c>
      <c r="R128" s="487" t="s">
        <v>233</v>
      </c>
      <c r="S128" s="455">
        <v>0.8</v>
      </c>
      <c r="T128" s="487" t="s">
        <v>125</v>
      </c>
      <c r="U128" s="455">
        <v>0.2</v>
      </c>
      <c r="V128" s="487" t="s">
        <v>195</v>
      </c>
      <c r="W128" s="455">
        <v>0.4</v>
      </c>
      <c r="X128" s="458" t="s">
        <v>195</v>
      </c>
      <c r="Y128" s="455">
        <v>0.4</v>
      </c>
      <c r="Z128" s="455" t="s">
        <v>504</v>
      </c>
      <c r="AA128" s="464" t="s">
        <v>130</v>
      </c>
      <c r="AB128" s="243">
        <v>1</v>
      </c>
      <c r="AC128" s="237" t="s">
        <v>505</v>
      </c>
      <c r="AD128" s="237" t="s">
        <v>94</v>
      </c>
      <c r="AE128" s="237" t="s">
        <v>506</v>
      </c>
      <c r="AF128" s="245" t="s">
        <v>96</v>
      </c>
      <c r="AG128" s="246" t="s">
        <v>97</v>
      </c>
      <c r="AH128" s="241">
        <v>0.25</v>
      </c>
      <c r="AI128" s="246" t="s">
        <v>98</v>
      </c>
      <c r="AJ128" s="241">
        <v>0.15</v>
      </c>
      <c r="AK128" s="247">
        <v>0.4</v>
      </c>
      <c r="AL128" s="248">
        <v>0.48</v>
      </c>
      <c r="AM128" s="248">
        <v>0.4</v>
      </c>
      <c r="AN128" s="249" t="s">
        <v>99</v>
      </c>
      <c r="AO128" s="249" t="s">
        <v>100</v>
      </c>
      <c r="AP128" s="249" t="s">
        <v>101</v>
      </c>
      <c r="AQ128" s="487" t="s">
        <v>507</v>
      </c>
      <c r="AR128" s="462">
        <v>0.8</v>
      </c>
      <c r="AS128" s="462">
        <v>0.17279999999999998</v>
      </c>
      <c r="AT128" s="464" t="s">
        <v>103</v>
      </c>
      <c r="AU128" s="462">
        <v>0.4</v>
      </c>
      <c r="AV128" s="462">
        <v>0.4</v>
      </c>
      <c r="AW128" s="464" t="s">
        <v>195</v>
      </c>
      <c r="AX128" s="464" t="s">
        <v>130</v>
      </c>
      <c r="AY128" s="464" t="s">
        <v>131</v>
      </c>
      <c r="AZ128" s="487" t="s">
        <v>132</v>
      </c>
      <c r="BA128" s="486" t="s">
        <v>133</v>
      </c>
      <c r="BB128" s="486" t="s">
        <v>133</v>
      </c>
      <c r="BC128" s="408" t="s">
        <v>133</v>
      </c>
      <c r="BD128" s="408" t="s">
        <v>133</v>
      </c>
      <c r="BE128" s="491" t="s">
        <v>133</v>
      </c>
      <c r="BF128" s="405" t="s">
        <v>219</v>
      </c>
      <c r="BG128" s="405" t="s">
        <v>219</v>
      </c>
      <c r="BH128" s="414" t="s">
        <v>219</v>
      </c>
      <c r="BI128" s="414"/>
      <c r="BJ128" s="405"/>
      <c r="BK128" s="405"/>
      <c r="BL128" s="424" t="s">
        <v>508</v>
      </c>
      <c r="BM128" s="405" t="s">
        <v>509</v>
      </c>
      <c r="BN128" s="405" t="s">
        <v>219</v>
      </c>
      <c r="BO128" s="405" t="s">
        <v>219</v>
      </c>
      <c r="BP128" s="35"/>
    </row>
    <row r="129" spans="1:68" ht="33" customHeight="1">
      <c r="A129" s="498"/>
      <c r="B129" s="408"/>
      <c r="C129" s="408"/>
      <c r="D129" s="483"/>
      <c r="E129" s="483"/>
      <c r="F129" s="483"/>
      <c r="G129" s="486"/>
      <c r="H129" s="487"/>
      <c r="I129" s="487"/>
      <c r="J129" s="463"/>
      <c r="K129" s="456"/>
      <c r="L129" s="408"/>
      <c r="M129" s="458"/>
      <c r="N129" s="408"/>
      <c r="O129" s="408"/>
      <c r="P129" s="486"/>
      <c r="Q129" s="411"/>
      <c r="R129" s="487"/>
      <c r="S129" s="455"/>
      <c r="T129" s="487" t="s">
        <v>125</v>
      </c>
      <c r="U129" s="455"/>
      <c r="V129" s="487"/>
      <c r="W129" s="455"/>
      <c r="X129" s="458"/>
      <c r="Y129" s="455"/>
      <c r="Z129" s="455"/>
      <c r="AA129" s="464"/>
      <c r="AB129" s="243">
        <v>2</v>
      </c>
      <c r="AC129" s="239" t="s">
        <v>510</v>
      </c>
      <c r="AD129" s="237" t="s">
        <v>357</v>
      </c>
      <c r="AE129" s="237" t="s">
        <v>511</v>
      </c>
      <c r="AF129" s="245" t="s">
        <v>96</v>
      </c>
      <c r="AG129" s="246" t="s">
        <v>97</v>
      </c>
      <c r="AH129" s="241">
        <v>0.25</v>
      </c>
      <c r="AI129" s="246" t="s">
        <v>98</v>
      </c>
      <c r="AJ129" s="241">
        <v>0.15</v>
      </c>
      <c r="AK129" s="247">
        <v>0.4</v>
      </c>
      <c r="AL129" s="248">
        <v>0.28799999999999998</v>
      </c>
      <c r="AM129" s="248">
        <v>0.4</v>
      </c>
      <c r="AN129" s="249" t="s">
        <v>99</v>
      </c>
      <c r="AO129" s="249" t="s">
        <v>100</v>
      </c>
      <c r="AP129" s="249" t="s">
        <v>101</v>
      </c>
      <c r="AQ129" s="487"/>
      <c r="AR129" s="463"/>
      <c r="AS129" s="463"/>
      <c r="AT129" s="464"/>
      <c r="AU129" s="463"/>
      <c r="AV129" s="463"/>
      <c r="AW129" s="464"/>
      <c r="AX129" s="464"/>
      <c r="AY129" s="464"/>
      <c r="AZ129" s="487"/>
      <c r="BA129" s="486"/>
      <c r="BB129" s="486"/>
      <c r="BC129" s="408"/>
      <c r="BD129" s="408"/>
      <c r="BE129" s="502"/>
      <c r="BF129" s="405"/>
      <c r="BG129" s="405"/>
      <c r="BH129" s="414"/>
      <c r="BI129" s="414"/>
      <c r="BJ129" s="405"/>
      <c r="BK129" s="405"/>
      <c r="BL129" s="424"/>
      <c r="BM129" s="405"/>
      <c r="BN129" s="405"/>
      <c r="BO129" s="405"/>
      <c r="BP129" s="35"/>
    </row>
    <row r="130" spans="1:68" ht="89.25" customHeight="1">
      <c r="A130" s="498"/>
      <c r="B130" s="408"/>
      <c r="C130" s="408"/>
      <c r="D130" s="483"/>
      <c r="E130" s="483"/>
      <c r="F130" s="483"/>
      <c r="G130" s="486"/>
      <c r="H130" s="487"/>
      <c r="I130" s="487"/>
      <c r="J130" s="463"/>
      <c r="K130" s="456"/>
      <c r="L130" s="408"/>
      <c r="M130" s="458"/>
      <c r="N130" s="408"/>
      <c r="O130" s="408"/>
      <c r="P130" s="486"/>
      <c r="Q130" s="411"/>
      <c r="R130" s="487"/>
      <c r="S130" s="455"/>
      <c r="T130" s="487" t="s">
        <v>125</v>
      </c>
      <c r="U130" s="455"/>
      <c r="V130" s="487"/>
      <c r="W130" s="455"/>
      <c r="X130" s="458"/>
      <c r="Y130" s="455"/>
      <c r="Z130" s="455"/>
      <c r="AA130" s="464"/>
      <c r="AB130" s="243">
        <v>3</v>
      </c>
      <c r="AC130" s="239" t="s">
        <v>512</v>
      </c>
      <c r="AD130" s="237" t="s">
        <v>359</v>
      </c>
      <c r="AE130" s="239" t="s">
        <v>513</v>
      </c>
      <c r="AF130" s="245" t="s">
        <v>96</v>
      </c>
      <c r="AG130" s="249" t="s">
        <v>97</v>
      </c>
      <c r="AH130" s="241">
        <v>0.25</v>
      </c>
      <c r="AI130" s="246" t="s">
        <v>98</v>
      </c>
      <c r="AJ130" s="241">
        <v>0.15</v>
      </c>
      <c r="AK130" s="247">
        <v>0.4</v>
      </c>
      <c r="AL130" s="248">
        <v>0.17279999999999998</v>
      </c>
      <c r="AM130" s="248">
        <v>0.4</v>
      </c>
      <c r="AN130" s="249" t="s">
        <v>99</v>
      </c>
      <c r="AO130" s="249" t="s">
        <v>100</v>
      </c>
      <c r="AP130" s="249" t="s">
        <v>101</v>
      </c>
      <c r="AQ130" s="487"/>
      <c r="AR130" s="463"/>
      <c r="AS130" s="463"/>
      <c r="AT130" s="464"/>
      <c r="AU130" s="463"/>
      <c r="AV130" s="463"/>
      <c r="AW130" s="464"/>
      <c r="AX130" s="464"/>
      <c r="AY130" s="464"/>
      <c r="AZ130" s="487"/>
      <c r="BA130" s="486"/>
      <c r="BB130" s="486"/>
      <c r="BC130" s="408"/>
      <c r="BD130" s="408"/>
      <c r="BE130" s="502"/>
      <c r="BF130" s="405"/>
      <c r="BG130" s="405"/>
      <c r="BH130" s="414"/>
      <c r="BI130" s="414"/>
      <c r="BJ130" s="405"/>
      <c r="BK130" s="405"/>
      <c r="BL130" s="424"/>
      <c r="BM130" s="405"/>
      <c r="BN130" s="405"/>
      <c r="BO130" s="405"/>
      <c r="BP130" s="35"/>
    </row>
    <row r="131" spans="1:68">
      <c r="A131" s="498"/>
      <c r="B131" s="408"/>
      <c r="C131" s="408"/>
      <c r="D131" s="483"/>
      <c r="E131" s="483"/>
      <c r="F131" s="483"/>
      <c r="G131" s="486"/>
      <c r="H131" s="487"/>
      <c r="I131" s="487"/>
      <c r="J131" s="463"/>
      <c r="K131" s="456"/>
      <c r="L131" s="408"/>
      <c r="M131" s="458"/>
      <c r="N131" s="408"/>
      <c r="O131" s="408"/>
      <c r="P131" s="486"/>
      <c r="Q131" s="411"/>
      <c r="R131" s="487"/>
      <c r="S131" s="455"/>
      <c r="T131" s="487" t="s">
        <v>125</v>
      </c>
      <c r="U131" s="455"/>
      <c r="V131" s="487"/>
      <c r="W131" s="455"/>
      <c r="X131" s="458"/>
      <c r="Y131" s="455"/>
      <c r="Z131" s="455"/>
      <c r="AA131" s="464"/>
      <c r="AB131" s="243"/>
      <c r="AC131" s="237"/>
      <c r="AD131" s="237"/>
      <c r="AE131" s="237"/>
      <c r="AF131" s="245" t="s">
        <v>143</v>
      </c>
      <c r="AG131" s="246"/>
      <c r="AH131" s="241" t="s">
        <v>143</v>
      </c>
      <c r="AI131" s="246"/>
      <c r="AJ131" s="241" t="s">
        <v>143</v>
      </c>
      <c r="AK131" s="247" t="s">
        <v>143</v>
      </c>
      <c r="AL131" s="248" t="s">
        <v>143</v>
      </c>
      <c r="AM131" s="248" t="s">
        <v>143</v>
      </c>
      <c r="AN131" s="249"/>
      <c r="AO131" s="249"/>
      <c r="AP131" s="249"/>
      <c r="AQ131" s="487"/>
      <c r="AR131" s="463"/>
      <c r="AS131" s="463"/>
      <c r="AT131" s="464"/>
      <c r="AU131" s="463"/>
      <c r="AV131" s="463"/>
      <c r="AW131" s="464"/>
      <c r="AX131" s="464"/>
      <c r="AY131" s="464"/>
      <c r="AZ131" s="487"/>
      <c r="BA131" s="486"/>
      <c r="BB131" s="486"/>
      <c r="BC131" s="408"/>
      <c r="BD131" s="408"/>
      <c r="BE131" s="502"/>
      <c r="BF131" s="405"/>
      <c r="BG131" s="405"/>
      <c r="BH131" s="414"/>
      <c r="BI131" s="414"/>
      <c r="BJ131" s="405"/>
      <c r="BK131" s="405"/>
      <c r="BL131" s="424"/>
      <c r="BM131" s="405"/>
      <c r="BN131" s="405"/>
      <c r="BO131" s="405"/>
      <c r="BP131" s="35"/>
    </row>
    <row r="132" spans="1:68">
      <c r="A132" s="498"/>
      <c r="B132" s="408"/>
      <c r="C132" s="408"/>
      <c r="D132" s="483"/>
      <c r="E132" s="483"/>
      <c r="F132" s="483"/>
      <c r="G132" s="486"/>
      <c r="H132" s="487"/>
      <c r="I132" s="487"/>
      <c r="J132" s="463"/>
      <c r="K132" s="456"/>
      <c r="L132" s="408"/>
      <c r="M132" s="458"/>
      <c r="N132" s="408"/>
      <c r="O132" s="408"/>
      <c r="P132" s="486"/>
      <c r="Q132" s="411"/>
      <c r="R132" s="487"/>
      <c r="S132" s="455"/>
      <c r="T132" s="487" t="s">
        <v>125</v>
      </c>
      <c r="U132" s="455"/>
      <c r="V132" s="487"/>
      <c r="W132" s="455"/>
      <c r="X132" s="458"/>
      <c r="Y132" s="455"/>
      <c r="Z132" s="455"/>
      <c r="AA132" s="464"/>
      <c r="AB132" s="243"/>
      <c r="AC132" s="343"/>
      <c r="AD132" s="343"/>
      <c r="AE132" s="237"/>
      <c r="AF132" s="245" t="s">
        <v>143</v>
      </c>
      <c r="AG132" s="246"/>
      <c r="AH132" s="241" t="s">
        <v>143</v>
      </c>
      <c r="AI132" s="246"/>
      <c r="AJ132" s="241" t="s">
        <v>143</v>
      </c>
      <c r="AK132" s="247" t="s">
        <v>143</v>
      </c>
      <c r="AL132" s="248" t="s">
        <v>143</v>
      </c>
      <c r="AM132" s="248" t="s">
        <v>143</v>
      </c>
      <c r="AN132" s="249"/>
      <c r="AO132" s="249"/>
      <c r="AP132" s="249"/>
      <c r="AQ132" s="487"/>
      <c r="AR132" s="463"/>
      <c r="AS132" s="463"/>
      <c r="AT132" s="464"/>
      <c r="AU132" s="463"/>
      <c r="AV132" s="463"/>
      <c r="AW132" s="464"/>
      <c r="AX132" s="464"/>
      <c r="AY132" s="464"/>
      <c r="AZ132" s="487"/>
      <c r="BA132" s="486"/>
      <c r="BB132" s="486"/>
      <c r="BC132" s="408"/>
      <c r="BD132" s="408"/>
      <c r="BE132" s="502"/>
      <c r="BF132" s="405"/>
      <c r="BG132" s="405"/>
      <c r="BH132" s="414"/>
      <c r="BI132" s="414"/>
      <c r="BJ132" s="405"/>
      <c r="BK132" s="405"/>
      <c r="BL132" s="424"/>
      <c r="BM132" s="405"/>
      <c r="BN132" s="405"/>
      <c r="BO132" s="405"/>
      <c r="BP132" s="35"/>
    </row>
    <row r="133" spans="1:68">
      <c r="A133" s="498"/>
      <c r="B133" s="408"/>
      <c r="C133" s="408"/>
      <c r="D133" s="483"/>
      <c r="E133" s="483"/>
      <c r="F133" s="483"/>
      <c r="G133" s="486"/>
      <c r="H133" s="487"/>
      <c r="I133" s="487"/>
      <c r="J133" s="463"/>
      <c r="K133" s="456"/>
      <c r="L133" s="408"/>
      <c r="M133" s="458"/>
      <c r="N133" s="408"/>
      <c r="O133" s="408"/>
      <c r="P133" s="486"/>
      <c r="Q133" s="411"/>
      <c r="R133" s="487"/>
      <c r="S133" s="455"/>
      <c r="T133" s="487" t="s">
        <v>125</v>
      </c>
      <c r="U133" s="455"/>
      <c r="V133" s="487"/>
      <c r="W133" s="455"/>
      <c r="X133" s="458"/>
      <c r="Y133" s="455"/>
      <c r="Z133" s="455"/>
      <c r="AA133" s="464"/>
      <c r="AB133" s="243"/>
      <c r="AC133" s="237"/>
      <c r="AD133" s="237"/>
      <c r="AE133" s="237"/>
      <c r="AF133" s="245" t="s">
        <v>143</v>
      </c>
      <c r="AG133" s="246"/>
      <c r="AH133" s="241" t="s">
        <v>143</v>
      </c>
      <c r="AI133" s="246"/>
      <c r="AJ133" s="241" t="s">
        <v>143</v>
      </c>
      <c r="AK133" s="247" t="s">
        <v>143</v>
      </c>
      <c r="AL133" s="248" t="s">
        <v>143</v>
      </c>
      <c r="AM133" s="248" t="s">
        <v>143</v>
      </c>
      <c r="AN133" s="249"/>
      <c r="AO133" s="249"/>
      <c r="AP133" s="249"/>
      <c r="AQ133" s="487"/>
      <c r="AR133" s="463"/>
      <c r="AS133" s="463"/>
      <c r="AT133" s="464"/>
      <c r="AU133" s="463"/>
      <c r="AV133" s="463"/>
      <c r="AW133" s="464"/>
      <c r="AX133" s="464"/>
      <c r="AY133" s="464"/>
      <c r="AZ133" s="487"/>
      <c r="BA133" s="486"/>
      <c r="BB133" s="486"/>
      <c r="BC133" s="408"/>
      <c r="BD133" s="408"/>
      <c r="BE133" s="502"/>
      <c r="BF133" s="405"/>
      <c r="BG133" s="405"/>
      <c r="BH133" s="414"/>
      <c r="BI133" s="414"/>
      <c r="BJ133" s="405"/>
      <c r="BK133" s="405"/>
      <c r="BL133" s="424"/>
      <c r="BM133" s="405"/>
      <c r="BN133" s="405"/>
      <c r="BO133" s="405"/>
      <c r="BP133" s="35"/>
    </row>
    <row r="134" spans="1:68" ht="30" customHeight="1">
      <c r="A134" s="498"/>
      <c r="B134" s="408"/>
      <c r="C134" s="408"/>
      <c r="D134" s="483" t="s">
        <v>83</v>
      </c>
      <c r="E134" s="483" t="s">
        <v>499</v>
      </c>
      <c r="F134" s="483">
        <v>2</v>
      </c>
      <c r="G134" s="408" t="s">
        <v>514</v>
      </c>
      <c r="H134" s="487"/>
      <c r="I134" s="487"/>
      <c r="J134" s="463" t="s">
        <v>515</v>
      </c>
      <c r="K134" s="456" t="s">
        <v>192</v>
      </c>
      <c r="L134" s="408" t="s">
        <v>88</v>
      </c>
      <c r="M134" s="458" t="s">
        <v>516</v>
      </c>
      <c r="N134" s="408"/>
      <c r="O134" s="408"/>
      <c r="P134" s="486" t="s">
        <v>517</v>
      </c>
      <c r="Q134" s="411">
        <v>1</v>
      </c>
      <c r="R134" s="487" t="s">
        <v>233</v>
      </c>
      <c r="S134" s="455">
        <v>0.8</v>
      </c>
      <c r="T134" s="487"/>
      <c r="U134" s="455" t="s">
        <v>143</v>
      </c>
      <c r="V134" s="487" t="s">
        <v>125</v>
      </c>
      <c r="W134" s="455">
        <v>0.2</v>
      </c>
      <c r="X134" s="458" t="s">
        <v>125</v>
      </c>
      <c r="Y134" s="455">
        <v>0.2</v>
      </c>
      <c r="Z134" s="455" t="s">
        <v>518</v>
      </c>
      <c r="AA134" s="464" t="s">
        <v>130</v>
      </c>
      <c r="AB134" s="243">
        <v>1</v>
      </c>
      <c r="AC134" s="237" t="s">
        <v>519</v>
      </c>
      <c r="AD134" s="237" t="s">
        <v>359</v>
      </c>
      <c r="AE134" s="237" t="s">
        <v>520</v>
      </c>
      <c r="AF134" s="245" t="s">
        <v>96</v>
      </c>
      <c r="AG134" s="246" t="s">
        <v>97</v>
      </c>
      <c r="AH134" s="241">
        <v>0.25</v>
      </c>
      <c r="AI134" s="246" t="s">
        <v>98</v>
      </c>
      <c r="AJ134" s="241">
        <v>0.15</v>
      </c>
      <c r="AK134" s="247">
        <v>0.4</v>
      </c>
      <c r="AL134" s="248">
        <v>0.48</v>
      </c>
      <c r="AM134" s="248">
        <v>0.2</v>
      </c>
      <c r="AN134" s="249" t="s">
        <v>99</v>
      </c>
      <c r="AO134" s="249" t="s">
        <v>100</v>
      </c>
      <c r="AP134" s="249" t="s">
        <v>101</v>
      </c>
      <c r="AQ134" s="487" t="s">
        <v>521</v>
      </c>
      <c r="AR134" s="462">
        <v>0.8</v>
      </c>
      <c r="AS134" s="462">
        <v>0.20159999999999997</v>
      </c>
      <c r="AT134" s="464" t="s">
        <v>129</v>
      </c>
      <c r="AU134" s="462">
        <v>0.2</v>
      </c>
      <c r="AV134" s="462">
        <v>0.11250000000000002</v>
      </c>
      <c r="AW134" s="464" t="s">
        <v>125</v>
      </c>
      <c r="AX134" s="464" t="s">
        <v>130</v>
      </c>
      <c r="AY134" s="464" t="s">
        <v>131</v>
      </c>
      <c r="AZ134" s="487" t="s">
        <v>132</v>
      </c>
      <c r="BA134" s="486" t="s">
        <v>133</v>
      </c>
      <c r="BB134" s="486" t="s">
        <v>133</v>
      </c>
      <c r="BC134" s="408" t="s">
        <v>133</v>
      </c>
      <c r="BD134" s="408" t="s">
        <v>133</v>
      </c>
      <c r="BE134" s="491" t="s">
        <v>133</v>
      </c>
      <c r="BF134" s="405" t="s">
        <v>219</v>
      </c>
      <c r="BG134" s="405" t="s">
        <v>219</v>
      </c>
      <c r="BH134" s="414" t="s">
        <v>219</v>
      </c>
      <c r="BI134" s="414"/>
      <c r="BJ134" s="414"/>
      <c r="BK134" s="414"/>
      <c r="BL134" s="414" t="s">
        <v>522</v>
      </c>
      <c r="BM134" s="405" t="s">
        <v>509</v>
      </c>
      <c r="BN134" s="405" t="s">
        <v>219</v>
      </c>
      <c r="BO134" s="405" t="s">
        <v>219</v>
      </c>
      <c r="BP134" s="35"/>
    </row>
    <row r="135" spans="1:68" ht="42" customHeight="1">
      <c r="A135" s="498"/>
      <c r="B135" s="408"/>
      <c r="C135" s="408"/>
      <c r="D135" s="483"/>
      <c r="E135" s="483"/>
      <c r="F135" s="483"/>
      <c r="G135" s="408"/>
      <c r="H135" s="487"/>
      <c r="I135" s="487"/>
      <c r="J135" s="463"/>
      <c r="K135" s="456"/>
      <c r="L135" s="408"/>
      <c r="M135" s="458"/>
      <c r="N135" s="408"/>
      <c r="O135" s="408"/>
      <c r="P135" s="486"/>
      <c r="Q135" s="411"/>
      <c r="R135" s="487"/>
      <c r="S135" s="455"/>
      <c r="T135" s="487"/>
      <c r="U135" s="455"/>
      <c r="V135" s="487"/>
      <c r="W135" s="455"/>
      <c r="X135" s="458"/>
      <c r="Y135" s="455"/>
      <c r="Z135" s="455"/>
      <c r="AA135" s="464"/>
      <c r="AB135" s="243">
        <v>2</v>
      </c>
      <c r="AC135" s="237" t="s">
        <v>523</v>
      </c>
      <c r="AD135" s="237" t="s">
        <v>94</v>
      </c>
      <c r="AE135" s="237" t="s">
        <v>524</v>
      </c>
      <c r="AF135" s="255" t="s">
        <v>96</v>
      </c>
      <c r="AG135" s="249" t="s">
        <v>250</v>
      </c>
      <c r="AH135" s="241">
        <v>0.15</v>
      </c>
      <c r="AI135" s="249" t="s">
        <v>98</v>
      </c>
      <c r="AJ135" s="241">
        <v>0.15</v>
      </c>
      <c r="AK135" s="247">
        <v>0.3</v>
      </c>
      <c r="AL135" s="256">
        <v>0.33599999999999997</v>
      </c>
      <c r="AM135" s="256">
        <v>0.2</v>
      </c>
      <c r="AN135" s="249" t="s">
        <v>99</v>
      </c>
      <c r="AO135" s="249" t="s">
        <v>100</v>
      </c>
      <c r="AP135" s="249" t="s">
        <v>101</v>
      </c>
      <c r="AQ135" s="487"/>
      <c r="AR135" s="463"/>
      <c r="AS135" s="463"/>
      <c r="AT135" s="464"/>
      <c r="AU135" s="463"/>
      <c r="AV135" s="463"/>
      <c r="AW135" s="464"/>
      <c r="AX135" s="464"/>
      <c r="AY135" s="464"/>
      <c r="AZ135" s="487"/>
      <c r="BA135" s="486"/>
      <c r="BB135" s="486"/>
      <c r="BC135" s="408"/>
      <c r="BD135" s="408"/>
      <c r="BE135" s="502"/>
      <c r="BF135" s="405"/>
      <c r="BG135" s="405"/>
      <c r="BH135" s="414"/>
      <c r="BI135" s="414"/>
      <c r="BJ135" s="414"/>
      <c r="BK135" s="414"/>
      <c r="BL135" s="414"/>
      <c r="BM135" s="405"/>
      <c r="BN135" s="405"/>
      <c r="BO135" s="405"/>
      <c r="BP135" s="35"/>
    </row>
    <row r="136" spans="1:68" ht="90" customHeight="1">
      <c r="A136" s="498"/>
      <c r="B136" s="408"/>
      <c r="C136" s="408"/>
      <c r="D136" s="483"/>
      <c r="E136" s="483"/>
      <c r="F136" s="483"/>
      <c r="G136" s="408"/>
      <c r="H136" s="487"/>
      <c r="I136" s="487"/>
      <c r="J136" s="463"/>
      <c r="K136" s="456"/>
      <c r="L136" s="408"/>
      <c r="M136" s="458"/>
      <c r="N136" s="408"/>
      <c r="O136" s="408"/>
      <c r="P136" s="486"/>
      <c r="Q136" s="411"/>
      <c r="R136" s="487"/>
      <c r="S136" s="455"/>
      <c r="T136" s="487"/>
      <c r="U136" s="455"/>
      <c r="V136" s="487"/>
      <c r="W136" s="455"/>
      <c r="X136" s="458"/>
      <c r="Y136" s="455"/>
      <c r="Z136" s="455"/>
      <c r="AA136" s="464"/>
      <c r="AB136" s="243">
        <v>3</v>
      </c>
      <c r="AC136" s="239" t="s">
        <v>525</v>
      </c>
      <c r="AD136" s="237" t="s">
        <v>359</v>
      </c>
      <c r="AE136" s="237" t="s">
        <v>526</v>
      </c>
      <c r="AF136" s="245" t="s">
        <v>293</v>
      </c>
      <c r="AG136" s="249" t="s">
        <v>294</v>
      </c>
      <c r="AH136" s="241">
        <v>0.1</v>
      </c>
      <c r="AI136" s="246" t="s">
        <v>98</v>
      </c>
      <c r="AJ136" s="241">
        <v>0.15</v>
      </c>
      <c r="AK136" s="247">
        <v>0.25</v>
      </c>
      <c r="AL136" s="248">
        <v>0.33599999999999997</v>
      </c>
      <c r="AM136" s="248">
        <v>0.15000000000000002</v>
      </c>
      <c r="AN136" s="249" t="s">
        <v>99</v>
      </c>
      <c r="AO136" s="249" t="s">
        <v>100</v>
      </c>
      <c r="AP136" s="249" t="s">
        <v>101</v>
      </c>
      <c r="AQ136" s="487"/>
      <c r="AR136" s="463"/>
      <c r="AS136" s="463"/>
      <c r="AT136" s="464"/>
      <c r="AU136" s="463"/>
      <c r="AV136" s="463"/>
      <c r="AW136" s="464"/>
      <c r="AX136" s="464"/>
      <c r="AY136" s="464"/>
      <c r="AZ136" s="487"/>
      <c r="BA136" s="486"/>
      <c r="BB136" s="486"/>
      <c r="BC136" s="408"/>
      <c r="BD136" s="408"/>
      <c r="BE136" s="502"/>
      <c r="BF136" s="405"/>
      <c r="BG136" s="405"/>
      <c r="BH136" s="414"/>
      <c r="BI136" s="414"/>
      <c r="BJ136" s="414"/>
      <c r="BK136" s="414"/>
      <c r="BL136" s="414"/>
      <c r="BM136" s="405"/>
      <c r="BN136" s="405"/>
      <c r="BO136" s="405"/>
      <c r="BP136" s="35"/>
    </row>
    <row r="137" spans="1:68" ht="105" customHeight="1">
      <c r="A137" s="498"/>
      <c r="B137" s="408"/>
      <c r="C137" s="408"/>
      <c r="D137" s="483"/>
      <c r="E137" s="483"/>
      <c r="F137" s="483"/>
      <c r="G137" s="408"/>
      <c r="H137" s="487"/>
      <c r="I137" s="487"/>
      <c r="J137" s="463"/>
      <c r="K137" s="456"/>
      <c r="L137" s="408"/>
      <c r="M137" s="458"/>
      <c r="N137" s="408"/>
      <c r="O137" s="408"/>
      <c r="P137" s="486"/>
      <c r="Q137" s="411"/>
      <c r="R137" s="487"/>
      <c r="S137" s="455"/>
      <c r="T137" s="487"/>
      <c r="U137" s="455"/>
      <c r="V137" s="487"/>
      <c r="W137" s="455"/>
      <c r="X137" s="458"/>
      <c r="Y137" s="455"/>
      <c r="Z137" s="455"/>
      <c r="AA137" s="464"/>
      <c r="AB137" s="243">
        <v>4</v>
      </c>
      <c r="AC137" s="237" t="s">
        <v>527</v>
      </c>
      <c r="AD137" s="237" t="s">
        <v>94</v>
      </c>
      <c r="AE137" s="237" t="s">
        <v>528</v>
      </c>
      <c r="AF137" s="245" t="s">
        <v>96</v>
      </c>
      <c r="AG137" s="246" t="s">
        <v>97</v>
      </c>
      <c r="AH137" s="241">
        <v>0.25</v>
      </c>
      <c r="AI137" s="246" t="s">
        <v>98</v>
      </c>
      <c r="AJ137" s="241">
        <v>0.15</v>
      </c>
      <c r="AK137" s="247">
        <v>0.4</v>
      </c>
      <c r="AL137" s="248">
        <v>0.20159999999999997</v>
      </c>
      <c r="AM137" s="248">
        <v>0.15000000000000002</v>
      </c>
      <c r="AN137" s="249" t="s">
        <v>99</v>
      </c>
      <c r="AO137" s="249" t="s">
        <v>100</v>
      </c>
      <c r="AP137" s="249" t="s">
        <v>101</v>
      </c>
      <c r="AQ137" s="487"/>
      <c r="AR137" s="463"/>
      <c r="AS137" s="463"/>
      <c r="AT137" s="464"/>
      <c r="AU137" s="463"/>
      <c r="AV137" s="463"/>
      <c r="AW137" s="464"/>
      <c r="AX137" s="464"/>
      <c r="AY137" s="464"/>
      <c r="AZ137" s="487"/>
      <c r="BA137" s="486"/>
      <c r="BB137" s="486"/>
      <c r="BC137" s="408"/>
      <c r="BD137" s="408"/>
      <c r="BE137" s="502"/>
      <c r="BF137" s="405"/>
      <c r="BG137" s="405"/>
      <c r="BH137" s="414"/>
      <c r="BI137" s="414"/>
      <c r="BJ137" s="414"/>
      <c r="BK137" s="414"/>
      <c r="BL137" s="414"/>
      <c r="BM137" s="405"/>
      <c r="BN137" s="405"/>
      <c r="BO137" s="405"/>
      <c r="BP137" s="35"/>
    </row>
    <row r="138" spans="1:68" ht="75" customHeight="1">
      <c r="A138" s="498"/>
      <c r="B138" s="408"/>
      <c r="C138" s="408"/>
      <c r="D138" s="483"/>
      <c r="E138" s="483"/>
      <c r="F138" s="483"/>
      <c r="G138" s="408"/>
      <c r="H138" s="487"/>
      <c r="I138" s="487"/>
      <c r="J138" s="463"/>
      <c r="K138" s="456"/>
      <c r="L138" s="408"/>
      <c r="M138" s="458"/>
      <c r="N138" s="408"/>
      <c r="O138" s="408"/>
      <c r="P138" s="486"/>
      <c r="Q138" s="411"/>
      <c r="R138" s="487"/>
      <c r="S138" s="455"/>
      <c r="T138" s="487"/>
      <c r="U138" s="455"/>
      <c r="V138" s="487"/>
      <c r="W138" s="455"/>
      <c r="X138" s="458"/>
      <c r="Y138" s="455"/>
      <c r="Z138" s="455"/>
      <c r="AA138" s="464"/>
      <c r="AB138" s="243">
        <v>5</v>
      </c>
      <c r="AC138" s="239" t="s">
        <v>529</v>
      </c>
      <c r="AD138" s="237" t="s">
        <v>359</v>
      </c>
      <c r="AE138" s="239" t="s">
        <v>530</v>
      </c>
      <c r="AF138" s="245" t="s">
        <v>293</v>
      </c>
      <c r="AG138" s="246" t="s">
        <v>294</v>
      </c>
      <c r="AH138" s="241">
        <v>0.1</v>
      </c>
      <c r="AI138" s="246" t="s">
        <v>98</v>
      </c>
      <c r="AJ138" s="241">
        <v>0.15</v>
      </c>
      <c r="AK138" s="247">
        <v>0.25</v>
      </c>
      <c r="AL138" s="248">
        <v>0.20159999999999997</v>
      </c>
      <c r="AM138" s="248">
        <v>0.11250000000000002</v>
      </c>
      <c r="AN138" s="249" t="s">
        <v>99</v>
      </c>
      <c r="AO138" s="249" t="s">
        <v>100</v>
      </c>
      <c r="AP138" s="249" t="s">
        <v>101</v>
      </c>
      <c r="AQ138" s="487"/>
      <c r="AR138" s="463"/>
      <c r="AS138" s="463"/>
      <c r="AT138" s="464"/>
      <c r="AU138" s="463"/>
      <c r="AV138" s="463"/>
      <c r="AW138" s="464"/>
      <c r="AX138" s="464"/>
      <c r="AY138" s="464"/>
      <c r="AZ138" s="487"/>
      <c r="BA138" s="486"/>
      <c r="BB138" s="486"/>
      <c r="BC138" s="408"/>
      <c r="BD138" s="408"/>
      <c r="BE138" s="502"/>
      <c r="BF138" s="405"/>
      <c r="BG138" s="405"/>
      <c r="BH138" s="414"/>
      <c r="BI138" s="414"/>
      <c r="BJ138" s="414"/>
      <c r="BK138" s="414"/>
      <c r="BL138" s="414"/>
      <c r="BM138" s="405"/>
      <c r="BN138" s="405"/>
      <c r="BO138" s="405"/>
      <c r="BP138" s="35"/>
    </row>
    <row r="139" spans="1:68">
      <c r="A139" s="498"/>
      <c r="B139" s="408"/>
      <c r="C139" s="408"/>
      <c r="D139" s="483"/>
      <c r="E139" s="483"/>
      <c r="F139" s="483"/>
      <c r="G139" s="408"/>
      <c r="H139" s="487"/>
      <c r="I139" s="487"/>
      <c r="J139" s="463"/>
      <c r="K139" s="456"/>
      <c r="L139" s="408"/>
      <c r="M139" s="458"/>
      <c r="N139" s="408"/>
      <c r="O139" s="408"/>
      <c r="P139" s="486"/>
      <c r="Q139" s="411"/>
      <c r="R139" s="487"/>
      <c r="S139" s="455"/>
      <c r="T139" s="487"/>
      <c r="U139" s="455"/>
      <c r="V139" s="487"/>
      <c r="W139" s="455"/>
      <c r="X139" s="458"/>
      <c r="Y139" s="455"/>
      <c r="Z139" s="455"/>
      <c r="AA139" s="464"/>
      <c r="AB139" s="243"/>
      <c r="AC139" s="239"/>
      <c r="AD139" s="237"/>
      <c r="AE139" s="239"/>
      <c r="AF139" s="245" t="s">
        <v>143</v>
      </c>
      <c r="AG139" s="246"/>
      <c r="AH139" s="241" t="s">
        <v>143</v>
      </c>
      <c r="AI139" s="246"/>
      <c r="AJ139" s="241" t="s">
        <v>143</v>
      </c>
      <c r="AK139" s="247" t="s">
        <v>143</v>
      </c>
      <c r="AL139" s="248" t="s">
        <v>143</v>
      </c>
      <c r="AM139" s="248" t="s">
        <v>143</v>
      </c>
      <c r="AN139" s="249"/>
      <c r="AO139" s="249"/>
      <c r="AP139" s="249"/>
      <c r="AQ139" s="487"/>
      <c r="AR139" s="463"/>
      <c r="AS139" s="463"/>
      <c r="AT139" s="464"/>
      <c r="AU139" s="463"/>
      <c r="AV139" s="463"/>
      <c r="AW139" s="464"/>
      <c r="AX139" s="464"/>
      <c r="AY139" s="464"/>
      <c r="AZ139" s="487"/>
      <c r="BA139" s="486"/>
      <c r="BB139" s="486"/>
      <c r="BC139" s="408"/>
      <c r="BD139" s="408"/>
      <c r="BE139" s="502"/>
      <c r="BF139" s="405"/>
      <c r="BG139" s="405"/>
      <c r="BH139" s="414"/>
      <c r="BI139" s="414"/>
      <c r="BJ139" s="414"/>
      <c r="BK139" s="414"/>
      <c r="BL139" s="414"/>
      <c r="BM139" s="405"/>
      <c r="BN139" s="405"/>
      <c r="BO139" s="405"/>
      <c r="BP139" s="35"/>
    </row>
    <row r="140" spans="1:68" ht="64.5">
      <c r="A140" s="498"/>
      <c r="B140" s="408"/>
      <c r="C140" s="408"/>
      <c r="D140" s="483" t="s">
        <v>83</v>
      </c>
      <c r="E140" s="483" t="s">
        <v>499</v>
      </c>
      <c r="F140" s="483">
        <v>3</v>
      </c>
      <c r="G140" s="408" t="s">
        <v>531</v>
      </c>
      <c r="H140" s="487"/>
      <c r="I140" s="487"/>
      <c r="J140" s="463" t="s">
        <v>532</v>
      </c>
      <c r="K140" s="456" t="s">
        <v>87</v>
      </c>
      <c r="L140" s="408" t="s">
        <v>88</v>
      </c>
      <c r="M140" s="458" t="s">
        <v>533</v>
      </c>
      <c r="N140" s="408"/>
      <c r="O140" s="408"/>
      <c r="P140" s="486" t="s">
        <v>534</v>
      </c>
      <c r="Q140" s="411">
        <v>0.98</v>
      </c>
      <c r="R140" s="487" t="s">
        <v>233</v>
      </c>
      <c r="S140" s="455">
        <v>0.8</v>
      </c>
      <c r="T140" s="487"/>
      <c r="U140" s="455" t="s">
        <v>143</v>
      </c>
      <c r="V140" s="487" t="s">
        <v>195</v>
      </c>
      <c r="W140" s="455">
        <v>0.4</v>
      </c>
      <c r="X140" s="458" t="s">
        <v>195</v>
      </c>
      <c r="Y140" s="455">
        <v>0.4</v>
      </c>
      <c r="Z140" s="455" t="s">
        <v>504</v>
      </c>
      <c r="AA140" s="464" t="s">
        <v>130</v>
      </c>
      <c r="AB140" s="243">
        <v>1</v>
      </c>
      <c r="AC140" s="239" t="s">
        <v>535</v>
      </c>
      <c r="AD140" s="237" t="s">
        <v>94</v>
      </c>
      <c r="AE140" s="237" t="s">
        <v>536</v>
      </c>
      <c r="AF140" s="245" t="s">
        <v>96</v>
      </c>
      <c r="AG140" s="246" t="s">
        <v>97</v>
      </c>
      <c r="AH140" s="241">
        <v>0.25</v>
      </c>
      <c r="AI140" s="246" t="s">
        <v>98</v>
      </c>
      <c r="AJ140" s="241">
        <v>0.15</v>
      </c>
      <c r="AK140" s="247">
        <v>0.4</v>
      </c>
      <c r="AL140" s="248">
        <v>0.48</v>
      </c>
      <c r="AM140" s="248">
        <v>0.4</v>
      </c>
      <c r="AN140" s="249" t="s">
        <v>99</v>
      </c>
      <c r="AO140" s="249" t="s">
        <v>100</v>
      </c>
      <c r="AP140" s="249" t="s">
        <v>101</v>
      </c>
      <c r="AQ140" s="487" t="s">
        <v>537</v>
      </c>
      <c r="AR140" s="462">
        <v>0.8</v>
      </c>
      <c r="AS140" s="462">
        <v>0.10367999999999998</v>
      </c>
      <c r="AT140" s="464" t="s">
        <v>103</v>
      </c>
      <c r="AU140" s="462">
        <v>0.4</v>
      </c>
      <c r="AV140" s="462">
        <v>0.4</v>
      </c>
      <c r="AW140" s="464" t="s">
        <v>195</v>
      </c>
      <c r="AX140" s="464" t="s">
        <v>130</v>
      </c>
      <c r="AY140" s="464" t="s">
        <v>131</v>
      </c>
      <c r="AZ140" s="487" t="s">
        <v>132</v>
      </c>
      <c r="BA140" s="486" t="s">
        <v>133</v>
      </c>
      <c r="BB140" s="486" t="s">
        <v>133</v>
      </c>
      <c r="BC140" s="408" t="s">
        <v>133</v>
      </c>
      <c r="BD140" s="408" t="s">
        <v>133</v>
      </c>
      <c r="BE140" s="491" t="s">
        <v>133</v>
      </c>
      <c r="BF140" s="405" t="s">
        <v>219</v>
      </c>
      <c r="BG140" s="405" t="s">
        <v>219</v>
      </c>
      <c r="BH140" s="414" t="s">
        <v>219</v>
      </c>
      <c r="BI140" s="414"/>
      <c r="BJ140" s="414"/>
      <c r="BK140" s="414"/>
      <c r="BL140" s="414" t="s">
        <v>538</v>
      </c>
      <c r="BM140" s="405" t="s">
        <v>509</v>
      </c>
      <c r="BN140" s="405" t="s">
        <v>219</v>
      </c>
      <c r="BO140" s="405" t="s">
        <v>219</v>
      </c>
      <c r="BP140" s="35"/>
    </row>
    <row r="141" spans="1:68" ht="78.75" customHeight="1">
      <c r="A141" s="498"/>
      <c r="B141" s="408"/>
      <c r="C141" s="408"/>
      <c r="D141" s="483"/>
      <c r="E141" s="483"/>
      <c r="F141" s="483"/>
      <c r="G141" s="408"/>
      <c r="H141" s="487"/>
      <c r="I141" s="487"/>
      <c r="J141" s="463"/>
      <c r="K141" s="456"/>
      <c r="L141" s="408"/>
      <c r="M141" s="458"/>
      <c r="N141" s="408"/>
      <c r="O141" s="408"/>
      <c r="P141" s="486"/>
      <c r="Q141" s="411"/>
      <c r="R141" s="487"/>
      <c r="S141" s="455"/>
      <c r="T141" s="487"/>
      <c r="U141" s="455"/>
      <c r="V141" s="487"/>
      <c r="W141" s="455"/>
      <c r="X141" s="458"/>
      <c r="Y141" s="455"/>
      <c r="Z141" s="455"/>
      <c r="AA141" s="464"/>
      <c r="AB141" s="243">
        <v>2</v>
      </c>
      <c r="AC141" s="239" t="s">
        <v>539</v>
      </c>
      <c r="AD141" s="237" t="s">
        <v>359</v>
      </c>
      <c r="AE141" s="237" t="s">
        <v>540</v>
      </c>
      <c r="AF141" s="245" t="s">
        <v>96</v>
      </c>
      <c r="AG141" s="246" t="s">
        <v>97</v>
      </c>
      <c r="AH141" s="241">
        <v>0.25</v>
      </c>
      <c r="AI141" s="246" t="s">
        <v>98</v>
      </c>
      <c r="AJ141" s="241">
        <v>0.15</v>
      </c>
      <c r="AK141" s="247">
        <v>0.4</v>
      </c>
      <c r="AL141" s="248">
        <v>0.28799999999999998</v>
      </c>
      <c r="AM141" s="248">
        <v>0.4</v>
      </c>
      <c r="AN141" s="249" t="s">
        <v>99</v>
      </c>
      <c r="AO141" s="249" t="s">
        <v>100</v>
      </c>
      <c r="AP141" s="249" t="s">
        <v>101</v>
      </c>
      <c r="AQ141" s="487"/>
      <c r="AR141" s="463"/>
      <c r="AS141" s="463"/>
      <c r="AT141" s="464"/>
      <c r="AU141" s="463"/>
      <c r="AV141" s="463"/>
      <c r="AW141" s="464"/>
      <c r="AX141" s="464"/>
      <c r="AY141" s="464"/>
      <c r="AZ141" s="487"/>
      <c r="BA141" s="486"/>
      <c r="BB141" s="486"/>
      <c r="BC141" s="408"/>
      <c r="BD141" s="408"/>
      <c r="BE141" s="502"/>
      <c r="BF141" s="405"/>
      <c r="BG141" s="405"/>
      <c r="BH141" s="414"/>
      <c r="BI141" s="414"/>
      <c r="BJ141" s="414"/>
      <c r="BK141" s="414"/>
      <c r="BL141" s="414"/>
      <c r="BM141" s="405"/>
      <c r="BN141" s="405"/>
      <c r="BO141" s="405"/>
      <c r="BP141" s="35"/>
    </row>
    <row r="142" spans="1:68" ht="135" customHeight="1">
      <c r="A142" s="498"/>
      <c r="B142" s="408"/>
      <c r="C142" s="408"/>
      <c r="D142" s="483"/>
      <c r="E142" s="483"/>
      <c r="F142" s="483"/>
      <c r="G142" s="408"/>
      <c r="H142" s="487"/>
      <c r="I142" s="487"/>
      <c r="J142" s="463"/>
      <c r="K142" s="456"/>
      <c r="L142" s="408"/>
      <c r="M142" s="458"/>
      <c r="N142" s="408"/>
      <c r="O142" s="408"/>
      <c r="P142" s="486"/>
      <c r="Q142" s="411"/>
      <c r="R142" s="487"/>
      <c r="S142" s="455"/>
      <c r="T142" s="487"/>
      <c r="U142" s="455"/>
      <c r="V142" s="487"/>
      <c r="W142" s="455"/>
      <c r="X142" s="458"/>
      <c r="Y142" s="455"/>
      <c r="Z142" s="455"/>
      <c r="AA142" s="464"/>
      <c r="AB142" s="243">
        <v>3</v>
      </c>
      <c r="AC142" s="239" t="s">
        <v>541</v>
      </c>
      <c r="AD142" s="237" t="s">
        <v>357</v>
      </c>
      <c r="AE142" s="237" t="s">
        <v>542</v>
      </c>
      <c r="AF142" s="245" t="s">
        <v>96</v>
      </c>
      <c r="AG142" s="246" t="s">
        <v>97</v>
      </c>
      <c r="AH142" s="241">
        <v>0.25</v>
      </c>
      <c r="AI142" s="246" t="s">
        <v>98</v>
      </c>
      <c r="AJ142" s="241">
        <v>0.15</v>
      </c>
      <c r="AK142" s="247">
        <v>0.4</v>
      </c>
      <c r="AL142" s="248">
        <v>0.17279999999999998</v>
      </c>
      <c r="AM142" s="248">
        <v>0.4</v>
      </c>
      <c r="AN142" s="249" t="s">
        <v>99</v>
      </c>
      <c r="AO142" s="249" t="s">
        <v>100</v>
      </c>
      <c r="AP142" s="249" t="s">
        <v>101</v>
      </c>
      <c r="AQ142" s="487"/>
      <c r="AR142" s="463"/>
      <c r="AS142" s="463"/>
      <c r="AT142" s="464"/>
      <c r="AU142" s="463"/>
      <c r="AV142" s="463"/>
      <c r="AW142" s="464"/>
      <c r="AX142" s="464"/>
      <c r="AY142" s="464"/>
      <c r="AZ142" s="487"/>
      <c r="BA142" s="486"/>
      <c r="BB142" s="486"/>
      <c r="BC142" s="408"/>
      <c r="BD142" s="408"/>
      <c r="BE142" s="502"/>
      <c r="BF142" s="405"/>
      <c r="BG142" s="405"/>
      <c r="BH142" s="414"/>
      <c r="BI142" s="414"/>
      <c r="BJ142" s="414"/>
      <c r="BK142" s="414"/>
      <c r="BL142" s="414"/>
      <c r="BM142" s="405"/>
      <c r="BN142" s="405"/>
      <c r="BO142" s="405"/>
      <c r="BP142" s="35"/>
    </row>
    <row r="143" spans="1:68" ht="75.75" customHeight="1">
      <c r="A143" s="498"/>
      <c r="B143" s="408"/>
      <c r="C143" s="408"/>
      <c r="D143" s="483"/>
      <c r="E143" s="483"/>
      <c r="F143" s="483"/>
      <c r="G143" s="408"/>
      <c r="H143" s="487"/>
      <c r="I143" s="487"/>
      <c r="J143" s="463"/>
      <c r="K143" s="456"/>
      <c r="L143" s="408"/>
      <c r="M143" s="458"/>
      <c r="N143" s="408"/>
      <c r="O143" s="408"/>
      <c r="P143" s="486"/>
      <c r="Q143" s="411"/>
      <c r="R143" s="487"/>
      <c r="S143" s="455"/>
      <c r="T143" s="487"/>
      <c r="U143" s="455"/>
      <c r="V143" s="487"/>
      <c r="W143" s="455"/>
      <c r="X143" s="458"/>
      <c r="Y143" s="455"/>
      <c r="Z143" s="455"/>
      <c r="AA143" s="464"/>
      <c r="AB143" s="243">
        <v>4</v>
      </c>
      <c r="AC143" s="239" t="s">
        <v>543</v>
      </c>
      <c r="AD143" s="237" t="s">
        <v>359</v>
      </c>
      <c r="AE143" s="237" t="s">
        <v>544</v>
      </c>
      <c r="AF143" s="245" t="s">
        <v>96</v>
      </c>
      <c r="AG143" s="246" t="s">
        <v>97</v>
      </c>
      <c r="AH143" s="241">
        <v>0.25</v>
      </c>
      <c r="AI143" s="246" t="s">
        <v>98</v>
      </c>
      <c r="AJ143" s="241">
        <v>0.15</v>
      </c>
      <c r="AK143" s="247">
        <v>0.4</v>
      </c>
      <c r="AL143" s="248">
        <v>0.10367999999999998</v>
      </c>
      <c r="AM143" s="248">
        <v>0.4</v>
      </c>
      <c r="AN143" s="249" t="s">
        <v>99</v>
      </c>
      <c r="AO143" s="249" t="s">
        <v>100</v>
      </c>
      <c r="AP143" s="249" t="s">
        <v>101</v>
      </c>
      <c r="AQ143" s="487"/>
      <c r="AR143" s="463"/>
      <c r="AS143" s="463"/>
      <c r="AT143" s="464"/>
      <c r="AU143" s="463"/>
      <c r="AV143" s="463"/>
      <c r="AW143" s="464"/>
      <c r="AX143" s="464"/>
      <c r="AY143" s="464"/>
      <c r="AZ143" s="487"/>
      <c r="BA143" s="486"/>
      <c r="BB143" s="486"/>
      <c r="BC143" s="408"/>
      <c r="BD143" s="408"/>
      <c r="BE143" s="502"/>
      <c r="BF143" s="405"/>
      <c r="BG143" s="405"/>
      <c r="BH143" s="414"/>
      <c r="BI143" s="414"/>
      <c r="BJ143" s="414"/>
      <c r="BK143" s="414"/>
      <c r="BL143" s="414"/>
      <c r="BM143" s="405"/>
      <c r="BN143" s="405"/>
      <c r="BO143" s="405"/>
      <c r="BP143" s="35"/>
    </row>
    <row r="144" spans="1:68">
      <c r="A144" s="498"/>
      <c r="B144" s="408"/>
      <c r="C144" s="408"/>
      <c r="D144" s="483"/>
      <c r="E144" s="483"/>
      <c r="F144" s="483"/>
      <c r="G144" s="408"/>
      <c r="H144" s="487"/>
      <c r="I144" s="487"/>
      <c r="J144" s="463"/>
      <c r="K144" s="456"/>
      <c r="L144" s="408"/>
      <c r="M144" s="458"/>
      <c r="N144" s="408"/>
      <c r="O144" s="408"/>
      <c r="P144" s="486"/>
      <c r="Q144" s="411"/>
      <c r="R144" s="487"/>
      <c r="S144" s="455"/>
      <c r="T144" s="487"/>
      <c r="U144" s="455"/>
      <c r="V144" s="487"/>
      <c r="W144" s="455"/>
      <c r="X144" s="458"/>
      <c r="Y144" s="455"/>
      <c r="Z144" s="455"/>
      <c r="AA144" s="464"/>
      <c r="AB144" s="243"/>
      <c r="AC144" s="306"/>
      <c r="AD144" s="306"/>
      <c r="AE144" s="237"/>
      <c r="AF144" s="245" t="s">
        <v>143</v>
      </c>
      <c r="AG144" s="246"/>
      <c r="AH144" s="241" t="s">
        <v>143</v>
      </c>
      <c r="AI144" s="246"/>
      <c r="AJ144" s="241" t="s">
        <v>143</v>
      </c>
      <c r="AK144" s="247" t="s">
        <v>143</v>
      </c>
      <c r="AL144" s="248" t="s">
        <v>143</v>
      </c>
      <c r="AM144" s="248" t="s">
        <v>143</v>
      </c>
      <c r="AN144" s="249"/>
      <c r="AO144" s="249"/>
      <c r="AP144" s="249"/>
      <c r="AQ144" s="487"/>
      <c r="AR144" s="463"/>
      <c r="AS144" s="463"/>
      <c r="AT144" s="464"/>
      <c r="AU144" s="463"/>
      <c r="AV144" s="463"/>
      <c r="AW144" s="464"/>
      <c r="AX144" s="464"/>
      <c r="AY144" s="464"/>
      <c r="AZ144" s="487"/>
      <c r="BA144" s="486"/>
      <c r="BB144" s="486"/>
      <c r="BC144" s="408"/>
      <c r="BD144" s="408"/>
      <c r="BE144" s="502"/>
      <c r="BF144" s="405"/>
      <c r="BG144" s="405"/>
      <c r="BH144" s="414"/>
      <c r="BI144" s="414"/>
      <c r="BJ144" s="414"/>
      <c r="BK144" s="414"/>
      <c r="BL144" s="414"/>
      <c r="BM144" s="405"/>
      <c r="BN144" s="405"/>
      <c r="BO144" s="405"/>
      <c r="BP144" s="35"/>
    </row>
    <row r="145" spans="1:68">
      <c r="A145" s="498"/>
      <c r="B145" s="408"/>
      <c r="C145" s="408"/>
      <c r="D145" s="483"/>
      <c r="E145" s="483"/>
      <c r="F145" s="483"/>
      <c r="G145" s="408"/>
      <c r="H145" s="487"/>
      <c r="I145" s="487"/>
      <c r="J145" s="463"/>
      <c r="K145" s="456"/>
      <c r="L145" s="408"/>
      <c r="M145" s="458"/>
      <c r="N145" s="408"/>
      <c r="O145" s="408"/>
      <c r="P145" s="486"/>
      <c r="Q145" s="411"/>
      <c r="R145" s="487"/>
      <c r="S145" s="455"/>
      <c r="T145" s="487"/>
      <c r="U145" s="455"/>
      <c r="V145" s="487"/>
      <c r="W145" s="455"/>
      <c r="X145" s="458"/>
      <c r="Y145" s="455"/>
      <c r="Z145" s="455"/>
      <c r="AA145" s="464"/>
      <c r="AB145" s="243"/>
      <c r="AC145" s="237"/>
      <c r="AD145" s="237"/>
      <c r="AE145" s="237"/>
      <c r="AF145" s="245" t="s">
        <v>143</v>
      </c>
      <c r="AG145" s="246"/>
      <c r="AH145" s="241" t="s">
        <v>143</v>
      </c>
      <c r="AI145" s="246"/>
      <c r="AJ145" s="241" t="s">
        <v>143</v>
      </c>
      <c r="AK145" s="247" t="s">
        <v>143</v>
      </c>
      <c r="AL145" s="248" t="s">
        <v>143</v>
      </c>
      <c r="AM145" s="248" t="s">
        <v>143</v>
      </c>
      <c r="AN145" s="249"/>
      <c r="AO145" s="249"/>
      <c r="AP145" s="249"/>
      <c r="AQ145" s="487"/>
      <c r="AR145" s="463"/>
      <c r="AS145" s="463"/>
      <c r="AT145" s="464"/>
      <c r="AU145" s="463"/>
      <c r="AV145" s="463"/>
      <c r="AW145" s="464"/>
      <c r="AX145" s="464"/>
      <c r="AY145" s="464"/>
      <c r="AZ145" s="487"/>
      <c r="BA145" s="486"/>
      <c r="BB145" s="486"/>
      <c r="BC145" s="408"/>
      <c r="BD145" s="408"/>
      <c r="BE145" s="502"/>
      <c r="BF145" s="405"/>
      <c r="BG145" s="405"/>
      <c r="BH145" s="414"/>
      <c r="BI145" s="414"/>
      <c r="BJ145" s="414"/>
      <c r="BK145" s="414"/>
      <c r="BL145" s="414"/>
      <c r="BM145" s="405"/>
      <c r="BN145" s="405"/>
      <c r="BO145" s="405"/>
      <c r="BP145" s="35"/>
    </row>
    <row r="146" spans="1:68" ht="64.5">
      <c r="A146" s="498"/>
      <c r="B146" s="408"/>
      <c r="C146" s="408"/>
      <c r="D146" s="483" t="s">
        <v>83</v>
      </c>
      <c r="E146" s="483" t="s">
        <v>499</v>
      </c>
      <c r="F146" s="483">
        <v>4</v>
      </c>
      <c r="G146" s="486" t="s">
        <v>545</v>
      </c>
      <c r="H146" s="487"/>
      <c r="I146" s="487"/>
      <c r="J146" s="463" t="s">
        <v>546</v>
      </c>
      <c r="K146" s="487" t="s">
        <v>87</v>
      </c>
      <c r="L146" s="408" t="s">
        <v>88</v>
      </c>
      <c r="M146" s="458" t="s">
        <v>547</v>
      </c>
      <c r="N146" s="408"/>
      <c r="O146" s="408"/>
      <c r="P146" s="484" t="s">
        <v>548</v>
      </c>
      <c r="Q146" s="485">
        <v>0</v>
      </c>
      <c r="R146" s="487" t="s">
        <v>129</v>
      </c>
      <c r="S146" s="455">
        <v>0.4</v>
      </c>
      <c r="T146" s="487" t="s">
        <v>125</v>
      </c>
      <c r="U146" s="455">
        <v>0.2</v>
      </c>
      <c r="V146" s="487" t="s">
        <v>195</v>
      </c>
      <c r="W146" s="455">
        <v>0.4</v>
      </c>
      <c r="X146" s="458" t="s">
        <v>195</v>
      </c>
      <c r="Y146" s="455">
        <v>0.4</v>
      </c>
      <c r="Z146" s="455" t="s">
        <v>196</v>
      </c>
      <c r="AA146" s="464" t="s">
        <v>130</v>
      </c>
      <c r="AB146" s="243">
        <v>1</v>
      </c>
      <c r="AC146" s="237" t="s">
        <v>549</v>
      </c>
      <c r="AD146" s="237" t="s">
        <v>94</v>
      </c>
      <c r="AE146" s="237" t="s">
        <v>550</v>
      </c>
      <c r="AF146" s="245" t="s">
        <v>96</v>
      </c>
      <c r="AG146" s="246" t="s">
        <v>97</v>
      </c>
      <c r="AH146" s="241">
        <v>0.25</v>
      </c>
      <c r="AI146" s="246" t="s">
        <v>98</v>
      </c>
      <c r="AJ146" s="241">
        <v>0.15</v>
      </c>
      <c r="AK146" s="247">
        <v>0.4</v>
      </c>
      <c r="AL146" s="248">
        <v>0.24</v>
      </c>
      <c r="AM146" s="248">
        <v>0.4</v>
      </c>
      <c r="AN146" s="249" t="s">
        <v>99</v>
      </c>
      <c r="AO146" s="249" t="s">
        <v>100</v>
      </c>
      <c r="AP146" s="249" t="s">
        <v>101</v>
      </c>
      <c r="AQ146" s="487" t="s">
        <v>551</v>
      </c>
      <c r="AR146" s="462">
        <v>0.4</v>
      </c>
      <c r="AS146" s="462">
        <v>1.8662399999999996E-2</v>
      </c>
      <c r="AT146" s="464" t="s">
        <v>103</v>
      </c>
      <c r="AU146" s="462">
        <v>0.4</v>
      </c>
      <c r="AV146" s="462">
        <v>0.4</v>
      </c>
      <c r="AW146" s="464" t="s">
        <v>195</v>
      </c>
      <c r="AX146" s="464" t="s">
        <v>130</v>
      </c>
      <c r="AY146" s="464" t="s">
        <v>131</v>
      </c>
      <c r="AZ146" s="487" t="s">
        <v>132</v>
      </c>
      <c r="BA146" s="486" t="s">
        <v>133</v>
      </c>
      <c r="BB146" s="486" t="s">
        <v>133</v>
      </c>
      <c r="BC146" s="408" t="s">
        <v>133</v>
      </c>
      <c r="BD146" s="408" t="s">
        <v>133</v>
      </c>
      <c r="BE146" s="491" t="s">
        <v>133</v>
      </c>
      <c r="BF146" s="405" t="s">
        <v>219</v>
      </c>
      <c r="BG146" s="405" t="s">
        <v>219</v>
      </c>
      <c r="BH146" s="414" t="s">
        <v>219</v>
      </c>
      <c r="BI146" s="414"/>
      <c r="BJ146" s="414"/>
      <c r="BK146" s="414"/>
      <c r="BL146" s="414" t="s">
        <v>552</v>
      </c>
      <c r="BM146" s="405" t="s">
        <v>509</v>
      </c>
      <c r="BN146" s="405" t="s">
        <v>219</v>
      </c>
      <c r="BO146" s="405" t="s">
        <v>219</v>
      </c>
      <c r="BP146" s="35"/>
    </row>
    <row r="147" spans="1:68" ht="90" customHeight="1">
      <c r="A147" s="498"/>
      <c r="B147" s="408"/>
      <c r="C147" s="408"/>
      <c r="D147" s="483"/>
      <c r="E147" s="483"/>
      <c r="F147" s="483"/>
      <c r="G147" s="486"/>
      <c r="H147" s="487"/>
      <c r="I147" s="487"/>
      <c r="J147" s="463"/>
      <c r="K147" s="487"/>
      <c r="L147" s="408"/>
      <c r="M147" s="458"/>
      <c r="N147" s="408"/>
      <c r="O147" s="408"/>
      <c r="P147" s="484"/>
      <c r="Q147" s="485"/>
      <c r="R147" s="487"/>
      <c r="S147" s="455"/>
      <c r="T147" s="487"/>
      <c r="U147" s="455"/>
      <c r="V147" s="487"/>
      <c r="W147" s="455"/>
      <c r="X147" s="458"/>
      <c r="Y147" s="455"/>
      <c r="Z147" s="455"/>
      <c r="AA147" s="464"/>
      <c r="AB147" s="243">
        <v>2</v>
      </c>
      <c r="AC147" s="237" t="s">
        <v>553</v>
      </c>
      <c r="AD147" s="237" t="s">
        <v>94</v>
      </c>
      <c r="AE147" s="237" t="s">
        <v>554</v>
      </c>
      <c r="AF147" s="245" t="s">
        <v>96</v>
      </c>
      <c r="AG147" s="246" t="s">
        <v>97</v>
      </c>
      <c r="AH147" s="241">
        <v>0.25</v>
      </c>
      <c r="AI147" s="246" t="s">
        <v>98</v>
      </c>
      <c r="AJ147" s="241">
        <v>0.15</v>
      </c>
      <c r="AK147" s="247">
        <v>0.4</v>
      </c>
      <c r="AL147" s="248">
        <v>0.14399999999999999</v>
      </c>
      <c r="AM147" s="248">
        <v>0.4</v>
      </c>
      <c r="AN147" s="249" t="s">
        <v>99</v>
      </c>
      <c r="AO147" s="249" t="s">
        <v>100</v>
      </c>
      <c r="AP147" s="249" t="s">
        <v>101</v>
      </c>
      <c r="AQ147" s="487"/>
      <c r="AR147" s="463"/>
      <c r="AS147" s="463"/>
      <c r="AT147" s="464"/>
      <c r="AU147" s="463"/>
      <c r="AV147" s="463"/>
      <c r="AW147" s="464"/>
      <c r="AX147" s="464"/>
      <c r="AY147" s="464"/>
      <c r="AZ147" s="487"/>
      <c r="BA147" s="486"/>
      <c r="BB147" s="486"/>
      <c r="BC147" s="408"/>
      <c r="BD147" s="408"/>
      <c r="BE147" s="502"/>
      <c r="BF147" s="405"/>
      <c r="BG147" s="405"/>
      <c r="BH147" s="414"/>
      <c r="BI147" s="414"/>
      <c r="BJ147" s="414"/>
      <c r="BK147" s="414"/>
      <c r="BL147" s="414"/>
      <c r="BM147" s="405"/>
      <c r="BN147" s="405"/>
      <c r="BO147" s="405"/>
      <c r="BP147" s="35"/>
    </row>
    <row r="148" spans="1:68" ht="101.25" customHeight="1">
      <c r="A148" s="498"/>
      <c r="B148" s="408"/>
      <c r="C148" s="408"/>
      <c r="D148" s="483"/>
      <c r="E148" s="483"/>
      <c r="F148" s="483"/>
      <c r="G148" s="486"/>
      <c r="H148" s="487"/>
      <c r="I148" s="487"/>
      <c r="J148" s="463"/>
      <c r="K148" s="487"/>
      <c r="L148" s="408"/>
      <c r="M148" s="458"/>
      <c r="N148" s="408"/>
      <c r="O148" s="408"/>
      <c r="P148" s="484"/>
      <c r="Q148" s="485"/>
      <c r="R148" s="487"/>
      <c r="S148" s="455"/>
      <c r="T148" s="487"/>
      <c r="U148" s="455"/>
      <c r="V148" s="487"/>
      <c r="W148" s="455"/>
      <c r="X148" s="458"/>
      <c r="Y148" s="455"/>
      <c r="Z148" s="455"/>
      <c r="AA148" s="464"/>
      <c r="AB148" s="243">
        <v>3</v>
      </c>
      <c r="AC148" s="237" t="s">
        <v>555</v>
      </c>
      <c r="AD148" s="237" t="s">
        <v>357</v>
      </c>
      <c r="AE148" s="237" t="s">
        <v>556</v>
      </c>
      <c r="AF148" s="245" t="s">
        <v>96</v>
      </c>
      <c r="AG148" s="246" t="s">
        <v>97</v>
      </c>
      <c r="AH148" s="241">
        <v>0.25</v>
      </c>
      <c r="AI148" s="246" t="s">
        <v>98</v>
      </c>
      <c r="AJ148" s="241">
        <v>0.15</v>
      </c>
      <c r="AK148" s="247">
        <v>0.4</v>
      </c>
      <c r="AL148" s="248">
        <v>8.6399999999999991E-2</v>
      </c>
      <c r="AM148" s="248">
        <v>0.4</v>
      </c>
      <c r="AN148" s="249" t="s">
        <v>99</v>
      </c>
      <c r="AO148" s="249" t="s">
        <v>100</v>
      </c>
      <c r="AP148" s="249" t="s">
        <v>101</v>
      </c>
      <c r="AQ148" s="487"/>
      <c r="AR148" s="463"/>
      <c r="AS148" s="463"/>
      <c r="AT148" s="464"/>
      <c r="AU148" s="463"/>
      <c r="AV148" s="463"/>
      <c r="AW148" s="464"/>
      <c r="AX148" s="464"/>
      <c r="AY148" s="464"/>
      <c r="AZ148" s="487"/>
      <c r="BA148" s="486"/>
      <c r="BB148" s="486"/>
      <c r="BC148" s="408"/>
      <c r="BD148" s="408"/>
      <c r="BE148" s="502"/>
      <c r="BF148" s="405"/>
      <c r="BG148" s="405"/>
      <c r="BH148" s="414"/>
      <c r="BI148" s="414"/>
      <c r="BJ148" s="414"/>
      <c r="BK148" s="414"/>
      <c r="BL148" s="414"/>
      <c r="BM148" s="405"/>
      <c r="BN148" s="405"/>
      <c r="BO148" s="405"/>
      <c r="BP148" s="35"/>
    </row>
    <row r="149" spans="1:68" ht="120" customHeight="1">
      <c r="A149" s="498"/>
      <c r="B149" s="408"/>
      <c r="C149" s="408"/>
      <c r="D149" s="483"/>
      <c r="E149" s="483"/>
      <c r="F149" s="483"/>
      <c r="G149" s="486"/>
      <c r="H149" s="487"/>
      <c r="I149" s="487"/>
      <c r="J149" s="463"/>
      <c r="K149" s="487"/>
      <c r="L149" s="408"/>
      <c r="M149" s="458"/>
      <c r="N149" s="408"/>
      <c r="O149" s="408"/>
      <c r="P149" s="484"/>
      <c r="Q149" s="485"/>
      <c r="R149" s="487"/>
      <c r="S149" s="455"/>
      <c r="T149" s="487"/>
      <c r="U149" s="455"/>
      <c r="V149" s="487"/>
      <c r="W149" s="455"/>
      <c r="X149" s="458"/>
      <c r="Y149" s="455"/>
      <c r="Z149" s="455"/>
      <c r="AA149" s="464"/>
      <c r="AB149" s="243">
        <v>4</v>
      </c>
      <c r="AC149" s="237" t="s">
        <v>557</v>
      </c>
      <c r="AD149" s="237" t="s">
        <v>359</v>
      </c>
      <c r="AE149" s="237" t="s">
        <v>558</v>
      </c>
      <c r="AF149" s="245" t="s">
        <v>96</v>
      </c>
      <c r="AG149" s="246" t="s">
        <v>97</v>
      </c>
      <c r="AH149" s="241">
        <v>0.25</v>
      </c>
      <c r="AI149" s="246" t="s">
        <v>98</v>
      </c>
      <c r="AJ149" s="241">
        <v>0.15</v>
      </c>
      <c r="AK149" s="247">
        <v>0.4</v>
      </c>
      <c r="AL149" s="248">
        <v>5.183999999999999E-2</v>
      </c>
      <c r="AM149" s="248">
        <v>0.4</v>
      </c>
      <c r="AN149" s="249" t="s">
        <v>99</v>
      </c>
      <c r="AO149" s="249" t="s">
        <v>100</v>
      </c>
      <c r="AP149" s="249" t="s">
        <v>101</v>
      </c>
      <c r="AQ149" s="487"/>
      <c r="AR149" s="463"/>
      <c r="AS149" s="463"/>
      <c r="AT149" s="464"/>
      <c r="AU149" s="463"/>
      <c r="AV149" s="463"/>
      <c r="AW149" s="464"/>
      <c r="AX149" s="464"/>
      <c r="AY149" s="464"/>
      <c r="AZ149" s="487"/>
      <c r="BA149" s="486"/>
      <c r="BB149" s="486"/>
      <c r="BC149" s="408"/>
      <c r="BD149" s="408"/>
      <c r="BE149" s="502"/>
      <c r="BF149" s="405"/>
      <c r="BG149" s="405"/>
      <c r="BH149" s="414"/>
      <c r="BI149" s="414"/>
      <c r="BJ149" s="414"/>
      <c r="BK149" s="414"/>
      <c r="BL149" s="414"/>
      <c r="BM149" s="405"/>
      <c r="BN149" s="405"/>
      <c r="BO149" s="405"/>
      <c r="BP149" s="35"/>
    </row>
    <row r="150" spans="1:68" ht="78.75" customHeight="1">
      <c r="A150" s="498"/>
      <c r="B150" s="408"/>
      <c r="C150" s="408"/>
      <c r="D150" s="483"/>
      <c r="E150" s="483"/>
      <c r="F150" s="483"/>
      <c r="G150" s="486"/>
      <c r="H150" s="487"/>
      <c r="I150" s="487"/>
      <c r="J150" s="463"/>
      <c r="K150" s="487"/>
      <c r="L150" s="408"/>
      <c r="M150" s="458"/>
      <c r="N150" s="408"/>
      <c r="O150" s="408"/>
      <c r="P150" s="484"/>
      <c r="Q150" s="485"/>
      <c r="R150" s="487"/>
      <c r="S150" s="455"/>
      <c r="T150" s="487"/>
      <c r="U150" s="455"/>
      <c r="V150" s="487"/>
      <c r="W150" s="455"/>
      <c r="X150" s="458"/>
      <c r="Y150" s="455"/>
      <c r="Z150" s="455"/>
      <c r="AA150" s="464"/>
      <c r="AB150" s="243">
        <v>5</v>
      </c>
      <c r="AC150" s="237" t="s">
        <v>559</v>
      </c>
      <c r="AD150" s="237" t="s">
        <v>359</v>
      </c>
      <c r="AE150" s="237" t="s">
        <v>560</v>
      </c>
      <c r="AF150" s="245" t="s">
        <v>96</v>
      </c>
      <c r="AG150" s="246" t="s">
        <v>97</v>
      </c>
      <c r="AH150" s="241">
        <v>0.25</v>
      </c>
      <c r="AI150" s="246" t="s">
        <v>98</v>
      </c>
      <c r="AJ150" s="241">
        <v>0.15</v>
      </c>
      <c r="AK150" s="247">
        <v>0.4</v>
      </c>
      <c r="AL150" s="248">
        <v>3.1103999999999993E-2</v>
      </c>
      <c r="AM150" s="248">
        <v>0.4</v>
      </c>
      <c r="AN150" s="249" t="s">
        <v>99</v>
      </c>
      <c r="AO150" s="249" t="s">
        <v>100</v>
      </c>
      <c r="AP150" s="249" t="s">
        <v>101</v>
      </c>
      <c r="AQ150" s="487"/>
      <c r="AR150" s="463"/>
      <c r="AS150" s="463"/>
      <c r="AT150" s="464"/>
      <c r="AU150" s="463"/>
      <c r="AV150" s="463"/>
      <c r="AW150" s="464"/>
      <c r="AX150" s="464"/>
      <c r="AY150" s="464"/>
      <c r="AZ150" s="487"/>
      <c r="BA150" s="486"/>
      <c r="BB150" s="486"/>
      <c r="BC150" s="408"/>
      <c r="BD150" s="408"/>
      <c r="BE150" s="502"/>
      <c r="BF150" s="405"/>
      <c r="BG150" s="405"/>
      <c r="BH150" s="414"/>
      <c r="BI150" s="414"/>
      <c r="BJ150" s="414"/>
      <c r="BK150" s="414"/>
      <c r="BL150" s="414"/>
      <c r="BM150" s="405"/>
      <c r="BN150" s="405"/>
      <c r="BO150" s="405"/>
      <c r="BP150" s="35"/>
    </row>
    <row r="151" spans="1:68" ht="72" customHeight="1">
      <c r="A151" s="498"/>
      <c r="B151" s="408"/>
      <c r="C151" s="408"/>
      <c r="D151" s="483"/>
      <c r="E151" s="483"/>
      <c r="F151" s="483"/>
      <c r="G151" s="486"/>
      <c r="H151" s="487"/>
      <c r="I151" s="487"/>
      <c r="J151" s="463"/>
      <c r="K151" s="487"/>
      <c r="L151" s="408"/>
      <c r="M151" s="458"/>
      <c r="N151" s="408"/>
      <c r="O151" s="408"/>
      <c r="P151" s="484"/>
      <c r="Q151" s="485"/>
      <c r="R151" s="487"/>
      <c r="S151" s="455"/>
      <c r="T151" s="487"/>
      <c r="U151" s="455"/>
      <c r="V151" s="487"/>
      <c r="W151" s="455"/>
      <c r="X151" s="458"/>
      <c r="Y151" s="455"/>
      <c r="Z151" s="455"/>
      <c r="AA151" s="464"/>
      <c r="AB151" s="243">
        <v>6</v>
      </c>
      <c r="AC151" s="237" t="s">
        <v>561</v>
      </c>
      <c r="AD151" s="237" t="s">
        <v>94</v>
      </c>
      <c r="AE151" s="237" t="s">
        <v>562</v>
      </c>
      <c r="AF151" s="245" t="s">
        <v>96</v>
      </c>
      <c r="AG151" s="246" t="s">
        <v>97</v>
      </c>
      <c r="AH151" s="241">
        <v>0.25</v>
      </c>
      <c r="AI151" s="246" t="s">
        <v>98</v>
      </c>
      <c r="AJ151" s="241">
        <v>0.15</v>
      </c>
      <c r="AK151" s="247">
        <v>0.4</v>
      </c>
      <c r="AL151" s="248">
        <v>1.8662399999999996E-2</v>
      </c>
      <c r="AM151" s="248">
        <v>0.4</v>
      </c>
      <c r="AN151" s="249" t="s">
        <v>99</v>
      </c>
      <c r="AO151" s="249" t="s">
        <v>100</v>
      </c>
      <c r="AP151" s="249" t="s">
        <v>101</v>
      </c>
      <c r="AQ151" s="487"/>
      <c r="AR151" s="463"/>
      <c r="AS151" s="463"/>
      <c r="AT151" s="464"/>
      <c r="AU151" s="463"/>
      <c r="AV151" s="463"/>
      <c r="AW151" s="464"/>
      <c r="AX151" s="464"/>
      <c r="AY151" s="464"/>
      <c r="AZ151" s="487"/>
      <c r="BA151" s="486"/>
      <c r="BB151" s="486"/>
      <c r="BC151" s="408"/>
      <c r="BD151" s="408"/>
      <c r="BE151" s="502"/>
      <c r="BF151" s="405"/>
      <c r="BG151" s="405"/>
      <c r="BH151" s="414"/>
      <c r="BI151" s="414"/>
      <c r="BJ151" s="414"/>
      <c r="BK151" s="414"/>
      <c r="BL151" s="414"/>
      <c r="BM151" s="405"/>
      <c r="BN151" s="405"/>
      <c r="BO151" s="405"/>
      <c r="BP151" s="35"/>
    </row>
    <row r="152" spans="1:68" ht="64.5">
      <c r="A152" s="498"/>
      <c r="B152" s="408"/>
      <c r="C152" s="408"/>
      <c r="D152" s="483" t="s">
        <v>83</v>
      </c>
      <c r="E152" s="483" t="s">
        <v>499</v>
      </c>
      <c r="F152" s="483">
        <v>5</v>
      </c>
      <c r="G152" s="408" t="s">
        <v>563</v>
      </c>
      <c r="H152" s="487"/>
      <c r="I152" s="487"/>
      <c r="J152" s="463" t="s">
        <v>564</v>
      </c>
      <c r="K152" s="456" t="s">
        <v>87</v>
      </c>
      <c r="L152" s="408" t="s">
        <v>88</v>
      </c>
      <c r="M152" s="464" t="s">
        <v>565</v>
      </c>
      <c r="N152" s="408"/>
      <c r="O152" s="408"/>
      <c r="P152" s="486" t="s">
        <v>566</v>
      </c>
      <c r="Q152" s="411">
        <v>0.4</v>
      </c>
      <c r="R152" s="487" t="s">
        <v>129</v>
      </c>
      <c r="S152" s="455">
        <v>0.4</v>
      </c>
      <c r="T152" s="487"/>
      <c r="U152" s="455" t="s">
        <v>143</v>
      </c>
      <c r="V152" s="487" t="s">
        <v>125</v>
      </c>
      <c r="W152" s="455">
        <v>0.2</v>
      </c>
      <c r="X152" s="458" t="s">
        <v>125</v>
      </c>
      <c r="Y152" s="455">
        <v>0.2</v>
      </c>
      <c r="Z152" s="455" t="s">
        <v>319</v>
      </c>
      <c r="AA152" s="464" t="s">
        <v>131</v>
      </c>
      <c r="AB152" s="243">
        <v>1</v>
      </c>
      <c r="AC152" s="237" t="s">
        <v>567</v>
      </c>
      <c r="AD152" s="237" t="s">
        <v>94</v>
      </c>
      <c r="AE152" s="237" t="s">
        <v>568</v>
      </c>
      <c r="AF152" s="245" t="s">
        <v>96</v>
      </c>
      <c r="AG152" s="246" t="s">
        <v>97</v>
      </c>
      <c r="AH152" s="241">
        <v>0.25</v>
      </c>
      <c r="AI152" s="246" t="s">
        <v>98</v>
      </c>
      <c r="AJ152" s="241">
        <v>0.15</v>
      </c>
      <c r="AK152" s="247">
        <v>0.4</v>
      </c>
      <c r="AL152" s="248">
        <v>0.24</v>
      </c>
      <c r="AM152" s="248">
        <v>0.2</v>
      </c>
      <c r="AN152" s="249" t="s">
        <v>99</v>
      </c>
      <c r="AO152" s="249" t="s">
        <v>100</v>
      </c>
      <c r="AP152" s="249" t="s">
        <v>101</v>
      </c>
      <c r="AQ152" s="487" t="s">
        <v>569</v>
      </c>
      <c r="AR152" s="462">
        <v>0.4</v>
      </c>
      <c r="AS152" s="462">
        <v>5.183999999999999E-2</v>
      </c>
      <c r="AT152" s="464" t="s">
        <v>103</v>
      </c>
      <c r="AU152" s="462">
        <v>0.2</v>
      </c>
      <c r="AV152" s="462">
        <v>0.15000000000000002</v>
      </c>
      <c r="AW152" s="464" t="s">
        <v>125</v>
      </c>
      <c r="AX152" s="464" t="s">
        <v>131</v>
      </c>
      <c r="AY152" s="464" t="s">
        <v>131</v>
      </c>
      <c r="AZ152" s="487" t="s">
        <v>132</v>
      </c>
      <c r="BA152" s="486" t="s">
        <v>133</v>
      </c>
      <c r="BB152" s="486" t="s">
        <v>133</v>
      </c>
      <c r="BC152" s="408" t="s">
        <v>133</v>
      </c>
      <c r="BD152" s="408" t="s">
        <v>133</v>
      </c>
      <c r="BE152" s="491" t="s">
        <v>133</v>
      </c>
      <c r="BF152" s="405" t="s">
        <v>219</v>
      </c>
      <c r="BG152" s="405" t="s">
        <v>219</v>
      </c>
      <c r="BH152" s="414" t="s">
        <v>219</v>
      </c>
      <c r="BI152" s="414"/>
      <c r="BJ152" s="414"/>
      <c r="BK152" s="414"/>
      <c r="BL152" s="414" t="s">
        <v>570</v>
      </c>
      <c r="BM152" s="405" t="s">
        <v>509</v>
      </c>
      <c r="BN152" s="405" t="s">
        <v>219</v>
      </c>
      <c r="BO152" s="405" t="s">
        <v>219</v>
      </c>
      <c r="BP152" s="35"/>
    </row>
    <row r="153" spans="1:68" ht="135" customHeight="1">
      <c r="A153" s="498"/>
      <c r="B153" s="408"/>
      <c r="C153" s="408"/>
      <c r="D153" s="483"/>
      <c r="E153" s="483"/>
      <c r="F153" s="483"/>
      <c r="G153" s="408"/>
      <c r="H153" s="487"/>
      <c r="I153" s="487"/>
      <c r="J153" s="463"/>
      <c r="K153" s="456"/>
      <c r="L153" s="408"/>
      <c r="M153" s="464"/>
      <c r="N153" s="408"/>
      <c r="O153" s="408"/>
      <c r="P153" s="486"/>
      <c r="Q153" s="411"/>
      <c r="R153" s="487"/>
      <c r="S153" s="455"/>
      <c r="T153" s="487"/>
      <c r="U153" s="455"/>
      <c r="V153" s="487"/>
      <c r="W153" s="455"/>
      <c r="X153" s="458"/>
      <c r="Y153" s="455"/>
      <c r="Z153" s="455"/>
      <c r="AA153" s="464"/>
      <c r="AB153" s="243">
        <v>2</v>
      </c>
      <c r="AC153" s="237" t="s">
        <v>571</v>
      </c>
      <c r="AD153" s="237" t="s">
        <v>359</v>
      </c>
      <c r="AE153" s="237" t="s">
        <v>572</v>
      </c>
      <c r="AF153" s="245" t="s">
        <v>96</v>
      </c>
      <c r="AG153" s="246" t="s">
        <v>97</v>
      </c>
      <c r="AH153" s="241">
        <v>0.25</v>
      </c>
      <c r="AI153" s="246" t="s">
        <v>98</v>
      </c>
      <c r="AJ153" s="241">
        <v>0.15</v>
      </c>
      <c r="AK153" s="247">
        <v>0.4</v>
      </c>
      <c r="AL153" s="248">
        <v>0.14399999999999999</v>
      </c>
      <c r="AM153" s="248">
        <v>0.2</v>
      </c>
      <c r="AN153" s="249" t="s">
        <v>99</v>
      </c>
      <c r="AO153" s="249" t="s">
        <v>100</v>
      </c>
      <c r="AP153" s="249" t="s">
        <v>101</v>
      </c>
      <c r="AQ153" s="487"/>
      <c r="AR153" s="463"/>
      <c r="AS153" s="463"/>
      <c r="AT153" s="464"/>
      <c r="AU153" s="463"/>
      <c r="AV153" s="463"/>
      <c r="AW153" s="464"/>
      <c r="AX153" s="464"/>
      <c r="AY153" s="464"/>
      <c r="AZ153" s="487"/>
      <c r="BA153" s="486"/>
      <c r="BB153" s="486"/>
      <c r="BC153" s="408"/>
      <c r="BD153" s="408"/>
      <c r="BE153" s="502"/>
      <c r="BF153" s="405"/>
      <c r="BG153" s="405"/>
      <c r="BH153" s="414"/>
      <c r="BI153" s="414"/>
      <c r="BJ153" s="414"/>
      <c r="BK153" s="414"/>
      <c r="BL153" s="414"/>
      <c r="BM153" s="405"/>
      <c r="BN153" s="405"/>
      <c r="BO153" s="405"/>
      <c r="BP153" s="35"/>
    </row>
    <row r="154" spans="1:68" ht="78" customHeight="1">
      <c r="A154" s="498"/>
      <c r="B154" s="408"/>
      <c r="C154" s="408"/>
      <c r="D154" s="483"/>
      <c r="E154" s="483"/>
      <c r="F154" s="483"/>
      <c r="G154" s="408"/>
      <c r="H154" s="487"/>
      <c r="I154" s="487"/>
      <c r="J154" s="463"/>
      <c r="K154" s="456"/>
      <c r="L154" s="408"/>
      <c r="M154" s="464"/>
      <c r="N154" s="408"/>
      <c r="O154" s="408"/>
      <c r="P154" s="486"/>
      <c r="Q154" s="411"/>
      <c r="R154" s="487"/>
      <c r="S154" s="455"/>
      <c r="T154" s="487"/>
      <c r="U154" s="455"/>
      <c r="V154" s="487"/>
      <c r="W154" s="455"/>
      <c r="X154" s="458"/>
      <c r="Y154" s="455"/>
      <c r="Z154" s="455"/>
      <c r="AA154" s="464"/>
      <c r="AB154" s="243">
        <v>3</v>
      </c>
      <c r="AC154" s="237" t="s">
        <v>573</v>
      </c>
      <c r="AD154" s="237" t="s">
        <v>94</v>
      </c>
      <c r="AE154" s="237" t="s">
        <v>574</v>
      </c>
      <c r="AF154" s="245" t="s">
        <v>96</v>
      </c>
      <c r="AG154" s="246" t="s">
        <v>97</v>
      </c>
      <c r="AH154" s="241">
        <v>0.25</v>
      </c>
      <c r="AI154" s="246" t="s">
        <v>98</v>
      </c>
      <c r="AJ154" s="241">
        <v>0.15</v>
      </c>
      <c r="AK154" s="247">
        <v>0.4</v>
      </c>
      <c r="AL154" s="248">
        <v>8.6399999999999991E-2</v>
      </c>
      <c r="AM154" s="248">
        <v>0.2</v>
      </c>
      <c r="AN154" s="249" t="s">
        <v>99</v>
      </c>
      <c r="AO154" s="249" t="s">
        <v>100</v>
      </c>
      <c r="AP154" s="249" t="s">
        <v>101</v>
      </c>
      <c r="AQ154" s="487"/>
      <c r="AR154" s="463"/>
      <c r="AS154" s="463"/>
      <c r="AT154" s="464"/>
      <c r="AU154" s="463"/>
      <c r="AV154" s="463"/>
      <c r="AW154" s="464"/>
      <c r="AX154" s="464"/>
      <c r="AY154" s="464"/>
      <c r="AZ154" s="487"/>
      <c r="BA154" s="486"/>
      <c r="BB154" s="486"/>
      <c r="BC154" s="408"/>
      <c r="BD154" s="408"/>
      <c r="BE154" s="502"/>
      <c r="BF154" s="405"/>
      <c r="BG154" s="405"/>
      <c r="BH154" s="414"/>
      <c r="BI154" s="414"/>
      <c r="BJ154" s="414"/>
      <c r="BK154" s="414"/>
      <c r="BL154" s="414"/>
      <c r="BM154" s="405"/>
      <c r="BN154" s="405"/>
      <c r="BO154" s="405"/>
      <c r="BP154" s="35"/>
    </row>
    <row r="155" spans="1:68" ht="78" customHeight="1">
      <c r="A155" s="498"/>
      <c r="B155" s="408"/>
      <c r="C155" s="408"/>
      <c r="D155" s="483"/>
      <c r="E155" s="483"/>
      <c r="F155" s="483"/>
      <c r="G155" s="408"/>
      <c r="H155" s="487"/>
      <c r="I155" s="487"/>
      <c r="J155" s="463"/>
      <c r="K155" s="456"/>
      <c r="L155" s="408"/>
      <c r="M155" s="464"/>
      <c r="N155" s="408"/>
      <c r="O155" s="408"/>
      <c r="P155" s="486"/>
      <c r="Q155" s="411"/>
      <c r="R155" s="487"/>
      <c r="S155" s="455"/>
      <c r="T155" s="487"/>
      <c r="U155" s="455"/>
      <c r="V155" s="487"/>
      <c r="W155" s="455"/>
      <c r="X155" s="458"/>
      <c r="Y155" s="455"/>
      <c r="Z155" s="455"/>
      <c r="AA155" s="464"/>
      <c r="AB155" s="243">
        <v>4</v>
      </c>
      <c r="AC155" s="237" t="s">
        <v>575</v>
      </c>
      <c r="AD155" s="237" t="s">
        <v>359</v>
      </c>
      <c r="AE155" s="237" t="s">
        <v>568</v>
      </c>
      <c r="AF155" s="245" t="s">
        <v>96</v>
      </c>
      <c r="AG155" s="246" t="s">
        <v>97</v>
      </c>
      <c r="AH155" s="241">
        <v>0.25</v>
      </c>
      <c r="AI155" s="246" t="s">
        <v>98</v>
      </c>
      <c r="AJ155" s="241">
        <v>0.15</v>
      </c>
      <c r="AK155" s="247">
        <v>0.4</v>
      </c>
      <c r="AL155" s="248">
        <v>5.183999999999999E-2</v>
      </c>
      <c r="AM155" s="248">
        <v>0.2</v>
      </c>
      <c r="AN155" s="249" t="s">
        <v>99</v>
      </c>
      <c r="AO155" s="249" t="s">
        <v>100</v>
      </c>
      <c r="AP155" s="249" t="s">
        <v>101</v>
      </c>
      <c r="AQ155" s="487"/>
      <c r="AR155" s="463"/>
      <c r="AS155" s="463"/>
      <c r="AT155" s="464"/>
      <c r="AU155" s="463"/>
      <c r="AV155" s="463"/>
      <c r="AW155" s="464"/>
      <c r="AX155" s="464"/>
      <c r="AY155" s="464"/>
      <c r="AZ155" s="487"/>
      <c r="BA155" s="486"/>
      <c r="BB155" s="486"/>
      <c r="BC155" s="408"/>
      <c r="BD155" s="408"/>
      <c r="BE155" s="502"/>
      <c r="BF155" s="405"/>
      <c r="BG155" s="405"/>
      <c r="BH155" s="414"/>
      <c r="BI155" s="414"/>
      <c r="BJ155" s="414"/>
      <c r="BK155" s="414"/>
      <c r="BL155" s="414"/>
      <c r="BM155" s="405"/>
      <c r="BN155" s="405"/>
      <c r="BO155" s="405"/>
      <c r="BP155" s="35"/>
    </row>
    <row r="156" spans="1:68" ht="75" customHeight="1">
      <c r="A156" s="498"/>
      <c r="B156" s="408"/>
      <c r="C156" s="408"/>
      <c r="D156" s="483"/>
      <c r="E156" s="483"/>
      <c r="F156" s="483"/>
      <c r="G156" s="408"/>
      <c r="H156" s="487"/>
      <c r="I156" s="487"/>
      <c r="J156" s="463"/>
      <c r="K156" s="456"/>
      <c r="L156" s="408"/>
      <c r="M156" s="464"/>
      <c r="N156" s="408"/>
      <c r="O156" s="408"/>
      <c r="P156" s="486"/>
      <c r="Q156" s="411"/>
      <c r="R156" s="487"/>
      <c r="S156" s="455"/>
      <c r="T156" s="487"/>
      <c r="U156" s="455"/>
      <c r="V156" s="487"/>
      <c r="W156" s="455"/>
      <c r="X156" s="458"/>
      <c r="Y156" s="455"/>
      <c r="Z156" s="455"/>
      <c r="AA156" s="464"/>
      <c r="AB156" s="243">
        <v>5</v>
      </c>
      <c r="AC156" s="237" t="s">
        <v>576</v>
      </c>
      <c r="AD156" s="237" t="s">
        <v>94</v>
      </c>
      <c r="AE156" s="237" t="s">
        <v>577</v>
      </c>
      <c r="AF156" s="245" t="s">
        <v>293</v>
      </c>
      <c r="AG156" s="246" t="s">
        <v>294</v>
      </c>
      <c r="AH156" s="241">
        <v>0.1</v>
      </c>
      <c r="AI156" s="246" t="s">
        <v>98</v>
      </c>
      <c r="AJ156" s="241">
        <v>0.15</v>
      </c>
      <c r="AK156" s="247">
        <v>0.25</v>
      </c>
      <c r="AL156" s="248">
        <v>5.183999999999999E-2</v>
      </c>
      <c r="AM156" s="248">
        <v>0.15000000000000002</v>
      </c>
      <c r="AN156" s="249" t="s">
        <v>99</v>
      </c>
      <c r="AO156" s="249" t="s">
        <v>100</v>
      </c>
      <c r="AP156" s="249" t="s">
        <v>101</v>
      </c>
      <c r="AQ156" s="487"/>
      <c r="AR156" s="463"/>
      <c r="AS156" s="463"/>
      <c r="AT156" s="464"/>
      <c r="AU156" s="463"/>
      <c r="AV156" s="463"/>
      <c r="AW156" s="464"/>
      <c r="AX156" s="464"/>
      <c r="AY156" s="464"/>
      <c r="AZ156" s="487"/>
      <c r="BA156" s="486"/>
      <c r="BB156" s="486"/>
      <c r="BC156" s="408"/>
      <c r="BD156" s="408"/>
      <c r="BE156" s="502"/>
      <c r="BF156" s="405"/>
      <c r="BG156" s="405"/>
      <c r="BH156" s="414"/>
      <c r="BI156" s="414"/>
      <c r="BJ156" s="414"/>
      <c r="BK156" s="414"/>
      <c r="BL156" s="414"/>
      <c r="BM156" s="405"/>
      <c r="BN156" s="405"/>
      <c r="BO156" s="405"/>
      <c r="BP156" s="35"/>
    </row>
    <row r="157" spans="1:68">
      <c r="A157" s="498"/>
      <c r="B157" s="408"/>
      <c r="C157" s="408"/>
      <c r="D157" s="483"/>
      <c r="E157" s="483"/>
      <c r="F157" s="483"/>
      <c r="G157" s="408"/>
      <c r="H157" s="487"/>
      <c r="I157" s="487"/>
      <c r="J157" s="463"/>
      <c r="K157" s="456"/>
      <c r="L157" s="408"/>
      <c r="M157" s="464"/>
      <c r="N157" s="408"/>
      <c r="O157" s="408"/>
      <c r="P157" s="486"/>
      <c r="Q157" s="411"/>
      <c r="R157" s="487"/>
      <c r="S157" s="455"/>
      <c r="T157" s="487"/>
      <c r="U157" s="455"/>
      <c r="V157" s="487"/>
      <c r="W157" s="455"/>
      <c r="X157" s="458"/>
      <c r="Y157" s="455"/>
      <c r="Z157" s="455"/>
      <c r="AA157" s="464"/>
      <c r="AB157" s="243"/>
      <c r="AC157" s="237"/>
      <c r="AD157" s="237"/>
      <c r="AE157" s="237"/>
      <c r="AF157" s="245" t="s">
        <v>143</v>
      </c>
      <c r="AG157" s="246"/>
      <c r="AH157" s="241" t="s">
        <v>143</v>
      </c>
      <c r="AI157" s="246"/>
      <c r="AJ157" s="241" t="s">
        <v>143</v>
      </c>
      <c r="AK157" s="247" t="s">
        <v>143</v>
      </c>
      <c r="AL157" s="248" t="s">
        <v>143</v>
      </c>
      <c r="AM157" s="248" t="s">
        <v>143</v>
      </c>
      <c r="AN157" s="249"/>
      <c r="AO157" s="249"/>
      <c r="AP157" s="249"/>
      <c r="AQ157" s="487"/>
      <c r="AR157" s="463"/>
      <c r="AS157" s="463"/>
      <c r="AT157" s="464"/>
      <c r="AU157" s="463"/>
      <c r="AV157" s="463"/>
      <c r="AW157" s="464"/>
      <c r="AX157" s="464"/>
      <c r="AY157" s="464"/>
      <c r="AZ157" s="487"/>
      <c r="BA157" s="486"/>
      <c r="BB157" s="486"/>
      <c r="BC157" s="408"/>
      <c r="BD157" s="408"/>
      <c r="BE157" s="502"/>
      <c r="BF157" s="405"/>
      <c r="BG157" s="405"/>
      <c r="BH157" s="414"/>
      <c r="BI157" s="414"/>
      <c r="BJ157" s="414"/>
      <c r="BK157" s="414"/>
      <c r="BL157" s="414"/>
      <c r="BM157" s="405"/>
      <c r="BN157" s="405"/>
      <c r="BO157" s="405"/>
      <c r="BP157" s="35"/>
    </row>
    <row r="158" spans="1:68" ht="64.5">
      <c r="A158" s="498"/>
      <c r="B158" s="408"/>
      <c r="C158" s="408"/>
      <c r="D158" s="483" t="s">
        <v>83</v>
      </c>
      <c r="E158" s="483" t="s">
        <v>499</v>
      </c>
      <c r="F158" s="483">
        <v>6</v>
      </c>
      <c r="G158" s="486" t="s">
        <v>578</v>
      </c>
      <c r="H158" s="487"/>
      <c r="I158" s="487"/>
      <c r="J158" s="463" t="s">
        <v>579</v>
      </c>
      <c r="K158" s="456" t="s">
        <v>87</v>
      </c>
      <c r="L158" s="408" t="s">
        <v>88</v>
      </c>
      <c r="M158" s="464" t="s">
        <v>580</v>
      </c>
      <c r="N158" s="408"/>
      <c r="O158" s="408"/>
      <c r="P158" s="486" t="s">
        <v>581</v>
      </c>
      <c r="Q158" s="411">
        <v>1</v>
      </c>
      <c r="R158" s="487" t="s">
        <v>91</v>
      </c>
      <c r="S158" s="455">
        <v>0.6</v>
      </c>
      <c r="T158" s="487" t="s">
        <v>125</v>
      </c>
      <c r="U158" s="455">
        <v>0.2</v>
      </c>
      <c r="V158" s="487" t="s">
        <v>195</v>
      </c>
      <c r="W158" s="455">
        <v>0.4</v>
      </c>
      <c r="X158" s="458" t="s">
        <v>195</v>
      </c>
      <c r="Y158" s="455">
        <v>0.4</v>
      </c>
      <c r="Z158" s="455" t="s">
        <v>368</v>
      </c>
      <c r="AA158" s="464" t="s">
        <v>130</v>
      </c>
      <c r="AB158" s="243">
        <v>1</v>
      </c>
      <c r="AC158" s="237" t="s">
        <v>582</v>
      </c>
      <c r="AD158" s="237" t="s">
        <v>583</v>
      </c>
      <c r="AE158" s="237" t="s">
        <v>584</v>
      </c>
      <c r="AF158" s="245" t="s">
        <v>96</v>
      </c>
      <c r="AG158" s="246" t="s">
        <v>97</v>
      </c>
      <c r="AH158" s="241">
        <v>0.25</v>
      </c>
      <c r="AI158" s="249" t="s">
        <v>98</v>
      </c>
      <c r="AJ158" s="241">
        <v>0.15</v>
      </c>
      <c r="AK158" s="247">
        <v>0.4</v>
      </c>
      <c r="AL158" s="248">
        <v>0.36</v>
      </c>
      <c r="AM158" s="248">
        <v>0.4</v>
      </c>
      <c r="AN158" s="249" t="s">
        <v>99</v>
      </c>
      <c r="AO158" s="249" t="s">
        <v>100</v>
      </c>
      <c r="AP158" s="249" t="s">
        <v>101</v>
      </c>
      <c r="AQ158" s="487" t="s">
        <v>585</v>
      </c>
      <c r="AR158" s="462">
        <v>0.6</v>
      </c>
      <c r="AS158" s="462">
        <v>7.7759999999999996E-2</v>
      </c>
      <c r="AT158" s="464" t="s">
        <v>103</v>
      </c>
      <c r="AU158" s="462">
        <v>0.4</v>
      </c>
      <c r="AV158" s="462">
        <v>0.4</v>
      </c>
      <c r="AW158" s="464" t="s">
        <v>195</v>
      </c>
      <c r="AX158" s="464" t="s">
        <v>130</v>
      </c>
      <c r="AY158" s="464" t="s">
        <v>131</v>
      </c>
      <c r="AZ158" s="487" t="s">
        <v>132</v>
      </c>
      <c r="BA158" s="486" t="s">
        <v>133</v>
      </c>
      <c r="BB158" s="486" t="s">
        <v>133</v>
      </c>
      <c r="BC158" s="408" t="s">
        <v>133</v>
      </c>
      <c r="BD158" s="408" t="s">
        <v>133</v>
      </c>
      <c r="BE158" s="491" t="s">
        <v>133</v>
      </c>
      <c r="BF158" s="405" t="s">
        <v>219</v>
      </c>
      <c r="BG158" s="405" t="s">
        <v>219</v>
      </c>
      <c r="BH158" s="414" t="s">
        <v>219</v>
      </c>
      <c r="BI158" s="414"/>
      <c r="BJ158" s="414"/>
      <c r="BK158" s="414"/>
      <c r="BL158" s="414" t="s">
        <v>586</v>
      </c>
      <c r="BM158" s="405" t="s">
        <v>509</v>
      </c>
      <c r="BN158" s="405" t="s">
        <v>219</v>
      </c>
      <c r="BO158" s="405" t="s">
        <v>219</v>
      </c>
      <c r="BP158" s="35"/>
    </row>
    <row r="159" spans="1:68" ht="74.25" customHeight="1">
      <c r="A159" s="498"/>
      <c r="B159" s="408"/>
      <c r="C159" s="408"/>
      <c r="D159" s="483"/>
      <c r="E159" s="483"/>
      <c r="F159" s="483"/>
      <c r="G159" s="486"/>
      <c r="H159" s="487"/>
      <c r="I159" s="487"/>
      <c r="J159" s="463"/>
      <c r="K159" s="456"/>
      <c r="L159" s="408"/>
      <c r="M159" s="464"/>
      <c r="N159" s="408"/>
      <c r="O159" s="408"/>
      <c r="P159" s="486"/>
      <c r="Q159" s="411"/>
      <c r="R159" s="487"/>
      <c r="S159" s="455"/>
      <c r="T159" s="487"/>
      <c r="U159" s="455"/>
      <c r="V159" s="487"/>
      <c r="W159" s="455"/>
      <c r="X159" s="458"/>
      <c r="Y159" s="455"/>
      <c r="Z159" s="455"/>
      <c r="AA159" s="464"/>
      <c r="AB159" s="243">
        <v>2</v>
      </c>
      <c r="AC159" s="237" t="s">
        <v>587</v>
      </c>
      <c r="AD159" s="237" t="s">
        <v>583</v>
      </c>
      <c r="AE159" s="237" t="s">
        <v>588</v>
      </c>
      <c r="AF159" s="245" t="s">
        <v>96</v>
      </c>
      <c r="AG159" s="246" t="s">
        <v>97</v>
      </c>
      <c r="AH159" s="241">
        <v>0.25</v>
      </c>
      <c r="AI159" s="246" t="s">
        <v>98</v>
      </c>
      <c r="AJ159" s="241">
        <v>0.15</v>
      </c>
      <c r="AK159" s="247">
        <v>0.4</v>
      </c>
      <c r="AL159" s="248">
        <v>0.216</v>
      </c>
      <c r="AM159" s="248">
        <v>0.4</v>
      </c>
      <c r="AN159" s="249" t="s">
        <v>99</v>
      </c>
      <c r="AO159" s="249" t="s">
        <v>100</v>
      </c>
      <c r="AP159" s="249" t="s">
        <v>101</v>
      </c>
      <c r="AQ159" s="487"/>
      <c r="AR159" s="463"/>
      <c r="AS159" s="463"/>
      <c r="AT159" s="464"/>
      <c r="AU159" s="463"/>
      <c r="AV159" s="463"/>
      <c r="AW159" s="464"/>
      <c r="AX159" s="464"/>
      <c r="AY159" s="464"/>
      <c r="AZ159" s="487"/>
      <c r="BA159" s="486"/>
      <c r="BB159" s="486"/>
      <c r="BC159" s="408"/>
      <c r="BD159" s="408"/>
      <c r="BE159" s="502"/>
      <c r="BF159" s="405"/>
      <c r="BG159" s="405"/>
      <c r="BH159" s="414"/>
      <c r="BI159" s="414"/>
      <c r="BJ159" s="414"/>
      <c r="BK159" s="414"/>
      <c r="BL159" s="414"/>
      <c r="BM159" s="405"/>
      <c r="BN159" s="405"/>
      <c r="BO159" s="405"/>
      <c r="BP159" s="35"/>
    </row>
    <row r="160" spans="1:68" ht="74.25" customHeight="1">
      <c r="A160" s="498"/>
      <c r="B160" s="408"/>
      <c r="C160" s="408"/>
      <c r="D160" s="483"/>
      <c r="E160" s="483"/>
      <c r="F160" s="483"/>
      <c r="G160" s="486"/>
      <c r="H160" s="487"/>
      <c r="I160" s="487"/>
      <c r="J160" s="463"/>
      <c r="K160" s="456"/>
      <c r="L160" s="408"/>
      <c r="M160" s="464"/>
      <c r="N160" s="408"/>
      <c r="O160" s="408"/>
      <c r="P160" s="486"/>
      <c r="Q160" s="411"/>
      <c r="R160" s="487"/>
      <c r="S160" s="455"/>
      <c r="T160" s="487"/>
      <c r="U160" s="455"/>
      <c r="V160" s="487"/>
      <c r="W160" s="455"/>
      <c r="X160" s="458"/>
      <c r="Y160" s="455"/>
      <c r="Z160" s="455"/>
      <c r="AA160" s="464"/>
      <c r="AB160" s="243">
        <v>3</v>
      </c>
      <c r="AC160" s="237" t="s">
        <v>589</v>
      </c>
      <c r="AD160" s="237" t="s">
        <v>590</v>
      </c>
      <c r="AE160" s="237" t="s">
        <v>591</v>
      </c>
      <c r="AF160" s="245" t="s">
        <v>96</v>
      </c>
      <c r="AG160" s="246" t="s">
        <v>97</v>
      </c>
      <c r="AH160" s="241">
        <v>0.25</v>
      </c>
      <c r="AI160" s="246" t="s">
        <v>98</v>
      </c>
      <c r="AJ160" s="241">
        <v>0.15</v>
      </c>
      <c r="AK160" s="247">
        <v>0.4</v>
      </c>
      <c r="AL160" s="248">
        <v>0.12959999999999999</v>
      </c>
      <c r="AM160" s="248">
        <v>0.4</v>
      </c>
      <c r="AN160" s="249" t="s">
        <v>99</v>
      </c>
      <c r="AO160" s="249" t="s">
        <v>100</v>
      </c>
      <c r="AP160" s="249" t="s">
        <v>101</v>
      </c>
      <c r="AQ160" s="487"/>
      <c r="AR160" s="463"/>
      <c r="AS160" s="463"/>
      <c r="AT160" s="464"/>
      <c r="AU160" s="463"/>
      <c r="AV160" s="463"/>
      <c r="AW160" s="464"/>
      <c r="AX160" s="464"/>
      <c r="AY160" s="464"/>
      <c r="AZ160" s="487"/>
      <c r="BA160" s="486"/>
      <c r="BB160" s="486"/>
      <c r="BC160" s="408"/>
      <c r="BD160" s="408"/>
      <c r="BE160" s="502"/>
      <c r="BF160" s="405"/>
      <c r="BG160" s="405"/>
      <c r="BH160" s="414"/>
      <c r="BI160" s="414"/>
      <c r="BJ160" s="414"/>
      <c r="BK160" s="414"/>
      <c r="BL160" s="414"/>
      <c r="BM160" s="405"/>
      <c r="BN160" s="405"/>
      <c r="BO160" s="405"/>
      <c r="BP160" s="35"/>
    </row>
    <row r="161" spans="1:68" ht="105" customHeight="1">
      <c r="A161" s="498"/>
      <c r="B161" s="408"/>
      <c r="C161" s="408"/>
      <c r="D161" s="483"/>
      <c r="E161" s="483"/>
      <c r="F161" s="483"/>
      <c r="G161" s="486"/>
      <c r="H161" s="487"/>
      <c r="I161" s="487"/>
      <c r="J161" s="463"/>
      <c r="K161" s="456"/>
      <c r="L161" s="408"/>
      <c r="M161" s="464"/>
      <c r="N161" s="408"/>
      <c r="O161" s="408"/>
      <c r="P161" s="486"/>
      <c r="Q161" s="411"/>
      <c r="R161" s="487"/>
      <c r="S161" s="455"/>
      <c r="T161" s="487"/>
      <c r="U161" s="455"/>
      <c r="V161" s="487"/>
      <c r="W161" s="455"/>
      <c r="X161" s="458"/>
      <c r="Y161" s="455"/>
      <c r="Z161" s="455"/>
      <c r="AA161" s="464"/>
      <c r="AB161" s="243">
        <v>4</v>
      </c>
      <c r="AC161" s="237" t="s">
        <v>592</v>
      </c>
      <c r="AD161" s="237" t="s">
        <v>590</v>
      </c>
      <c r="AE161" s="237" t="s">
        <v>593</v>
      </c>
      <c r="AF161" s="245" t="s">
        <v>96</v>
      </c>
      <c r="AG161" s="246" t="s">
        <v>97</v>
      </c>
      <c r="AH161" s="241">
        <v>0.25</v>
      </c>
      <c r="AI161" s="246" t="s">
        <v>98</v>
      </c>
      <c r="AJ161" s="241">
        <v>0.15</v>
      </c>
      <c r="AK161" s="247">
        <v>0.4</v>
      </c>
      <c r="AL161" s="248">
        <v>7.7759999999999996E-2</v>
      </c>
      <c r="AM161" s="248">
        <v>0.4</v>
      </c>
      <c r="AN161" s="249" t="s">
        <v>99</v>
      </c>
      <c r="AO161" s="249" t="s">
        <v>100</v>
      </c>
      <c r="AP161" s="249" t="s">
        <v>101</v>
      </c>
      <c r="AQ161" s="487"/>
      <c r="AR161" s="463"/>
      <c r="AS161" s="463"/>
      <c r="AT161" s="464"/>
      <c r="AU161" s="463"/>
      <c r="AV161" s="463"/>
      <c r="AW161" s="464"/>
      <c r="AX161" s="464"/>
      <c r="AY161" s="464"/>
      <c r="AZ161" s="487"/>
      <c r="BA161" s="486"/>
      <c r="BB161" s="486"/>
      <c r="BC161" s="408"/>
      <c r="BD161" s="408"/>
      <c r="BE161" s="502"/>
      <c r="BF161" s="405"/>
      <c r="BG161" s="405"/>
      <c r="BH161" s="414"/>
      <c r="BI161" s="414"/>
      <c r="BJ161" s="414"/>
      <c r="BK161" s="414"/>
      <c r="BL161" s="414"/>
      <c r="BM161" s="405"/>
      <c r="BN161" s="405"/>
      <c r="BO161" s="405"/>
      <c r="BP161" s="35"/>
    </row>
    <row r="162" spans="1:68">
      <c r="A162" s="498"/>
      <c r="B162" s="408"/>
      <c r="C162" s="408"/>
      <c r="D162" s="483"/>
      <c r="E162" s="483"/>
      <c r="F162" s="483"/>
      <c r="G162" s="486"/>
      <c r="H162" s="487"/>
      <c r="I162" s="487"/>
      <c r="J162" s="463"/>
      <c r="K162" s="456"/>
      <c r="L162" s="408"/>
      <c r="M162" s="464"/>
      <c r="N162" s="408"/>
      <c r="O162" s="408"/>
      <c r="P162" s="486"/>
      <c r="Q162" s="411"/>
      <c r="R162" s="487"/>
      <c r="S162" s="455"/>
      <c r="T162" s="487"/>
      <c r="U162" s="455"/>
      <c r="V162" s="487"/>
      <c r="W162" s="455"/>
      <c r="X162" s="458"/>
      <c r="Y162" s="455"/>
      <c r="Z162" s="455"/>
      <c r="AA162" s="464"/>
      <c r="AB162" s="243"/>
      <c r="AC162" s="237"/>
      <c r="AD162" s="237"/>
      <c r="AE162" s="237"/>
      <c r="AF162" s="245" t="s">
        <v>143</v>
      </c>
      <c r="AG162" s="246"/>
      <c r="AH162" s="241" t="s">
        <v>143</v>
      </c>
      <c r="AI162" s="249"/>
      <c r="AJ162" s="241" t="s">
        <v>143</v>
      </c>
      <c r="AK162" s="247" t="s">
        <v>143</v>
      </c>
      <c r="AL162" s="248" t="s">
        <v>143</v>
      </c>
      <c r="AM162" s="248" t="s">
        <v>143</v>
      </c>
      <c r="AN162" s="249"/>
      <c r="AO162" s="249"/>
      <c r="AP162" s="249"/>
      <c r="AQ162" s="487"/>
      <c r="AR162" s="463"/>
      <c r="AS162" s="463"/>
      <c r="AT162" s="464"/>
      <c r="AU162" s="463"/>
      <c r="AV162" s="463"/>
      <c r="AW162" s="464"/>
      <c r="AX162" s="464"/>
      <c r="AY162" s="464"/>
      <c r="AZ162" s="487"/>
      <c r="BA162" s="486"/>
      <c r="BB162" s="486"/>
      <c r="BC162" s="408"/>
      <c r="BD162" s="408"/>
      <c r="BE162" s="502"/>
      <c r="BF162" s="405"/>
      <c r="BG162" s="405"/>
      <c r="BH162" s="414"/>
      <c r="BI162" s="414"/>
      <c r="BJ162" s="414"/>
      <c r="BK162" s="414"/>
      <c r="BL162" s="414"/>
      <c r="BM162" s="405"/>
      <c r="BN162" s="405"/>
      <c r="BO162" s="405"/>
      <c r="BP162" s="35"/>
    </row>
    <row r="163" spans="1:68">
      <c r="A163" s="498"/>
      <c r="B163" s="408"/>
      <c r="C163" s="408"/>
      <c r="D163" s="483"/>
      <c r="E163" s="483"/>
      <c r="F163" s="483"/>
      <c r="G163" s="486"/>
      <c r="H163" s="487"/>
      <c r="I163" s="487"/>
      <c r="J163" s="463"/>
      <c r="K163" s="456"/>
      <c r="L163" s="408"/>
      <c r="M163" s="464"/>
      <c r="N163" s="408"/>
      <c r="O163" s="408"/>
      <c r="P163" s="486"/>
      <c r="Q163" s="411"/>
      <c r="R163" s="487"/>
      <c r="S163" s="455"/>
      <c r="T163" s="487"/>
      <c r="U163" s="455"/>
      <c r="V163" s="487"/>
      <c r="W163" s="455"/>
      <c r="X163" s="458"/>
      <c r="Y163" s="455"/>
      <c r="Z163" s="455"/>
      <c r="AA163" s="464"/>
      <c r="AB163" s="243"/>
      <c r="AC163" s="237"/>
      <c r="AD163" s="237"/>
      <c r="AE163" s="237"/>
      <c r="AF163" s="245" t="s">
        <v>143</v>
      </c>
      <c r="AG163" s="246"/>
      <c r="AH163" s="241" t="s">
        <v>143</v>
      </c>
      <c r="AI163" s="246"/>
      <c r="AJ163" s="241" t="s">
        <v>143</v>
      </c>
      <c r="AK163" s="247" t="s">
        <v>143</v>
      </c>
      <c r="AL163" s="248" t="s">
        <v>143</v>
      </c>
      <c r="AM163" s="248" t="s">
        <v>143</v>
      </c>
      <c r="AN163" s="249"/>
      <c r="AO163" s="249"/>
      <c r="AP163" s="249"/>
      <c r="AQ163" s="487"/>
      <c r="AR163" s="463"/>
      <c r="AS163" s="463"/>
      <c r="AT163" s="464"/>
      <c r="AU163" s="463"/>
      <c r="AV163" s="463"/>
      <c r="AW163" s="464"/>
      <c r="AX163" s="464"/>
      <c r="AY163" s="464"/>
      <c r="AZ163" s="487"/>
      <c r="BA163" s="486"/>
      <c r="BB163" s="486"/>
      <c r="BC163" s="408"/>
      <c r="BD163" s="408"/>
      <c r="BE163" s="502"/>
      <c r="BF163" s="405"/>
      <c r="BG163" s="405"/>
      <c r="BH163" s="414"/>
      <c r="BI163" s="414"/>
      <c r="BJ163" s="414"/>
      <c r="BK163" s="414"/>
      <c r="BL163" s="414"/>
      <c r="BM163" s="405"/>
      <c r="BN163" s="405"/>
      <c r="BO163" s="405"/>
      <c r="BP163" s="35"/>
    </row>
    <row r="164" spans="1:68" ht="105.75" customHeight="1">
      <c r="A164" s="498"/>
      <c r="B164" s="408"/>
      <c r="C164" s="408"/>
      <c r="D164" s="483" t="s">
        <v>83</v>
      </c>
      <c r="E164" s="483" t="s">
        <v>499</v>
      </c>
      <c r="F164" s="483">
        <v>7</v>
      </c>
      <c r="G164" s="486" t="s">
        <v>594</v>
      </c>
      <c r="H164" s="487"/>
      <c r="I164" s="487"/>
      <c r="J164" s="463" t="s">
        <v>595</v>
      </c>
      <c r="K164" s="456" t="s">
        <v>192</v>
      </c>
      <c r="L164" s="408" t="s">
        <v>88</v>
      </c>
      <c r="M164" s="464" t="s">
        <v>596</v>
      </c>
      <c r="N164" s="408"/>
      <c r="O164" s="408"/>
      <c r="P164" s="486" t="s">
        <v>597</v>
      </c>
      <c r="Q164" s="411">
        <v>1</v>
      </c>
      <c r="R164" s="487" t="s">
        <v>103</v>
      </c>
      <c r="S164" s="455">
        <v>0.2</v>
      </c>
      <c r="T164" s="487"/>
      <c r="U164" s="455" t="s">
        <v>143</v>
      </c>
      <c r="V164" s="487" t="s">
        <v>125</v>
      </c>
      <c r="W164" s="455">
        <v>0.2</v>
      </c>
      <c r="X164" s="458" t="s">
        <v>125</v>
      </c>
      <c r="Y164" s="455">
        <v>0.2</v>
      </c>
      <c r="Z164" s="455" t="s">
        <v>598</v>
      </c>
      <c r="AA164" s="464" t="s">
        <v>131</v>
      </c>
      <c r="AB164" s="243">
        <v>1</v>
      </c>
      <c r="AC164" s="237" t="s">
        <v>599</v>
      </c>
      <c r="AD164" s="237" t="s">
        <v>590</v>
      </c>
      <c r="AE164" s="237" t="s">
        <v>600</v>
      </c>
      <c r="AF164" s="245" t="s">
        <v>96</v>
      </c>
      <c r="AG164" s="249" t="s">
        <v>97</v>
      </c>
      <c r="AH164" s="241">
        <v>0.25</v>
      </c>
      <c r="AI164" s="246" t="s">
        <v>98</v>
      </c>
      <c r="AJ164" s="241">
        <v>0.15</v>
      </c>
      <c r="AK164" s="247">
        <v>0.4</v>
      </c>
      <c r="AL164" s="248">
        <v>0.12</v>
      </c>
      <c r="AM164" s="248">
        <v>0.2</v>
      </c>
      <c r="AN164" s="249" t="s">
        <v>99</v>
      </c>
      <c r="AO164" s="249" t="s">
        <v>100</v>
      </c>
      <c r="AP164" s="249" t="s">
        <v>101</v>
      </c>
      <c r="AQ164" s="487" t="s">
        <v>601</v>
      </c>
      <c r="AR164" s="462">
        <v>0.2</v>
      </c>
      <c r="AS164" s="462">
        <v>0.12</v>
      </c>
      <c r="AT164" s="464" t="s">
        <v>103</v>
      </c>
      <c r="AU164" s="462">
        <v>0.2</v>
      </c>
      <c r="AV164" s="462">
        <v>0.2</v>
      </c>
      <c r="AW164" s="464" t="s">
        <v>125</v>
      </c>
      <c r="AX164" s="464" t="s">
        <v>131</v>
      </c>
      <c r="AY164" s="464" t="s">
        <v>131</v>
      </c>
      <c r="AZ164" s="487" t="s">
        <v>132</v>
      </c>
      <c r="BA164" s="486" t="s">
        <v>133</v>
      </c>
      <c r="BB164" s="486" t="s">
        <v>133</v>
      </c>
      <c r="BC164" s="408" t="s">
        <v>133</v>
      </c>
      <c r="BD164" s="408" t="s">
        <v>133</v>
      </c>
      <c r="BE164" s="491" t="s">
        <v>133</v>
      </c>
      <c r="BF164" s="405" t="s">
        <v>219</v>
      </c>
      <c r="BG164" s="405" t="s">
        <v>219</v>
      </c>
      <c r="BH164" s="414" t="s">
        <v>219</v>
      </c>
      <c r="BI164" s="414"/>
      <c r="BJ164" s="414"/>
      <c r="BK164" s="414"/>
      <c r="BL164" s="414" t="s">
        <v>602</v>
      </c>
      <c r="BM164" s="405" t="s">
        <v>509</v>
      </c>
      <c r="BN164" s="405" t="s">
        <v>219</v>
      </c>
      <c r="BO164" s="405" t="s">
        <v>219</v>
      </c>
      <c r="BP164" s="35"/>
    </row>
    <row r="165" spans="1:68">
      <c r="A165" s="498"/>
      <c r="B165" s="408"/>
      <c r="C165" s="408"/>
      <c r="D165" s="483"/>
      <c r="E165" s="483"/>
      <c r="F165" s="483"/>
      <c r="G165" s="486"/>
      <c r="H165" s="487"/>
      <c r="I165" s="487"/>
      <c r="J165" s="463"/>
      <c r="K165" s="456"/>
      <c r="L165" s="408"/>
      <c r="M165" s="464"/>
      <c r="N165" s="408"/>
      <c r="O165" s="408"/>
      <c r="P165" s="486"/>
      <c r="Q165" s="411"/>
      <c r="R165" s="487"/>
      <c r="S165" s="455"/>
      <c r="T165" s="487"/>
      <c r="U165" s="455"/>
      <c r="V165" s="487"/>
      <c r="W165" s="455"/>
      <c r="X165" s="458"/>
      <c r="Y165" s="455"/>
      <c r="Z165" s="455"/>
      <c r="AA165" s="464"/>
      <c r="AB165" s="243"/>
      <c r="AC165" s="237"/>
      <c r="AD165" s="237"/>
      <c r="AE165" s="237"/>
      <c r="AF165" s="245" t="s">
        <v>143</v>
      </c>
      <c r="AG165" s="246"/>
      <c r="AH165" s="241" t="s">
        <v>143</v>
      </c>
      <c r="AI165" s="246"/>
      <c r="AJ165" s="241" t="s">
        <v>143</v>
      </c>
      <c r="AK165" s="247" t="s">
        <v>143</v>
      </c>
      <c r="AL165" s="248" t="s">
        <v>143</v>
      </c>
      <c r="AM165" s="248" t="s">
        <v>143</v>
      </c>
      <c r="AN165" s="249"/>
      <c r="AO165" s="249"/>
      <c r="AP165" s="249"/>
      <c r="AQ165" s="487"/>
      <c r="AR165" s="463"/>
      <c r="AS165" s="463"/>
      <c r="AT165" s="464"/>
      <c r="AU165" s="463"/>
      <c r="AV165" s="463"/>
      <c r="AW165" s="464"/>
      <c r="AX165" s="464"/>
      <c r="AY165" s="464"/>
      <c r="AZ165" s="487"/>
      <c r="BA165" s="486"/>
      <c r="BB165" s="486"/>
      <c r="BC165" s="408"/>
      <c r="BD165" s="408"/>
      <c r="BE165" s="502"/>
      <c r="BF165" s="405"/>
      <c r="BG165" s="405"/>
      <c r="BH165" s="414"/>
      <c r="BI165" s="414"/>
      <c r="BJ165" s="414"/>
      <c r="BK165" s="414"/>
      <c r="BL165" s="414"/>
      <c r="BM165" s="405"/>
      <c r="BN165" s="405"/>
      <c r="BO165" s="405"/>
      <c r="BP165" s="35"/>
    </row>
    <row r="166" spans="1:68">
      <c r="A166" s="498"/>
      <c r="B166" s="408"/>
      <c r="C166" s="408"/>
      <c r="D166" s="483"/>
      <c r="E166" s="483"/>
      <c r="F166" s="483"/>
      <c r="G166" s="486"/>
      <c r="H166" s="487"/>
      <c r="I166" s="487"/>
      <c r="J166" s="463"/>
      <c r="K166" s="456"/>
      <c r="L166" s="408"/>
      <c r="M166" s="464"/>
      <c r="N166" s="408"/>
      <c r="O166" s="408"/>
      <c r="P166" s="486"/>
      <c r="Q166" s="411"/>
      <c r="R166" s="487"/>
      <c r="S166" s="455"/>
      <c r="T166" s="487"/>
      <c r="U166" s="455"/>
      <c r="V166" s="487"/>
      <c r="W166" s="455"/>
      <c r="X166" s="458"/>
      <c r="Y166" s="455"/>
      <c r="Z166" s="455"/>
      <c r="AA166" s="464"/>
      <c r="AB166" s="243"/>
      <c r="AC166" s="237"/>
      <c r="AD166" s="237"/>
      <c r="AE166" s="237"/>
      <c r="AF166" s="245" t="s">
        <v>143</v>
      </c>
      <c r="AG166" s="246"/>
      <c r="AH166" s="241" t="s">
        <v>143</v>
      </c>
      <c r="AI166" s="246"/>
      <c r="AJ166" s="241" t="s">
        <v>143</v>
      </c>
      <c r="AK166" s="247" t="s">
        <v>143</v>
      </c>
      <c r="AL166" s="248" t="s">
        <v>143</v>
      </c>
      <c r="AM166" s="248" t="s">
        <v>143</v>
      </c>
      <c r="AN166" s="249"/>
      <c r="AO166" s="249"/>
      <c r="AP166" s="249"/>
      <c r="AQ166" s="487"/>
      <c r="AR166" s="463"/>
      <c r="AS166" s="463"/>
      <c r="AT166" s="464"/>
      <c r="AU166" s="463"/>
      <c r="AV166" s="463"/>
      <c r="AW166" s="464"/>
      <c r="AX166" s="464"/>
      <c r="AY166" s="464"/>
      <c r="AZ166" s="487"/>
      <c r="BA166" s="486"/>
      <c r="BB166" s="486"/>
      <c r="BC166" s="408"/>
      <c r="BD166" s="408"/>
      <c r="BE166" s="502"/>
      <c r="BF166" s="405"/>
      <c r="BG166" s="405"/>
      <c r="BH166" s="414"/>
      <c r="BI166" s="414"/>
      <c r="BJ166" s="414"/>
      <c r="BK166" s="414"/>
      <c r="BL166" s="414"/>
      <c r="BM166" s="405"/>
      <c r="BN166" s="405"/>
      <c r="BO166" s="405"/>
      <c r="BP166" s="35"/>
    </row>
    <row r="167" spans="1:68">
      <c r="A167" s="498"/>
      <c r="B167" s="408"/>
      <c r="C167" s="408"/>
      <c r="D167" s="483"/>
      <c r="E167" s="483"/>
      <c r="F167" s="483"/>
      <c r="G167" s="486"/>
      <c r="H167" s="487"/>
      <c r="I167" s="487"/>
      <c r="J167" s="463"/>
      <c r="K167" s="456"/>
      <c r="L167" s="408"/>
      <c r="M167" s="464"/>
      <c r="N167" s="408"/>
      <c r="O167" s="408"/>
      <c r="P167" s="486"/>
      <c r="Q167" s="411"/>
      <c r="R167" s="487"/>
      <c r="S167" s="455"/>
      <c r="T167" s="487"/>
      <c r="U167" s="455"/>
      <c r="V167" s="487"/>
      <c r="W167" s="455"/>
      <c r="X167" s="458"/>
      <c r="Y167" s="455"/>
      <c r="Z167" s="455"/>
      <c r="AA167" s="464"/>
      <c r="AB167" s="243"/>
      <c r="AC167" s="237"/>
      <c r="AD167" s="237"/>
      <c r="AE167" s="237"/>
      <c r="AF167" s="245" t="s">
        <v>143</v>
      </c>
      <c r="AG167" s="246"/>
      <c r="AH167" s="241" t="s">
        <v>143</v>
      </c>
      <c r="AI167" s="246"/>
      <c r="AJ167" s="241" t="s">
        <v>143</v>
      </c>
      <c r="AK167" s="247" t="s">
        <v>143</v>
      </c>
      <c r="AL167" s="248" t="s">
        <v>143</v>
      </c>
      <c r="AM167" s="256" t="s">
        <v>143</v>
      </c>
      <c r="AN167" s="249"/>
      <c r="AO167" s="249"/>
      <c r="AP167" s="249"/>
      <c r="AQ167" s="487"/>
      <c r="AR167" s="463"/>
      <c r="AS167" s="463"/>
      <c r="AT167" s="464"/>
      <c r="AU167" s="463"/>
      <c r="AV167" s="463"/>
      <c r="AW167" s="464"/>
      <c r="AX167" s="464"/>
      <c r="AY167" s="464"/>
      <c r="AZ167" s="487"/>
      <c r="BA167" s="486"/>
      <c r="BB167" s="486"/>
      <c r="BC167" s="408"/>
      <c r="BD167" s="408"/>
      <c r="BE167" s="502"/>
      <c r="BF167" s="405"/>
      <c r="BG167" s="405"/>
      <c r="BH167" s="414"/>
      <c r="BI167" s="414"/>
      <c r="BJ167" s="414"/>
      <c r="BK167" s="414"/>
      <c r="BL167" s="414"/>
      <c r="BM167" s="405"/>
      <c r="BN167" s="405"/>
      <c r="BO167" s="405"/>
      <c r="BP167" s="35"/>
    </row>
    <row r="168" spans="1:68">
      <c r="A168" s="498"/>
      <c r="B168" s="408"/>
      <c r="C168" s="408"/>
      <c r="D168" s="483"/>
      <c r="E168" s="483"/>
      <c r="F168" s="483"/>
      <c r="G168" s="486"/>
      <c r="H168" s="487"/>
      <c r="I168" s="487"/>
      <c r="J168" s="463"/>
      <c r="K168" s="456"/>
      <c r="L168" s="408"/>
      <c r="M168" s="464"/>
      <c r="N168" s="408"/>
      <c r="O168" s="408"/>
      <c r="P168" s="486"/>
      <c r="Q168" s="411"/>
      <c r="R168" s="487"/>
      <c r="S168" s="455"/>
      <c r="T168" s="487"/>
      <c r="U168" s="455"/>
      <c r="V168" s="487"/>
      <c r="W168" s="455"/>
      <c r="X168" s="458"/>
      <c r="Y168" s="455"/>
      <c r="Z168" s="455"/>
      <c r="AA168" s="464"/>
      <c r="AB168" s="243"/>
      <c r="AC168" s="237"/>
      <c r="AD168" s="237"/>
      <c r="AE168" s="237"/>
      <c r="AF168" s="245" t="s">
        <v>143</v>
      </c>
      <c r="AG168" s="246"/>
      <c r="AH168" s="241" t="s">
        <v>143</v>
      </c>
      <c r="AI168" s="246"/>
      <c r="AJ168" s="241" t="s">
        <v>143</v>
      </c>
      <c r="AK168" s="247" t="s">
        <v>143</v>
      </c>
      <c r="AL168" s="248" t="s">
        <v>143</v>
      </c>
      <c r="AM168" s="248" t="s">
        <v>143</v>
      </c>
      <c r="AN168" s="249"/>
      <c r="AO168" s="249"/>
      <c r="AP168" s="249"/>
      <c r="AQ168" s="487"/>
      <c r="AR168" s="463"/>
      <c r="AS168" s="463"/>
      <c r="AT168" s="464"/>
      <c r="AU168" s="463"/>
      <c r="AV168" s="463"/>
      <c r="AW168" s="464"/>
      <c r="AX168" s="464"/>
      <c r="AY168" s="464"/>
      <c r="AZ168" s="487"/>
      <c r="BA168" s="486"/>
      <c r="BB168" s="486"/>
      <c r="BC168" s="408"/>
      <c r="BD168" s="408"/>
      <c r="BE168" s="502"/>
      <c r="BF168" s="405"/>
      <c r="BG168" s="405"/>
      <c r="BH168" s="414"/>
      <c r="BI168" s="414"/>
      <c r="BJ168" s="414"/>
      <c r="BK168" s="414"/>
      <c r="BL168" s="414"/>
      <c r="BM168" s="405"/>
      <c r="BN168" s="405"/>
      <c r="BO168" s="405"/>
      <c r="BP168" s="35"/>
    </row>
    <row r="169" spans="1:68">
      <c r="A169" s="498"/>
      <c r="B169" s="408"/>
      <c r="C169" s="408"/>
      <c r="D169" s="483"/>
      <c r="E169" s="483"/>
      <c r="F169" s="483"/>
      <c r="G169" s="486"/>
      <c r="H169" s="487"/>
      <c r="I169" s="487"/>
      <c r="J169" s="463"/>
      <c r="K169" s="456"/>
      <c r="L169" s="408"/>
      <c r="M169" s="464"/>
      <c r="N169" s="408"/>
      <c r="O169" s="408"/>
      <c r="P169" s="486"/>
      <c r="Q169" s="411"/>
      <c r="R169" s="487"/>
      <c r="S169" s="455"/>
      <c r="T169" s="487"/>
      <c r="U169" s="455"/>
      <c r="V169" s="487"/>
      <c r="W169" s="455"/>
      <c r="X169" s="458"/>
      <c r="Y169" s="455"/>
      <c r="Z169" s="455"/>
      <c r="AA169" s="464"/>
      <c r="AB169" s="243"/>
      <c r="AC169" s="237"/>
      <c r="AD169" s="237"/>
      <c r="AE169" s="237"/>
      <c r="AF169" s="245" t="s">
        <v>143</v>
      </c>
      <c r="AG169" s="246"/>
      <c r="AH169" s="241" t="s">
        <v>143</v>
      </c>
      <c r="AI169" s="246"/>
      <c r="AJ169" s="241" t="s">
        <v>143</v>
      </c>
      <c r="AK169" s="247" t="s">
        <v>143</v>
      </c>
      <c r="AL169" s="248" t="s">
        <v>143</v>
      </c>
      <c r="AM169" s="248" t="s">
        <v>143</v>
      </c>
      <c r="AN169" s="249"/>
      <c r="AO169" s="249"/>
      <c r="AP169" s="249"/>
      <c r="AQ169" s="487"/>
      <c r="AR169" s="463"/>
      <c r="AS169" s="463"/>
      <c r="AT169" s="464"/>
      <c r="AU169" s="463"/>
      <c r="AV169" s="463"/>
      <c r="AW169" s="464"/>
      <c r="AX169" s="464"/>
      <c r="AY169" s="464"/>
      <c r="AZ169" s="487"/>
      <c r="BA169" s="486"/>
      <c r="BB169" s="486"/>
      <c r="BC169" s="408"/>
      <c r="BD169" s="408"/>
      <c r="BE169" s="502"/>
      <c r="BF169" s="405"/>
      <c r="BG169" s="405"/>
      <c r="BH169" s="414"/>
      <c r="BI169" s="414"/>
      <c r="BJ169" s="414"/>
      <c r="BK169" s="414"/>
      <c r="BL169" s="414"/>
      <c r="BM169" s="405"/>
      <c r="BN169" s="405"/>
      <c r="BO169" s="405"/>
      <c r="BP169" s="35"/>
    </row>
    <row r="170" spans="1:68" ht="70.5" customHeight="1">
      <c r="A170" s="498" t="s">
        <v>603</v>
      </c>
      <c r="B170" s="408" t="s">
        <v>439</v>
      </c>
      <c r="C170" s="408" t="s">
        <v>604</v>
      </c>
      <c r="D170" s="483" t="s">
        <v>83</v>
      </c>
      <c r="E170" s="483" t="s">
        <v>605</v>
      </c>
      <c r="F170" s="483">
        <v>1</v>
      </c>
      <c r="G170" s="486" t="s">
        <v>606</v>
      </c>
      <c r="H170" s="487"/>
      <c r="I170" s="487"/>
      <c r="J170" s="463" t="s">
        <v>607</v>
      </c>
      <c r="K170" s="487" t="s">
        <v>87</v>
      </c>
      <c r="L170" s="486" t="s">
        <v>349</v>
      </c>
      <c r="M170" s="464" t="s">
        <v>608</v>
      </c>
      <c r="N170" s="486"/>
      <c r="O170" s="486"/>
      <c r="P170" s="486" t="s">
        <v>609</v>
      </c>
      <c r="Q170" s="411">
        <v>0.9</v>
      </c>
      <c r="R170" s="487" t="s">
        <v>103</v>
      </c>
      <c r="S170" s="455">
        <v>0.2</v>
      </c>
      <c r="T170" s="487"/>
      <c r="U170" s="455" t="s">
        <v>143</v>
      </c>
      <c r="V170" s="487" t="s">
        <v>195</v>
      </c>
      <c r="W170" s="455">
        <v>0.4</v>
      </c>
      <c r="X170" s="464" t="s">
        <v>195</v>
      </c>
      <c r="Y170" s="455">
        <v>0.4</v>
      </c>
      <c r="Z170" s="455" t="s">
        <v>214</v>
      </c>
      <c r="AA170" s="464" t="s">
        <v>131</v>
      </c>
      <c r="AB170" s="285">
        <v>1</v>
      </c>
      <c r="AC170" s="239" t="s">
        <v>610</v>
      </c>
      <c r="AD170" s="239">
        <v>1</v>
      </c>
      <c r="AE170" s="239" t="s">
        <v>611</v>
      </c>
      <c r="AF170" s="255" t="s">
        <v>96</v>
      </c>
      <c r="AG170" s="249" t="s">
        <v>97</v>
      </c>
      <c r="AH170" s="241">
        <v>0.25</v>
      </c>
      <c r="AI170" s="249" t="s">
        <v>98</v>
      </c>
      <c r="AJ170" s="241">
        <v>0.15</v>
      </c>
      <c r="AK170" s="247">
        <v>0.4</v>
      </c>
      <c r="AL170" s="256">
        <v>0.12</v>
      </c>
      <c r="AM170" s="256">
        <v>0.4</v>
      </c>
      <c r="AN170" s="249" t="s">
        <v>99</v>
      </c>
      <c r="AO170" s="249" t="s">
        <v>100</v>
      </c>
      <c r="AP170" s="249" t="s">
        <v>101</v>
      </c>
      <c r="AQ170" s="487" t="s">
        <v>612</v>
      </c>
      <c r="AR170" s="462">
        <v>0.2</v>
      </c>
      <c r="AS170" s="462">
        <v>4.3199999999999995E-2</v>
      </c>
      <c r="AT170" s="464" t="s">
        <v>103</v>
      </c>
      <c r="AU170" s="462">
        <v>0.4</v>
      </c>
      <c r="AV170" s="462">
        <v>0.4</v>
      </c>
      <c r="AW170" s="464" t="s">
        <v>195</v>
      </c>
      <c r="AX170" s="464" t="s">
        <v>131</v>
      </c>
      <c r="AY170" s="464" t="s">
        <v>131</v>
      </c>
      <c r="AZ170" s="487" t="s">
        <v>132</v>
      </c>
      <c r="BA170" s="486" t="s">
        <v>133</v>
      </c>
      <c r="BB170" s="486" t="s">
        <v>133</v>
      </c>
      <c r="BC170" s="408" t="s">
        <v>133</v>
      </c>
      <c r="BD170" s="408" t="s">
        <v>133</v>
      </c>
      <c r="BE170" s="491" t="s">
        <v>133</v>
      </c>
      <c r="BF170" s="423" t="s">
        <v>613</v>
      </c>
      <c r="BG170" s="423" t="s">
        <v>614</v>
      </c>
      <c r="BH170" s="424" t="s">
        <v>614</v>
      </c>
      <c r="BI170" s="424"/>
      <c r="BJ170" s="423"/>
      <c r="BK170" s="423"/>
      <c r="BL170" s="424" t="s">
        <v>615</v>
      </c>
      <c r="BM170" s="423" t="s">
        <v>616</v>
      </c>
      <c r="BN170" s="423" t="s">
        <v>617</v>
      </c>
      <c r="BO170" s="423" t="s">
        <v>613</v>
      </c>
      <c r="BP170" s="35"/>
    </row>
    <row r="171" spans="1:68" ht="150" customHeight="1">
      <c r="A171" s="498"/>
      <c r="B171" s="408"/>
      <c r="C171" s="408"/>
      <c r="D171" s="483"/>
      <c r="E171" s="483"/>
      <c r="F171" s="483"/>
      <c r="G171" s="486"/>
      <c r="H171" s="487"/>
      <c r="I171" s="487"/>
      <c r="J171" s="463"/>
      <c r="K171" s="487"/>
      <c r="L171" s="486"/>
      <c r="M171" s="464"/>
      <c r="N171" s="486"/>
      <c r="O171" s="486"/>
      <c r="P171" s="486"/>
      <c r="Q171" s="411"/>
      <c r="R171" s="487"/>
      <c r="S171" s="455"/>
      <c r="T171" s="487"/>
      <c r="U171" s="455"/>
      <c r="V171" s="487"/>
      <c r="W171" s="455"/>
      <c r="X171" s="464"/>
      <c r="Y171" s="455"/>
      <c r="Z171" s="455"/>
      <c r="AA171" s="464"/>
      <c r="AB171" s="285">
        <v>2</v>
      </c>
      <c r="AC171" s="239" t="s">
        <v>618</v>
      </c>
      <c r="AD171" s="239">
        <v>3</v>
      </c>
      <c r="AE171" s="239" t="s">
        <v>619</v>
      </c>
      <c r="AF171" s="255" t="s">
        <v>96</v>
      </c>
      <c r="AG171" s="249" t="s">
        <v>97</v>
      </c>
      <c r="AH171" s="241">
        <v>0.25</v>
      </c>
      <c r="AI171" s="249" t="s">
        <v>98</v>
      </c>
      <c r="AJ171" s="241">
        <v>0.15</v>
      </c>
      <c r="AK171" s="247">
        <v>0.4</v>
      </c>
      <c r="AL171" s="256">
        <v>7.1999999999999995E-2</v>
      </c>
      <c r="AM171" s="256">
        <v>0.4</v>
      </c>
      <c r="AN171" s="249" t="s">
        <v>99</v>
      </c>
      <c r="AO171" s="249" t="s">
        <v>100</v>
      </c>
      <c r="AP171" s="249" t="s">
        <v>101</v>
      </c>
      <c r="AQ171" s="487"/>
      <c r="AR171" s="463"/>
      <c r="AS171" s="463"/>
      <c r="AT171" s="464"/>
      <c r="AU171" s="463"/>
      <c r="AV171" s="463"/>
      <c r="AW171" s="464"/>
      <c r="AX171" s="464"/>
      <c r="AY171" s="464"/>
      <c r="AZ171" s="487"/>
      <c r="BA171" s="486"/>
      <c r="BB171" s="486"/>
      <c r="BC171" s="408"/>
      <c r="BD171" s="408"/>
      <c r="BE171" s="502"/>
      <c r="BF171" s="423"/>
      <c r="BG171" s="423"/>
      <c r="BH171" s="423"/>
      <c r="BI171" s="423"/>
      <c r="BJ171" s="423"/>
      <c r="BK171" s="423"/>
      <c r="BL171" s="424"/>
      <c r="BM171" s="423"/>
      <c r="BN171" s="423"/>
      <c r="BO171" s="423"/>
      <c r="BP171" s="35"/>
    </row>
    <row r="172" spans="1:68" ht="105" customHeight="1">
      <c r="A172" s="498"/>
      <c r="B172" s="408"/>
      <c r="C172" s="408"/>
      <c r="D172" s="483"/>
      <c r="E172" s="483"/>
      <c r="F172" s="483"/>
      <c r="G172" s="486"/>
      <c r="H172" s="487"/>
      <c r="I172" s="487"/>
      <c r="J172" s="463"/>
      <c r="K172" s="487"/>
      <c r="L172" s="486"/>
      <c r="M172" s="464"/>
      <c r="N172" s="486"/>
      <c r="O172" s="486"/>
      <c r="P172" s="486"/>
      <c r="Q172" s="411"/>
      <c r="R172" s="487"/>
      <c r="S172" s="455"/>
      <c r="T172" s="487"/>
      <c r="U172" s="455"/>
      <c r="V172" s="487"/>
      <c r="W172" s="455"/>
      <c r="X172" s="464"/>
      <c r="Y172" s="455"/>
      <c r="Z172" s="455"/>
      <c r="AA172" s="464"/>
      <c r="AB172" s="285">
        <v>3</v>
      </c>
      <c r="AC172" s="239" t="s">
        <v>620</v>
      </c>
      <c r="AD172" s="239">
        <v>2</v>
      </c>
      <c r="AE172" s="239" t="s">
        <v>621</v>
      </c>
      <c r="AF172" s="255" t="s">
        <v>96</v>
      </c>
      <c r="AG172" s="249" t="s">
        <v>97</v>
      </c>
      <c r="AH172" s="241">
        <v>0.25</v>
      </c>
      <c r="AI172" s="249" t="s">
        <v>98</v>
      </c>
      <c r="AJ172" s="241">
        <v>0.15</v>
      </c>
      <c r="AK172" s="247">
        <v>0.4</v>
      </c>
      <c r="AL172" s="256">
        <v>4.3199999999999995E-2</v>
      </c>
      <c r="AM172" s="256">
        <v>0.4</v>
      </c>
      <c r="AN172" s="249" t="s">
        <v>99</v>
      </c>
      <c r="AO172" s="249" t="s">
        <v>100</v>
      </c>
      <c r="AP172" s="249" t="s">
        <v>101</v>
      </c>
      <c r="AQ172" s="487"/>
      <c r="AR172" s="463"/>
      <c r="AS172" s="463"/>
      <c r="AT172" s="464"/>
      <c r="AU172" s="463"/>
      <c r="AV172" s="463"/>
      <c r="AW172" s="464"/>
      <c r="AX172" s="464"/>
      <c r="AY172" s="464"/>
      <c r="AZ172" s="487"/>
      <c r="BA172" s="486"/>
      <c r="BB172" s="486"/>
      <c r="BC172" s="408"/>
      <c r="BD172" s="408"/>
      <c r="BE172" s="502"/>
      <c r="BF172" s="423"/>
      <c r="BG172" s="423"/>
      <c r="BH172" s="423"/>
      <c r="BI172" s="423"/>
      <c r="BJ172" s="423"/>
      <c r="BK172" s="423"/>
      <c r="BL172" s="424"/>
      <c r="BM172" s="423"/>
      <c r="BN172" s="423"/>
      <c r="BO172" s="423"/>
      <c r="BP172" s="35"/>
    </row>
    <row r="173" spans="1:68">
      <c r="A173" s="498"/>
      <c r="B173" s="408"/>
      <c r="C173" s="408"/>
      <c r="D173" s="483"/>
      <c r="E173" s="483"/>
      <c r="F173" s="483"/>
      <c r="G173" s="486"/>
      <c r="H173" s="487"/>
      <c r="I173" s="487"/>
      <c r="J173" s="463"/>
      <c r="K173" s="487"/>
      <c r="L173" s="486"/>
      <c r="M173" s="464"/>
      <c r="N173" s="486"/>
      <c r="O173" s="486"/>
      <c r="P173" s="486"/>
      <c r="Q173" s="411"/>
      <c r="R173" s="487"/>
      <c r="S173" s="455"/>
      <c r="T173" s="487"/>
      <c r="U173" s="455"/>
      <c r="V173" s="487"/>
      <c r="W173" s="455"/>
      <c r="X173" s="464"/>
      <c r="Y173" s="455"/>
      <c r="Z173" s="455"/>
      <c r="AA173" s="464"/>
      <c r="AB173" s="285"/>
      <c r="AC173" s="239"/>
      <c r="AD173" s="239"/>
      <c r="AE173" s="239"/>
      <c r="AF173" s="255" t="s">
        <v>143</v>
      </c>
      <c r="AG173" s="249"/>
      <c r="AH173" s="241" t="s">
        <v>143</v>
      </c>
      <c r="AI173" s="249"/>
      <c r="AJ173" s="241" t="s">
        <v>143</v>
      </c>
      <c r="AK173" s="247" t="s">
        <v>143</v>
      </c>
      <c r="AL173" s="256" t="s">
        <v>143</v>
      </c>
      <c r="AM173" s="256" t="s">
        <v>143</v>
      </c>
      <c r="AN173" s="249"/>
      <c r="AO173" s="249"/>
      <c r="AP173" s="249"/>
      <c r="AQ173" s="487"/>
      <c r="AR173" s="463"/>
      <c r="AS173" s="463"/>
      <c r="AT173" s="464"/>
      <c r="AU173" s="463"/>
      <c r="AV173" s="463"/>
      <c r="AW173" s="464"/>
      <c r="AX173" s="464"/>
      <c r="AY173" s="464"/>
      <c r="AZ173" s="487"/>
      <c r="BA173" s="486"/>
      <c r="BB173" s="486"/>
      <c r="BC173" s="408"/>
      <c r="BD173" s="408"/>
      <c r="BE173" s="502"/>
      <c r="BF173" s="423"/>
      <c r="BG173" s="423"/>
      <c r="BH173" s="423"/>
      <c r="BI173" s="423"/>
      <c r="BJ173" s="423"/>
      <c r="BK173" s="423"/>
      <c r="BL173" s="424"/>
      <c r="BM173" s="423"/>
      <c r="BN173" s="423"/>
      <c r="BO173" s="423"/>
      <c r="BP173" s="35"/>
    </row>
    <row r="174" spans="1:68">
      <c r="A174" s="498"/>
      <c r="B174" s="408"/>
      <c r="C174" s="408"/>
      <c r="D174" s="483"/>
      <c r="E174" s="483"/>
      <c r="F174" s="483"/>
      <c r="G174" s="486"/>
      <c r="H174" s="487"/>
      <c r="I174" s="487"/>
      <c r="J174" s="463"/>
      <c r="K174" s="487"/>
      <c r="L174" s="486"/>
      <c r="M174" s="464"/>
      <c r="N174" s="486"/>
      <c r="O174" s="486"/>
      <c r="P174" s="486"/>
      <c r="Q174" s="411"/>
      <c r="R174" s="487"/>
      <c r="S174" s="455"/>
      <c r="T174" s="487"/>
      <c r="U174" s="455"/>
      <c r="V174" s="487"/>
      <c r="W174" s="455"/>
      <c r="X174" s="464"/>
      <c r="Y174" s="455"/>
      <c r="Z174" s="455"/>
      <c r="AA174" s="464"/>
      <c r="AB174" s="285"/>
      <c r="AC174" s="239"/>
      <c r="AD174" s="239"/>
      <c r="AE174" s="239"/>
      <c r="AF174" s="255" t="s">
        <v>143</v>
      </c>
      <c r="AG174" s="249"/>
      <c r="AH174" s="241" t="s">
        <v>143</v>
      </c>
      <c r="AI174" s="249"/>
      <c r="AJ174" s="241" t="s">
        <v>143</v>
      </c>
      <c r="AK174" s="247" t="s">
        <v>143</v>
      </c>
      <c r="AL174" s="256" t="s">
        <v>143</v>
      </c>
      <c r="AM174" s="256" t="s">
        <v>143</v>
      </c>
      <c r="AN174" s="249"/>
      <c r="AO174" s="249"/>
      <c r="AP174" s="249"/>
      <c r="AQ174" s="487"/>
      <c r="AR174" s="463"/>
      <c r="AS174" s="463"/>
      <c r="AT174" s="464"/>
      <c r="AU174" s="463"/>
      <c r="AV174" s="463"/>
      <c r="AW174" s="464"/>
      <c r="AX174" s="464"/>
      <c r="AY174" s="464"/>
      <c r="AZ174" s="487"/>
      <c r="BA174" s="486"/>
      <c r="BB174" s="486"/>
      <c r="BC174" s="408"/>
      <c r="BD174" s="408"/>
      <c r="BE174" s="502"/>
      <c r="BF174" s="423"/>
      <c r="BG174" s="423"/>
      <c r="BH174" s="423"/>
      <c r="BI174" s="423"/>
      <c r="BJ174" s="423"/>
      <c r="BK174" s="423"/>
      <c r="BL174" s="424"/>
      <c r="BM174" s="423"/>
      <c r="BN174" s="423"/>
      <c r="BO174" s="423"/>
      <c r="BP174" s="35"/>
    </row>
    <row r="175" spans="1:68">
      <c r="A175" s="498"/>
      <c r="B175" s="408"/>
      <c r="C175" s="408"/>
      <c r="D175" s="483"/>
      <c r="E175" s="483"/>
      <c r="F175" s="483"/>
      <c r="G175" s="486"/>
      <c r="H175" s="487"/>
      <c r="I175" s="487"/>
      <c r="J175" s="463"/>
      <c r="K175" s="487"/>
      <c r="L175" s="486"/>
      <c r="M175" s="464"/>
      <c r="N175" s="486"/>
      <c r="O175" s="486"/>
      <c r="P175" s="486"/>
      <c r="Q175" s="411"/>
      <c r="R175" s="487"/>
      <c r="S175" s="455"/>
      <c r="T175" s="487"/>
      <c r="U175" s="455"/>
      <c r="V175" s="487"/>
      <c r="W175" s="455"/>
      <c r="X175" s="464"/>
      <c r="Y175" s="455"/>
      <c r="Z175" s="455"/>
      <c r="AA175" s="464"/>
      <c r="AB175" s="285"/>
      <c r="AC175" s="239"/>
      <c r="AD175" s="239"/>
      <c r="AE175" s="239"/>
      <c r="AF175" s="255" t="s">
        <v>143</v>
      </c>
      <c r="AG175" s="249"/>
      <c r="AH175" s="241" t="s">
        <v>143</v>
      </c>
      <c r="AI175" s="249"/>
      <c r="AJ175" s="241" t="s">
        <v>143</v>
      </c>
      <c r="AK175" s="247" t="s">
        <v>143</v>
      </c>
      <c r="AL175" s="256" t="s">
        <v>143</v>
      </c>
      <c r="AM175" s="256" t="s">
        <v>143</v>
      </c>
      <c r="AN175" s="249"/>
      <c r="AO175" s="249"/>
      <c r="AP175" s="249"/>
      <c r="AQ175" s="487"/>
      <c r="AR175" s="463"/>
      <c r="AS175" s="463"/>
      <c r="AT175" s="464"/>
      <c r="AU175" s="463"/>
      <c r="AV175" s="463"/>
      <c r="AW175" s="464"/>
      <c r="AX175" s="464"/>
      <c r="AY175" s="464"/>
      <c r="AZ175" s="487"/>
      <c r="BA175" s="486"/>
      <c r="BB175" s="486"/>
      <c r="BC175" s="408"/>
      <c r="BD175" s="408"/>
      <c r="BE175" s="502"/>
      <c r="BF175" s="423"/>
      <c r="BG175" s="423"/>
      <c r="BH175" s="423"/>
      <c r="BI175" s="423"/>
      <c r="BJ175" s="423"/>
      <c r="BK175" s="423"/>
      <c r="BL175" s="424"/>
      <c r="BM175" s="423"/>
      <c r="BN175" s="423"/>
      <c r="BO175" s="423"/>
      <c r="BP175" s="35"/>
    </row>
    <row r="176" spans="1:68" ht="70.5">
      <c r="A176" s="498"/>
      <c r="B176" s="408"/>
      <c r="C176" s="408"/>
      <c r="D176" s="483" t="s">
        <v>83</v>
      </c>
      <c r="E176" s="483" t="s">
        <v>605</v>
      </c>
      <c r="F176" s="483">
        <v>2</v>
      </c>
      <c r="G176" s="486" t="s">
        <v>622</v>
      </c>
      <c r="H176" s="487"/>
      <c r="I176" s="487"/>
      <c r="J176" s="463" t="s">
        <v>623</v>
      </c>
      <c r="K176" s="487" t="s">
        <v>87</v>
      </c>
      <c r="L176" s="486" t="s">
        <v>349</v>
      </c>
      <c r="M176" s="464" t="s">
        <v>624</v>
      </c>
      <c r="N176" s="486"/>
      <c r="O176" s="486"/>
      <c r="P176" s="486" t="s">
        <v>625</v>
      </c>
      <c r="Q176" s="411">
        <v>0.9</v>
      </c>
      <c r="R176" s="487" t="s">
        <v>129</v>
      </c>
      <c r="S176" s="455">
        <v>0.4</v>
      </c>
      <c r="T176" s="487"/>
      <c r="U176" s="455" t="s">
        <v>143</v>
      </c>
      <c r="V176" s="487" t="s">
        <v>130</v>
      </c>
      <c r="W176" s="455">
        <v>0.6</v>
      </c>
      <c r="X176" s="464" t="s">
        <v>130</v>
      </c>
      <c r="Y176" s="455">
        <v>0.6</v>
      </c>
      <c r="Z176" s="455" t="s">
        <v>257</v>
      </c>
      <c r="AA176" s="464" t="s">
        <v>130</v>
      </c>
      <c r="AB176" s="285">
        <v>1</v>
      </c>
      <c r="AC176" s="351" t="s">
        <v>626</v>
      </c>
      <c r="AD176" s="239">
        <v>1</v>
      </c>
      <c r="AE176" s="351" t="s">
        <v>627</v>
      </c>
      <c r="AF176" s="255" t="s">
        <v>96</v>
      </c>
      <c r="AG176" s="249" t="s">
        <v>97</v>
      </c>
      <c r="AH176" s="241">
        <v>0.25</v>
      </c>
      <c r="AI176" s="249" t="s">
        <v>98</v>
      </c>
      <c r="AJ176" s="241">
        <v>0.15</v>
      </c>
      <c r="AK176" s="247">
        <v>0.4</v>
      </c>
      <c r="AL176" s="256">
        <v>0.24</v>
      </c>
      <c r="AM176" s="256">
        <v>0.6</v>
      </c>
      <c r="AN176" s="249" t="s">
        <v>99</v>
      </c>
      <c r="AO176" s="249" t="s">
        <v>100</v>
      </c>
      <c r="AP176" s="249" t="s">
        <v>101</v>
      </c>
      <c r="AQ176" s="487" t="s">
        <v>628</v>
      </c>
      <c r="AR176" s="462">
        <v>0.4</v>
      </c>
      <c r="AS176" s="462">
        <v>6.0479999999999999E-2</v>
      </c>
      <c r="AT176" s="464" t="s">
        <v>103</v>
      </c>
      <c r="AU176" s="462">
        <v>0.6</v>
      </c>
      <c r="AV176" s="462">
        <v>0.6</v>
      </c>
      <c r="AW176" s="464" t="s">
        <v>130</v>
      </c>
      <c r="AX176" s="464" t="s">
        <v>130</v>
      </c>
      <c r="AY176" s="464" t="s">
        <v>130</v>
      </c>
      <c r="AZ176" s="487" t="s">
        <v>105</v>
      </c>
      <c r="BA176" s="408" t="s">
        <v>629</v>
      </c>
      <c r="BB176" s="408" t="s">
        <v>630</v>
      </c>
      <c r="BC176" s="408" t="s">
        <v>631</v>
      </c>
      <c r="BD176" s="408" t="s">
        <v>632</v>
      </c>
      <c r="BE176" s="491">
        <v>45657</v>
      </c>
      <c r="BF176" s="431" t="s">
        <v>2931</v>
      </c>
      <c r="BG176" s="431" t="s">
        <v>2932</v>
      </c>
      <c r="BH176" s="424">
        <v>0.25</v>
      </c>
      <c r="BI176" s="424"/>
      <c r="BJ176" s="424"/>
      <c r="BK176" s="424"/>
      <c r="BL176" s="424" t="s">
        <v>633</v>
      </c>
      <c r="BM176" s="431" t="s">
        <v>616</v>
      </c>
      <c r="BN176" s="431" t="s">
        <v>617</v>
      </c>
      <c r="BO176" s="423" t="s">
        <v>613</v>
      </c>
      <c r="BP176" s="35"/>
    </row>
    <row r="177" spans="1:140" ht="70.5">
      <c r="A177" s="498"/>
      <c r="B177" s="408"/>
      <c r="C177" s="408"/>
      <c r="D177" s="483"/>
      <c r="E177" s="483"/>
      <c r="F177" s="483"/>
      <c r="G177" s="486"/>
      <c r="H177" s="487"/>
      <c r="I177" s="487"/>
      <c r="J177" s="463"/>
      <c r="K177" s="487"/>
      <c r="L177" s="486"/>
      <c r="M177" s="464"/>
      <c r="N177" s="486"/>
      <c r="O177" s="486"/>
      <c r="P177" s="486"/>
      <c r="Q177" s="411"/>
      <c r="R177" s="487"/>
      <c r="S177" s="455"/>
      <c r="T177" s="487"/>
      <c r="U177" s="455"/>
      <c r="V177" s="487"/>
      <c r="W177" s="455"/>
      <c r="X177" s="464"/>
      <c r="Y177" s="455"/>
      <c r="Z177" s="455"/>
      <c r="AA177" s="464"/>
      <c r="AB177" s="285">
        <v>2</v>
      </c>
      <c r="AC177" s="351" t="s">
        <v>634</v>
      </c>
      <c r="AD177" s="239">
        <v>2</v>
      </c>
      <c r="AE177" s="351" t="s">
        <v>635</v>
      </c>
      <c r="AF177" s="255" t="s">
        <v>96</v>
      </c>
      <c r="AG177" s="249" t="s">
        <v>97</v>
      </c>
      <c r="AH177" s="241">
        <v>0.25</v>
      </c>
      <c r="AI177" s="249" t="s">
        <v>98</v>
      </c>
      <c r="AJ177" s="241">
        <v>0.15</v>
      </c>
      <c r="AK177" s="247">
        <v>0.4</v>
      </c>
      <c r="AL177" s="256">
        <v>0.14399999999999999</v>
      </c>
      <c r="AM177" s="256">
        <v>0.6</v>
      </c>
      <c r="AN177" s="249" t="s">
        <v>99</v>
      </c>
      <c r="AO177" s="249" t="s">
        <v>100</v>
      </c>
      <c r="AP177" s="249" t="s">
        <v>101</v>
      </c>
      <c r="AQ177" s="487"/>
      <c r="AR177" s="463"/>
      <c r="AS177" s="463"/>
      <c r="AT177" s="464"/>
      <c r="AU177" s="463"/>
      <c r="AV177" s="463"/>
      <c r="AW177" s="464"/>
      <c r="AX177" s="464"/>
      <c r="AY177" s="464"/>
      <c r="AZ177" s="487"/>
      <c r="BA177" s="408"/>
      <c r="BB177" s="408"/>
      <c r="BC177" s="408"/>
      <c r="BD177" s="408"/>
      <c r="BE177" s="491"/>
      <c r="BF177" s="431"/>
      <c r="BG177" s="431"/>
      <c r="BH177" s="424"/>
      <c r="BI177" s="424"/>
      <c r="BJ177" s="424"/>
      <c r="BK177" s="424"/>
      <c r="BL177" s="424"/>
      <c r="BM177" s="431"/>
      <c r="BN177" s="431"/>
      <c r="BO177" s="423"/>
      <c r="BP177" s="35"/>
    </row>
    <row r="178" spans="1:140" ht="82.5">
      <c r="A178" s="498"/>
      <c r="B178" s="408"/>
      <c r="C178" s="408"/>
      <c r="D178" s="483"/>
      <c r="E178" s="483"/>
      <c r="F178" s="483"/>
      <c r="G178" s="486"/>
      <c r="H178" s="487"/>
      <c r="I178" s="487"/>
      <c r="J178" s="463"/>
      <c r="K178" s="487"/>
      <c r="L178" s="486"/>
      <c r="M178" s="464"/>
      <c r="N178" s="486"/>
      <c r="O178" s="486"/>
      <c r="P178" s="486"/>
      <c r="Q178" s="411"/>
      <c r="R178" s="487"/>
      <c r="S178" s="455"/>
      <c r="T178" s="487"/>
      <c r="U178" s="455"/>
      <c r="V178" s="487"/>
      <c r="W178" s="455"/>
      <c r="X178" s="464"/>
      <c r="Y178" s="455"/>
      <c r="Z178" s="455"/>
      <c r="AA178" s="464"/>
      <c r="AB178" s="285">
        <v>3</v>
      </c>
      <c r="AC178" s="351" t="s">
        <v>636</v>
      </c>
      <c r="AD178" s="239">
        <v>2</v>
      </c>
      <c r="AE178" s="351" t="s">
        <v>637</v>
      </c>
      <c r="AF178" s="255" t="s">
        <v>96</v>
      </c>
      <c r="AG178" s="249" t="s">
        <v>250</v>
      </c>
      <c r="AH178" s="241">
        <v>0.15</v>
      </c>
      <c r="AI178" s="249" t="s">
        <v>98</v>
      </c>
      <c r="AJ178" s="241">
        <v>0.15</v>
      </c>
      <c r="AK178" s="247">
        <v>0.3</v>
      </c>
      <c r="AL178" s="256">
        <v>0.1008</v>
      </c>
      <c r="AM178" s="256">
        <v>0.6</v>
      </c>
      <c r="AN178" s="249" t="s">
        <v>99</v>
      </c>
      <c r="AO178" s="249" t="s">
        <v>100</v>
      </c>
      <c r="AP178" s="249" t="s">
        <v>101</v>
      </c>
      <c r="AQ178" s="487"/>
      <c r="AR178" s="463"/>
      <c r="AS178" s="463"/>
      <c r="AT178" s="464"/>
      <c r="AU178" s="463"/>
      <c r="AV178" s="463"/>
      <c r="AW178" s="464"/>
      <c r="AX178" s="464"/>
      <c r="AY178" s="464"/>
      <c r="AZ178" s="487"/>
      <c r="BA178" s="408"/>
      <c r="BB178" s="408"/>
      <c r="BC178" s="408"/>
      <c r="BD178" s="408"/>
      <c r="BE178" s="491"/>
      <c r="BF178" s="431"/>
      <c r="BG178" s="431"/>
      <c r="BH178" s="424"/>
      <c r="BI178" s="424"/>
      <c r="BJ178" s="424"/>
      <c r="BK178" s="424"/>
      <c r="BL178" s="424"/>
      <c r="BM178" s="431"/>
      <c r="BN178" s="431"/>
      <c r="BO178" s="423"/>
      <c r="BP178" s="35"/>
    </row>
    <row r="179" spans="1:140" ht="70.5">
      <c r="A179" s="498"/>
      <c r="B179" s="408"/>
      <c r="C179" s="408"/>
      <c r="D179" s="483"/>
      <c r="E179" s="483"/>
      <c r="F179" s="483"/>
      <c r="G179" s="486"/>
      <c r="H179" s="487"/>
      <c r="I179" s="487"/>
      <c r="J179" s="463"/>
      <c r="K179" s="487"/>
      <c r="L179" s="486"/>
      <c r="M179" s="464"/>
      <c r="N179" s="486"/>
      <c r="O179" s="486"/>
      <c r="P179" s="486"/>
      <c r="Q179" s="411"/>
      <c r="R179" s="487"/>
      <c r="S179" s="455"/>
      <c r="T179" s="487"/>
      <c r="U179" s="455"/>
      <c r="V179" s="487"/>
      <c r="W179" s="455"/>
      <c r="X179" s="464"/>
      <c r="Y179" s="455"/>
      <c r="Z179" s="455"/>
      <c r="AA179" s="464"/>
      <c r="AB179" s="285">
        <v>4</v>
      </c>
      <c r="AC179" s="239" t="s">
        <v>638</v>
      </c>
      <c r="AD179" s="239">
        <v>1</v>
      </c>
      <c r="AE179" s="351" t="s">
        <v>635</v>
      </c>
      <c r="AF179" s="255" t="s">
        <v>96</v>
      </c>
      <c r="AG179" s="249" t="s">
        <v>97</v>
      </c>
      <c r="AH179" s="241">
        <v>0.25</v>
      </c>
      <c r="AI179" s="249" t="s">
        <v>98</v>
      </c>
      <c r="AJ179" s="241">
        <v>0.15</v>
      </c>
      <c r="AK179" s="247">
        <v>0.4</v>
      </c>
      <c r="AL179" s="256">
        <v>6.0479999999999999E-2</v>
      </c>
      <c r="AM179" s="256">
        <v>0.6</v>
      </c>
      <c r="AN179" s="249" t="s">
        <v>99</v>
      </c>
      <c r="AO179" s="249" t="s">
        <v>100</v>
      </c>
      <c r="AP179" s="249" t="s">
        <v>101</v>
      </c>
      <c r="AQ179" s="487"/>
      <c r="AR179" s="463"/>
      <c r="AS179" s="463"/>
      <c r="AT179" s="464"/>
      <c r="AU179" s="463"/>
      <c r="AV179" s="463"/>
      <c r="AW179" s="464"/>
      <c r="AX179" s="464"/>
      <c r="AY179" s="464"/>
      <c r="AZ179" s="487"/>
      <c r="BA179" s="408"/>
      <c r="BB179" s="408"/>
      <c r="BC179" s="408"/>
      <c r="BD179" s="408"/>
      <c r="BE179" s="491"/>
      <c r="BF179" s="431"/>
      <c r="BG179" s="431"/>
      <c r="BH179" s="424"/>
      <c r="BI179" s="424"/>
      <c r="BJ179" s="424"/>
      <c r="BK179" s="424"/>
      <c r="BL179" s="424"/>
      <c r="BM179" s="431"/>
      <c r="BN179" s="431"/>
      <c r="BO179" s="423"/>
      <c r="BP179" s="35"/>
      <c r="BS179" s="404"/>
      <c r="BT179" s="404"/>
      <c r="BU179" s="404"/>
      <c r="BV179" s="404"/>
      <c r="BW179" s="404"/>
      <c r="BX179" s="404"/>
      <c r="BY179" s="404"/>
      <c r="BZ179" s="404"/>
      <c r="CA179" s="404"/>
      <c r="CB179" s="404"/>
      <c r="CC179" s="404"/>
      <c r="CD179" s="404"/>
      <c r="CE179" s="404"/>
      <c r="CF179" s="404"/>
      <c r="CG179" s="404"/>
      <c r="CH179" s="404"/>
      <c r="CI179" s="404"/>
      <c r="CJ179" s="404"/>
      <c r="CK179" s="404"/>
      <c r="CL179" s="404"/>
      <c r="CM179" s="404"/>
      <c r="CN179" s="404"/>
      <c r="CO179" s="404"/>
      <c r="CP179" s="404"/>
      <c r="CQ179" s="404"/>
      <c r="CR179" s="404"/>
      <c r="CS179" s="404"/>
      <c r="CT179" s="404"/>
      <c r="CU179" s="404"/>
      <c r="CV179" s="404"/>
      <c r="CW179" s="404"/>
      <c r="CX179" s="404"/>
      <c r="CY179" s="404"/>
      <c r="CZ179" s="404"/>
      <c r="DA179" s="404"/>
      <c r="DB179" s="404"/>
      <c r="DC179" s="404"/>
      <c r="DD179" s="404"/>
      <c r="DE179" s="404"/>
      <c r="DF179" s="404"/>
      <c r="DG179" s="404"/>
      <c r="DH179" s="404"/>
      <c r="DI179" s="404"/>
      <c r="DJ179" s="404"/>
      <c r="DK179" s="404"/>
      <c r="DL179" s="404"/>
      <c r="DM179" s="404"/>
      <c r="DN179" s="404"/>
      <c r="DO179" s="404"/>
      <c r="DP179" s="404"/>
      <c r="DQ179" s="404"/>
      <c r="DR179" s="404"/>
      <c r="DS179" s="404"/>
      <c r="DT179" s="404"/>
      <c r="DU179" s="404"/>
      <c r="DV179" s="404"/>
      <c r="DX179" s="404"/>
      <c r="DY179" s="404"/>
      <c r="DZ179" s="404"/>
      <c r="EA179" s="404"/>
      <c r="EB179" s="404"/>
      <c r="EC179" s="404"/>
      <c r="ED179" s="404"/>
      <c r="EE179" s="404"/>
      <c r="EF179" s="404"/>
      <c r="EG179" s="404"/>
      <c r="EH179" s="404"/>
      <c r="EI179" s="404"/>
      <c r="EJ179" s="404"/>
    </row>
    <row r="180" spans="1:140">
      <c r="A180" s="498"/>
      <c r="B180" s="408"/>
      <c r="C180" s="408"/>
      <c r="D180" s="483"/>
      <c r="E180" s="483"/>
      <c r="F180" s="483"/>
      <c r="G180" s="486"/>
      <c r="H180" s="487"/>
      <c r="I180" s="487"/>
      <c r="J180" s="463"/>
      <c r="K180" s="487"/>
      <c r="L180" s="486"/>
      <c r="M180" s="464"/>
      <c r="N180" s="486"/>
      <c r="O180" s="486"/>
      <c r="P180" s="486"/>
      <c r="Q180" s="411"/>
      <c r="R180" s="487"/>
      <c r="S180" s="455"/>
      <c r="T180" s="487"/>
      <c r="U180" s="455"/>
      <c r="V180" s="487"/>
      <c r="W180" s="455"/>
      <c r="X180" s="464"/>
      <c r="Y180" s="455"/>
      <c r="Z180" s="455"/>
      <c r="AA180" s="464"/>
      <c r="AB180" s="285"/>
      <c r="AC180" s="239"/>
      <c r="AD180" s="239"/>
      <c r="AE180" s="239"/>
      <c r="AF180" s="255" t="s">
        <v>143</v>
      </c>
      <c r="AG180" s="249"/>
      <c r="AH180" s="241" t="s">
        <v>143</v>
      </c>
      <c r="AI180" s="249"/>
      <c r="AJ180" s="241" t="s">
        <v>143</v>
      </c>
      <c r="AK180" s="247" t="s">
        <v>143</v>
      </c>
      <c r="AL180" s="256" t="s">
        <v>143</v>
      </c>
      <c r="AM180" s="256" t="s">
        <v>143</v>
      </c>
      <c r="AN180" s="249"/>
      <c r="AO180" s="249"/>
      <c r="AP180" s="249"/>
      <c r="AQ180" s="487"/>
      <c r="AR180" s="463"/>
      <c r="AS180" s="463"/>
      <c r="AT180" s="464"/>
      <c r="AU180" s="463"/>
      <c r="AV180" s="463"/>
      <c r="AW180" s="464"/>
      <c r="AX180" s="464"/>
      <c r="AY180" s="464"/>
      <c r="AZ180" s="487"/>
      <c r="BA180" s="408"/>
      <c r="BB180" s="408"/>
      <c r="BC180" s="408"/>
      <c r="BD180" s="408"/>
      <c r="BE180" s="491"/>
      <c r="BF180" s="431"/>
      <c r="BG180" s="431"/>
      <c r="BH180" s="424"/>
      <c r="BI180" s="424"/>
      <c r="BJ180" s="424"/>
      <c r="BK180" s="424"/>
      <c r="BL180" s="424"/>
      <c r="BM180" s="431"/>
      <c r="BN180" s="431"/>
      <c r="BO180" s="423"/>
      <c r="BP180" s="35"/>
      <c r="BS180" s="404"/>
      <c r="BT180" s="404"/>
      <c r="BU180" s="404"/>
      <c r="BV180" s="404"/>
      <c r="BW180" s="404"/>
      <c r="BX180" s="404"/>
      <c r="BY180" s="404"/>
      <c r="BZ180" s="404"/>
      <c r="CA180" s="404"/>
      <c r="CB180" s="404"/>
      <c r="CC180" s="404"/>
      <c r="CD180" s="404"/>
      <c r="CE180" s="404"/>
      <c r="CF180" s="404"/>
      <c r="CG180" s="404"/>
      <c r="CH180" s="404"/>
      <c r="CI180" s="404"/>
      <c r="CJ180" s="404"/>
      <c r="CK180" s="404"/>
      <c r="CL180" s="404"/>
      <c r="CM180" s="404"/>
      <c r="CN180" s="404"/>
      <c r="CO180" s="404"/>
      <c r="CP180" s="404"/>
      <c r="CQ180" s="404"/>
      <c r="CR180" s="404"/>
      <c r="CS180" s="404"/>
      <c r="CT180" s="404"/>
      <c r="CU180" s="404"/>
      <c r="CV180" s="404"/>
      <c r="CW180" s="404"/>
      <c r="CX180" s="404"/>
      <c r="CY180" s="404"/>
      <c r="CZ180" s="404"/>
      <c r="DA180" s="404"/>
      <c r="DB180" s="404"/>
      <c r="DC180" s="404"/>
      <c r="DD180" s="404"/>
      <c r="DE180" s="404"/>
      <c r="DF180" s="404"/>
      <c r="DG180" s="404"/>
      <c r="DH180" s="404"/>
      <c r="DI180" s="404"/>
      <c r="DJ180" s="404"/>
      <c r="DK180" s="404"/>
      <c r="DL180" s="404"/>
      <c r="DM180" s="404"/>
      <c r="DN180" s="404"/>
      <c r="DO180" s="404"/>
      <c r="DP180" s="404"/>
      <c r="DQ180" s="404"/>
      <c r="DR180" s="404"/>
      <c r="DS180" s="404"/>
      <c r="DT180" s="404"/>
      <c r="DU180" s="404"/>
      <c r="DV180" s="404"/>
      <c r="DW180" s="404"/>
      <c r="DX180" s="404"/>
      <c r="DY180" s="404"/>
      <c r="DZ180" s="404"/>
      <c r="EA180" s="404"/>
      <c r="EB180" s="404"/>
      <c r="EC180" s="404"/>
      <c r="ED180" s="404"/>
      <c r="EE180" s="404"/>
      <c r="EF180" s="404"/>
      <c r="EG180" s="404"/>
      <c r="EH180" s="404"/>
      <c r="EI180" s="404"/>
      <c r="EJ180" s="404"/>
    </row>
    <row r="181" spans="1:140">
      <c r="A181" s="498"/>
      <c r="B181" s="408"/>
      <c r="C181" s="408"/>
      <c r="D181" s="483"/>
      <c r="E181" s="483"/>
      <c r="F181" s="483"/>
      <c r="G181" s="486"/>
      <c r="H181" s="487"/>
      <c r="I181" s="487"/>
      <c r="J181" s="463"/>
      <c r="K181" s="487"/>
      <c r="L181" s="486"/>
      <c r="M181" s="464"/>
      <c r="N181" s="486"/>
      <c r="O181" s="486"/>
      <c r="P181" s="486"/>
      <c r="Q181" s="411"/>
      <c r="R181" s="487"/>
      <c r="S181" s="455"/>
      <c r="T181" s="487"/>
      <c r="U181" s="455"/>
      <c r="V181" s="487"/>
      <c r="W181" s="455"/>
      <c r="X181" s="464"/>
      <c r="Y181" s="455"/>
      <c r="Z181" s="455"/>
      <c r="AA181" s="464"/>
      <c r="AB181" s="285"/>
      <c r="AC181" s="239"/>
      <c r="AD181" s="239"/>
      <c r="AE181" s="239"/>
      <c r="AF181" s="255" t="s">
        <v>143</v>
      </c>
      <c r="AG181" s="249"/>
      <c r="AH181" s="241" t="s">
        <v>143</v>
      </c>
      <c r="AI181" s="249"/>
      <c r="AJ181" s="241" t="s">
        <v>143</v>
      </c>
      <c r="AK181" s="247" t="s">
        <v>143</v>
      </c>
      <c r="AL181" s="256" t="s">
        <v>143</v>
      </c>
      <c r="AM181" s="256" t="s">
        <v>143</v>
      </c>
      <c r="AN181" s="249"/>
      <c r="AO181" s="249"/>
      <c r="AP181" s="249"/>
      <c r="AQ181" s="487"/>
      <c r="AR181" s="463"/>
      <c r="AS181" s="463"/>
      <c r="AT181" s="464"/>
      <c r="AU181" s="463"/>
      <c r="AV181" s="463"/>
      <c r="AW181" s="464"/>
      <c r="AX181" s="464"/>
      <c r="AY181" s="464"/>
      <c r="AZ181" s="487"/>
      <c r="BA181" s="408"/>
      <c r="BB181" s="408"/>
      <c r="BC181" s="408"/>
      <c r="BD181" s="408"/>
      <c r="BE181" s="491"/>
      <c r="BF181" s="431"/>
      <c r="BG181" s="431"/>
      <c r="BH181" s="424"/>
      <c r="BI181" s="424"/>
      <c r="BJ181" s="424"/>
      <c r="BK181" s="424"/>
      <c r="BL181" s="424"/>
      <c r="BM181" s="431"/>
      <c r="BN181" s="431"/>
      <c r="BO181" s="423"/>
      <c r="BP181" s="35"/>
      <c r="BS181" s="404"/>
      <c r="BT181" s="404"/>
      <c r="BU181" s="404"/>
      <c r="BV181" s="404"/>
      <c r="BW181" s="404"/>
      <c r="BX181" s="404"/>
      <c r="BY181" s="404"/>
      <c r="BZ181" s="404"/>
      <c r="CA181" s="404"/>
      <c r="CB181" s="404"/>
      <c r="CC181" s="404"/>
      <c r="CD181" s="404"/>
      <c r="CE181" s="404"/>
      <c r="CF181" s="404"/>
      <c r="CG181" s="404"/>
      <c r="CH181" s="404"/>
      <c r="CI181" s="404"/>
      <c r="CJ181" s="404"/>
      <c r="CK181" s="404"/>
      <c r="CL181" s="404"/>
      <c r="CM181" s="404"/>
      <c r="CN181" s="404"/>
      <c r="CO181" s="404"/>
      <c r="CP181" s="404"/>
      <c r="CQ181" s="404"/>
      <c r="CR181" s="404"/>
      <c r="CS181" s="404"/>
      <c r="CT181" s="404"/>
      <c r="CU181" s="404"/>
      <c r="CV181" s="404"/>
      <c r="CW181" s="404"/>
      <c r="CX181" s="404"/>
      <c r="CY181" s="404"/>
      <c r="CZ181" s="404"/>
      <c r="DA181" s="404"/>
      <c r="DB181" s="404"/>
      <c r="DC181" s="404"/>
      <c r="DD181" s="404"/>
      <c r="DE181" s="404"/>
      <c r="DF181" s="404"/>
      <c r="DG181" s="404"/>
      <c r="DH181" s="404"/>
      <c r="DI181" s="404"/>
      <c r="DJ181" s="404"/>
      <c r="DK181" s="404"/>
      <c r="DL181" s="404"/>
      <c r="DM181" s="404"/>
      <c r="DN181" s="404"/>
      <c r="DO181" s="404"/>
      <c r="DP181" s="404"/>
      <c r="DQ181" s="404"/>
      <c r="DR181" s="404"/>
      <c r="DS181" s="404"/>
      <c r="DT181" s="404"/>
      <c r="DU181" s="404"/>
      <c r="DV181" s="404"/>
      <c r="DW181" s="404"/>
      <c r="DX181" s="404"/>
      <c r="DY181" s="404"/>
      <c r="DZ181" s="404"/>
      <c r="EA181" s="404"/>
      <c r="EB181" s="404"/>
      <c r="EC181" s="404"/>
      <c r="ED181" s="404"/>
      <c r="EE181" s="404"/>
      <c r="EF181" s="404"/>
      <c r="EG181" s="404"/>
      <c r="EH181" s="404"/>
      <c r="EI181" s="404"/>
      <c r="EJ181" s="404"/>
    </row>
    <row r="182" spans="1:140" ht="60.75" customHeight="1">
      <c r="A182" s="498"/>
      <c r="B182" s="408"/>
      <c r="C182" s="408"/>
      <c r="D182" s="483" t="s">
        <v>83</v>
      </c>
      <c r="E182" s="483" t="s">
        <v>605</v>
      </c>
      <c r="F182" s="526">
        <v>3</v>
      </c>
      <c r="G182" s="486" t="s">
        <v>639</v>
      </c>
      <c r="H182" s="487"/>
      <c r="I182" s="487"/>
      <c r="J182" s="463" t="s">
        <v>640</v>
      </c>
      <c r="K182" s="487" t="s">
        <v>192</v>
      </c>
      <c r="L182" s="486" t="s">
        <v>349</v>
      </c>
      <c r="M182" s="464" t="s">
        <v>641</v>
      </c>
      <c r="N182" s="486"/>
      <c r="O182" s="486"/>
      <c r="P182" s="486" t="s">
        <v>642</v>
      </c>
      <c r="Q182" s="485">
        <v>0.9</v>
      </c>
      <c r="R182" s="487" t="s">
        <v>91</v>
      </c>
      <c r="S182" s="455">
        <v>0.6</v>
      </c>
      <c r="T182" s="487"/>
      <c r="U182" s="455" t="s">
        <v>143</v>
      </c>
      <c r="V182" s="487" t="s">
        <v>125</v>
      </c>
      <c r="W182" s="455">
        <v>0.2</v>
      </c>
      <c r="X182" s="464" t="s">
        <v>125</v>
      </c>
      <c r="Y182" s="455">
        <v>0.2</v>
      </c>
      <c r="Z182" s="455" t="s">
        <v>643</v>
      </c>
      <c r="AA182" s="464" t="s">
        <v>130</v>
      </c>
      <c r="AB182" s="285">
        <v>1</v>
      </c>
      <c r="AC182" s="351" t="s">
        <v>644</v>
      </c>
      <c r="AD182" s="239">
        <v>1</v>
      </c>
      <c r="AE182" s="351" t="s">
        <v>645</v>
      </c>
      <c r="AF182" s="255" t="s">
        <v>96</v>
      </c>
      <c r="AG182" s="249" t="s">
        <v>97</v>
      </c>
      <c r="AH182" s="241">
        <v>0.25</v>
      </c>
      <c r="AI182" s="249" t="s">
        <v>98</v>
      </c>
      <c r="AJ182" s="241">
        <v>0.15</v>
      </c>
      <c r="AK182" s="247">
        <v>0.4</v>
      </c>
      <c r="AL182" s="256">
        <v>0.36</v>
      </c>
      <c r="AM182" s="256">
        <v>0.2</v>
      </c>
      <c r="AN182" s="249" t="s">
        <v>99</v>
      </c>
      <c r="AO182" s="249" t="s">
        <v>100</v>
      </c>
      <c r="AP182" s="249" t="s">
        <v>101</v>
      </c>
      <c r="AQ182" s="487" t="s">
        <v>646</v>
      </c>
      <c r="AR182" s="462">
        <v>0.6</v>
      </c>
      <c r="AS182" s="462">
        <v>7.7759999999999996E-2</v>
      </c>
      <c r="AT182" s="464" t="s">
        <v>103</v>
      </c>
      <c r="AU182" s="462">
        <v>0.2</v>
      </c>
      <c r="AV182" s="462">
        <v>0.2</v>
      </c>
      <c r="AW182" s="464" t="s">
        <v>125</v>
      </c>
      <c r="AX182" s="464" t="s">
        <v>130</v>
      </c>
      <c r="AY182" s="464" t="s">
        <v>131</v>
      </c>
      <c r="AZ182" s="487" t="s">
        <v>132</v>
      </c>
      <c r="BA182" s="486" t="s">
        <v>133</v>
      </c>
      <c r="BB182" s="486" t="s">
        <v>133</v>
      </c>
      <c r="BC182" s="408" t="s">
        <v>133</v>
      </c>
      <c r="BD182" s="408" t="s">
        <v>133</v>
      </c>
      <c r="BE182" s="491" t="s">
        <v>133</v>
      </c>
      <c r="BF182" s="438" t="s">
        <v>613</v>
      </c>
      <c r="BG182" s="425" t="s">
        <v>614</v>
      </c>
      <c r="BH182" s="441" t="s">
        <v>614</v>
      </c>
      <c r="BI182" s="441"/>
      <c r="BJ182" s="441"/>
      <c r="BK182" s="441"/>
      <c r="BL182" s="441" t="s">
        <v>647</v>
      </c>
      <c r="BM182" s="425" t="s">
        <v>616</v>
      </c>
      <c r="BN182" s="425" t="s">
        <v>617</v>
      </c>
      <c r="BO182" s="425" t="s">
        <v>613</v>
      </c>
      <c r="BP182" s="35"/>
    </row>
    <row r="183" spans="1:140" ht="33" customHeight="1">
      <c r="A183" s="498"/>
      <c r="B183" s="408"/>
      <c r="C183" s="408"/>
      <c r="D183" s="483"/>
      <c r="E183" s="483"/>
      <c r="F183" s="526"/>
      <c r="G183" s="486"/>
      <c r="H183" s="487"/>
      <c r="I183" s="487"/>
      <c r="J183" s="463"/>
      <c r="K183" s="487"/>
      <c r="L183" s="486"/>
      <c r="M183" s="464"/>
      <c r="N183" s="486"/>
      <c r="O183" s="486"/>
      <c r="P183" s="486"/>
      <c r="Q183" s="485"/>
      <c r="R183" s="487"/>
      <c r="S183" s="455"/>
      <c r="T183" s="487"/>
      <c r="U183" s="455"/>
      <c r="V183" s="487"/>
      <c r="W183" s="455"/>
      <c r="X183" s="464"/>
      <c r="Y183" s="455"/>
      <c r="Z183" s="455"/>
      <c r="AA183" s="464"/>
      <c r="AB183" s="285">
        <v>2</v>
      </c>
      <c r="AC183" s="351" t="s">
        <v>648</v>
      </c>
      <c r="AD183" s="239">
        <v>2</v>
      </c>
      <c r="AE183" s="282" t="s">
        <v>649</v>
      </c>
      <c r="AF183" s="255" t="s">
        <v>96</v>
      </c>
      <c r="AG183" s="249" t="s">
        <v>97</v>
      </c>
      <c r="AH183" s="241">
        <v>0.25</v>
      </c>
      <c r="AI183" s="249" t="s">
        <v>98</v>
      </c>
      <c r="AJ183" s="241">
        <v>0.15</v>
      </c>
      <c r="AK183" s="247">
        <v>0.4</v>
      </c>
      <c r="AL183" s="256">
        <v>0.216</v>
      </c>
      <c r="AM183" s="256">
        <v>0.2</v>
      </c>
      <c r="AN183" s="249" t="s">
        <v>99</v>
      </c>
      <c r="AO183" s="249" t="s">
        <v>100</v>
      </c>
      <c r="AP183" s="249" t="s">
        <v>101</v>
      </c>
      <c r="AQ183" s="487"/>
      <c r="AR183" s="463"/>
      <c r="AS183" s="463"/>
      <c r="AT183" s="464"/>
      <c r="AU183" s="463"/>
      <c r="AV183" s="463"/>
      <c r="AW183" s="464"/>
      <c r="AX183" s="464"/>
      <c r="AY183" s="464"/>
      <c r="AZ183" s="487"/>
      <c r="BA183" s="486"/>
      <c r="BB183" s="486"/>
      <c r="BC183" s="408"/>
      <c r="BD183" s="408"/>
      <c r="BE183" s="502"/>
      <c r="BF183" s="439"/>
      <c r="BG183" s="426"/>
      <c r="BH183" s="442"/>
      <c r="BI183" s="442"/>
      <c r="BJ183" s="442"/>
      <c r="BK183" s="442"/>
      <c r="BL183" s="442"/>
      <c r="BM183" s="426"/>
      <c r="BN183" s="426"/>
      <c r="BO183" s="426"/>
      <c r="BP183" s="35"/>
    </row>
    <row r="184" spans="1:140" ht="105" customHeight="1">
      <c r="A184" s="498"/>
      <c r="B184" s="408"/>
      <c r="C184" s="408"/>
      <c r="D184" s="483"/>
      <c r="E184" s="483"/>
      <c r="F184" s="526"/>
      <c r="G184" s="486"/>
      <c r="H184" s="487"/>
      <c r="I184" s="487"/>
      <c r="J184" s="463"/>
      <c r="K184" s="487"/>
      <c r="L184" s="486"/>
      <c r="M184" s="464"/>
      <c r="N184" s="486"/>
      <c r="O184" s="486"/>
      <c r="P184" s="486"/>
      <c r="Q184" s="485"/>
      <c r="R184" s="487"/>
      <c r="S184" s="455"/>
      <c r="T184" s="487"/>
      <c r="U184" s="455"/>
      <c r="V184" s="487"/>
      <c r="W184" s="455"/>
      <c r="X184" s="464"/>
      <c r="Y184" s="455"/>
      <c r="Z184" s="455"/>
      <c r="AA184" s="464"/>
      <c r="AB184" s="285">
        <v>3</v>
      </c>
      <c r="AC184" s="351" t="s">
        <v>650</v>
      </c>
      <c r="AD184" s="239">
        <v>2</v>
      </c>
      <c r="AE184" s="282" t="s">
        <v>649</v>
      </c>
      <c r="AF184" s="255" t="s">
        <v>96</v>
      </c>
      <c r="AG184" s="249" t="s">
        <v>97</v>
      </c>
      <c r="AH184" s="241">
        <v>0.25</v>
      </c>
      <c r="AI184" s="249" t="s">
        <v>98</v>
      </c>
      <c r="AJ184" s="241">
        <v>0.15</v>
      </c>
      <c r="AK184" s="247">
        <v>0.4</v>
      </c>
      <c r="AL184" s="256">
        <v>0.12959999999999999</v>
      </c>
      <c r="AM184" s="256">
        <v>0.2</v>
      </c>
      <c r="AN184" s="249" t="s">
        <v>99</v>
      </c>
      <c r="AO184" s="249" t="s">
        <v>100</v>
      </c>
      <c r="AP184" s="249" t="s">
        <v>101</v>
      </c>
      <c r="AQ184" s="487"/>
      <c r="AR184" s="463"/>
      <c r="AS184" s="463"/>
      <c r="AT184" s="464"/>
      <c r="AU184" s="463"/>
      <c r="AV184" s="463"/>
      <c r="AW184" s="464"/>
      <c r="AX184" s="464"/>
      <c r="AY184" s="464"/>
      <c r="AZ184" s="487"/>
      <c r="BA184" s="486"/>
      <c r="BB184" s="486"/>
      <c r="BC184" s="408"/>
      <c r="BD184" s="408"/>
      <c r="BE184" s="502"/>
      <c r="BF184" s="439"/>
      <c r="BG184" s="426"/>
      <c r="BH184" s="442"/>
      <c r="BI184" s="442"/>
      <c r="BJ184" s="442"/>
      <c r="BK184" s="442"/>
      <c r="BL184" s="442"/>
      <c r="BM184" s="426"/>
      <c r="BN184" s="426"/>
      <c r="BO184" s="426"/>
      <c r="BP184" s="35"/>
    </row>
    <row r="185" spans="1:140" ht="105" hidden="1" customHeight="1">
      <c r="A185" s="498"/>
      <c r="B185" s="408"/>
      <c r="C185" s="408"/>
      <c r="D185" s="483"/>
      <c r="E185" s="483"/>
      <c r="F185" s="526"/>
      <c r="G185" s="486"/>
      <c r="H185" s="487"/>
      <c r="I185" s="487"/>
      <c r="J185" s="463"/>
      <c r="K185" s="487"/>
      <c r="L185" s="486"/>
      <c r="M185" s="464"/>
      <c r="N185" s="486"/>
      <c r="O185" s="486"/>
      <c r="P185" s="486"/>
      <c r="Q185" s="485"/>
      <c r="R185" s="487"/>
      <c r="S185" s="455"/>
      <c r="T185" s="487"/>
      <c r="U185" s="455"/>
      <c r="V185" s="487"/>
      <c r="W185" s="455"/>
      <c r="X185" s="464"/>
      <c r="Y185" s="455"/>
      <c r="Z185" s="455"/>
      <c r="AA185" s="464"/>
      <c r="AB185" s="285">
        <v>4</v>
      </c>
      <c r="AC185" s="351" t="s">
        <v>651</v>
      </c>
      <c r="AD185" s="239">
        <v>2</v>
      </c>
      <c r="AE185" s="282" t="s">
        <v>649</v>
      </c>
      <c r="AF185" s="255" t="s">
        <v>96</v>
      </c>
      <c r="AG185" s="249" t="s">
        <v>97</v>
      </c>
      <c r="AH185" s="241">
        <v>0.25</v>
      </c>
      <c r="AI185" s="249" t="s">
        <v>98</v>
      </c>
      <c r="AJ185" s="241">
        <v>0.15</v>
      </c>
      <c r="AK185" s="247">
        <v>0.4</v>
      </c>
      <c r="AL185" s="256">
        <v>7.7759999999999996E-2</v>
      </c>
      <c r="AM185" s="256">
        <v>0.2</v>
      </c>
      <c r="AN185" s="249" t="s">
        <v>99</v>
      </c>
      <c r="AO185" s="249" t="s">
        <v>100</v>
      </c>
      <c r="AP185" s="249" t="s">
        <v>101</v>
      </c>
      <c r="AQ185" s="487"/>
      <c r="AR185" s="463"/>
      <c r="AS185" s="463"/>
      <c r="AT185" s="464"/>
      <c r="AU185" s="463"/>
      <c r="AV185" s="463"/>
      <c r="AW185" s="464"/>
      <c r="AX185" s="464"/>
      <c r="AY185" s="464"/>
      <c r="AZ185" s="487"/>
      <c r="BA185" s="486"/>
      <c r="BB185" s="486"/>
      <c r="BC185" s="408"/>
      <c r="BD185" s="408"/>
      <c r="BE185" s="502"/>
      <c r="BF185" s="439"/>
      <c r="BG185" s="426"/>
      <c r="BH185" s="442"/>
      <c r="BI185" s="442"/>
      <c r="BJ185" s="442"/>
      <c r="BK185" s="442"/>
      <c r="BL185" s="442"/>
      <c r="BM185" s="426"/>
      <c r="BN185" s="426"/>
      <c r="BO185" s="426"/>
      <c r="BP185" s="35"/>
    </row>
    <row r="186" spans="1:140">
      <c r="A186" s="498"/>
      <c r="B186" s="408"/>
      <c r="C186" s="408"/>
      <c r="D186" s="483"/>
      <c r="E186" s="483"/>
      <c r="F186" s="526"/>
      <c r="G186" s="486"/>
      <c r="H186" s="487"/>
      <c r="I186" s="487"/>
      <c r="J186" s="463"/>
      <c r="K186" s="487"/>
      <c r="L186" s="486"/>
      <c r="M186" s="464"/>
      <c r="N186" s="486"/>
      <c r="O186" s="486"/>
      <c r="P186" s="486"/>
      <c r="Q186" s="485"/>
      <c r="R186" s="487"/>
      <c r="S186" s="455"/>
      <c r="T186" s="487"/>
      <c r="U186" s="455"/>
      <c r="V186" s="487"/>
      <c r="W186" s="455"/>
      <c r="X186" s="464"/>
      <c r="Y186" s="455"/>
      <c r="Z186" s="455"/>
      <c r="AA186" s="464"/>
      <c r="AB186" s="285"/>
      <c r="AC186" s="239"/>
      <c r="AD186" s="239"/>
      <c r="AE186" s="239"/>
      <c r="AF186" s="255" t="s">
        <v>143</v>
      </c>
      <c r="AG186" s="249"/>
      <c r="AH186" s="241" t="s">
        <v>143</v>
      </c>
      <c r="AI186" s="249"/>
      <c r="AJ186" s="241" t="s">
        <v>143</v>
      </c>
      <c r="AK186" s="247" t="s">
        <v>143</v>
      </c>
      <c r="AL186" s="256" t="s">
        <v>143</v>
      </c>
      <c r="AM186" s="256" t="s">
        <v>143</v>
      </c>
      <c r="AN186" s="249"/>
      <c r="AO186" s="249"/>
      <c r="AP186" s="249"/>
      <c r="AQ186" s="487"/>
      <c r="AR186" s="463"/>
      <c r="AS186" s="463"/>
      <c r="AT186" s="464"/>
      <c r="AU186" s="463"/>
      <c r="AV186" s="463"/>
      <c r="AW186" s="464"/>
      <c r="AX186" s="464"/>
      <c r="AY186" s="464"/>
      <c r="AZ186" s="487"/>
      <c r="BA186" s="486"/>
      <c r="BB186" s="486"/>
      <c r="BC186" s="408"/>
      <c r="BD186" s="408"/>
      <c r="BE186" s="502"/>
      <c r="BF186" s="439"/>
      <c r="BG186" s="426"/>
      <c r="BH186" s="442"/>
      <c r="BI186" s="442"/>
      <c r="BJ186" s="442"/>
      <c r="BK186" s="442"/>
      <c r="BL186" s="442"/>
      <c r="BM186" s="426"/>
      <c r="BN186" s="426"/>
      <c r="BO186" s="426"/>
      <c r="BP186" s="35"/>
    </row>
    <row r="187" spans="1:140">
      <c r="A187" s="498"/>
      <c r="B187" s="408"/>
      <c r="C187" s="408"/>
      <c r="D187" s="483"/>
      <c r="E187" s="483"/>
      <c r="F187" s="526"/>
      <c r="G187" s="486"/>
      <c r="H187" s="487"/>
      <c r="I187" s="487"/>
      <c r="J187" s="463"/>
      <c r="K187" s="487"/>
      <c r="L187" s="486"/>
      <c r="M187" s="464"/>
      <c r="N187" s="486"/>
      <c r="O187" s="486"/>
      <c r="P187" s="486"/>
      <c r="Q187" s="485"/>
      <c r="R187" s="487"/>
      <c r="S187" s="455"/>
      <c r="T187" s="487"/>
      <c r="U187" s="455"/>
      <c r="V187" s="487"/>
      <c r="W187" s="455"/>
      <c r="X187" s="464"/>
      <c r="Y187" s="455"/>
      <c r="Z187" s="455"/>
      <c r="AA187" s="464"/>
      <c r="AB187" s="285"/>
      <c r="AC187" s="239"/>
      <c r="AD187" s="239"/>
      <c r="AE187" s="239"/>
      <c r="AF187" s="255" t="s">
        <v>143</v>
      </c>
      <c r="AG187" s="249"/>
      <c r="AH187" s="241" t="s">
        <v>143</v>
      </c>
      <c r="AI187" s="249"/>
      <c r="AJ187" s="241" t="s">
        <v>143</v>
      </c>
      <c r="AK187" s="247" t="s">
        <v>143</v>
      </c>
      <c r="AL187" s="256" t="s">
        <v>143</v>
      </c>
      <c r="AM187" s="256" t="s">
        <v>143</v>
      </c>
      <c r="AN187" s="249"/>
      <c r="AO187" s="249"/>
      <c r="AP187" s="249"/>
      <c r="AQ187" s="487"/>
      <c r="AR187" s="463"/>
      <c r="AS187" s="463"/>
      <c r="AT187" s="464"/>
      <c r="AU187" s="463"/>
      <c r="AV187" s="463"/>
      <c r="AW187" s="464"/>
      <c r="AX187" s="464"/>
      <c r="AY187" s="464"/>
      <c r="AZ187" s="487"/>
      <c r="BA187" s="486"/>
      <c r="BB187" s="486"/>
      <c r="BC187" s="408"/>
      <c r="BD187" s="408"/>
      <c r="BE187" s="502"/>
      <c r="BF187" s="440"/>
      <c r="BG187" s="427"/>
      <c r="BH187" s="443"/>
      <c r="BI187" s="443"/>
      <c r="BJ187" s="443"/>
      <c r="BK187" s="443"/>
      <c r="BL187" s="443"/>
      <c r="BM187" s="427"/>
      <c r="BN187" s="427"/>
      <c r="BO187" s="427"/>
      <c r="BP187" s="35"/>
    </row>
    <row r="188" spans="1:140" ht="96.75" customHeight="1">
      <c r="A188" s="498"/>
      <c r="B188" s="408"/>
      <c r="C188" s="408"/>
      <c r="D188" s="483" t="s">
        <v>83</v>
      </c>
      <c r="E188" s="483" t="s">
        <v>605</v>
      </c>
      <c r="F188" s="526">
        <v>4</v>
      </c>
      <c r="G188" s="486" t="s">
        <v>652</v>
      </c>
      <c r="H188" s="487"/>
      <c r="I188" s="487"/>
      <c r="J188" s="463" t="s">
        <v>653</v>
      </c>
      <c r="K188" s="487" t="s">
        <v>192</v>
      </c>
      <c r="L188" s="486" t="s">
        <v>349</v>
      </c>
      <c r="M188" s="464" t="s">
        <v>654</v>
      </c>
      <c r="N188" s="486"/>
      <c r="O188" s="486"/>
      <c r="P188" s="486" t="s">
        <v>655</v>
      </c>
      <c r="Q188" s="411">
        <v>1</v>
      </c>
      <c r="R188" s="487" t="s">
        <v>233</v>
      </c>
      <c r="S188" s="455">
        <v>0.8</v>
      </c>
      <c r="T188" s="487"/>
      <c r="U188" s="455" t="s">
        <v>143</v>
      </c>
      <c r="V188" s="487" t="s">
        <v>195</v>
      </c>
      <c r="W188" s="455">
        <v>0.4</v>
      </c>
      <c r="X188" s="464" t="s">
        <v>195</v>
      </c>
      <c r="Y188" s="455">
        <v>0.4</v>
      </c>
      <c r="Z188" s="455" t="s">
        <v>504</v>
      </c>
      <c r="AA188" s="464" t="s">
        <v>130</v>
      </c>
      <c r="AB188" s="285">
        <v>1</v>
      </c>
      <c r="AC188" s="239" t="s">
        <v>656</v>
      </c>
      <c r="AD188" s="259" t="s">
        <v>657</v>
      </c>
      <c r="AE188" s="239" t="s">
        <v>658</v>
      </c>
      <c r="AF188" s="255" t="s">
        <v>96</v>
      </c>
      <c r="AG188" s="249" t="s">
        <v>97</v>
      </c>
      <c r="AH188" s="241">
        <v>0.25</v>
      </c>
      <c r="AI188" s="249" t="s">
        <v>98</v>
      </c>
      <c r="AJ188" s="241">
        <v>0.15</v>
      </c>
      <c r="AK188" s="247">
        <v>0.4</v>
      </c>
      <c r="AL188" s="256">
        <v>0.48</v>
      </c>
      <c r="AM188" s="256">
        <v>0.4</v>
      </c>
      <c r="AN188" s="249" t="s">
        <v>99</v>
      </c>
      <c r="AO188" s="249" t="s">
        <v>100</v>
      </c>
      <c r="AP188" s="249" t="s">
        <v>101</v>
      </c>
      <c r="AQ188" s="487" t="s">
        <v>659</v>
      </c>
      <c r="AR188" s="462">
        <v>0.8</v>
      </c>
      <c r="AS188" s="462">
        <v>0.48</v>
      </c>
      <c r="AT188" s="464" t="s">
        <v>91</v>
      </c>
      <c r="AU188" s="462">
        <v>0.4</v>
      </c>
      <c r="AV188" s="462">
        <v>0.4</v>
      </c>
      <c r="AW188" s="464" t="s">
        <v>195</v>
      </c>
      <c r="AX188" s="464" t="s">
        <v>130</v>
      </c>
      <c r="AY188" s="464" t="s">
        <v>130</v>
      </c>
      <c r="AZ188" s="487" t="s">
        <v>105</v>
      </c>
      <c r="BA188" s="408" t="s">
        <v>660</v>
      </c>
      <c r="BB188" s="408" t="s">
        <v>661</v>
      </c>
      <c r="BC188" s="408" t="s">
        <v>631</v>
      </c>
      <c r="BD188" s="408" t="s">
        <v>662</v>
      </c>
      <c r="BE188" s="491" t="s">
        <v>265</v>
      </c>
      <c r="BF188" s="444" t="s">
        <v>663</v>
      </c>
      <c r="BG188" s="444" t="s">
        <v>664</v>
      </c>
      <c r="BH188" s="447">
        <v>0.25</v>
      </c>
      <c r="BI188" s="435" t="s">
        <v>665</v>
      </c>
      <c r="BJ188" s="435" t="s">
        <v>665</v>
      </c>
      <c r="BK188" s="435" t="s">
        <v>665</v>
      </c>
      <c r="BL188" s="435" t="s">
        <v>666</v>
      </c>
      <c r="BM188" s="435" t="s">
        <v>616</v>
      </c>
      <c r="BN188" s="435" t="s">
        <v>617</v>
      </c>
      <c r="BO188" s="435" t="s">
        <v>613</v>
      </c>
      <c r="BP188" s="35"/>
    </row>
    <row r="189" spans="1:140" ht="51" customHeight="1">
      <c r="A189" s="498"/>
      <c r="B189" s="408"/>
      <c r="C189" s="408"/>
      <c r="D189" s="483"/>
      <c r="E189" s="483"/>
      <c r="F189" s="526"/>
      <c r="G189" s="486"/>
      <c r="H189" s="487"/>
      <c r="I189" s="487"/>
      <c r="J189" s="463"/>
      <c r="K189" s="487"/>
      <c r="L189" s="486"/>
      <c r="M189" s="464"/>
      <c r="N189" s="486"/>
      <c r="O189" s="486"/>
      <c r="P189" s="486"/>
      <c r="Q189" s="411"/>
      <c r="R189" s="487"/>
      <c r="S189" s="455"/>
      <c r="T189" s="487"/>
      <c r="U189" s="455"/>
      <c r="V189" s="487"/>
      <c r="W189" s="455"/>
      <c r="X189" s="464"/>
      <c r="Y189" s="455"/>
      <c r="Z189" s="455"/>
      <c r="AA189" s="464"/>
      <c r="AB189" s="285"/>
      <c r="AC189" s="259"/>
      <c r="AD189" s="259"/>
      <c r="AE189" s="239"/>
      <c r="AF189" s="255" t="s">
        <v>143</v>
      </c>
      <c r="AG189" s="249"/>
      <c r="AH189" s="241" t="s">
        <v>143</v>
      </c>
      <c r="AI189" s="249"/>
      <c r="AJ189" s="241" t="s">
        <v>143</v>
      </c>
      <c r="AK189" s="247" t="s">
        <v>143</v>
      </c>
      <c r="AL189" s="256" t="s">
        <v>143</v>
      </c>
      <c r="AM189" s="256" t="s">
        <v>143</v>
      </c>
      <c r="AN189" s="249"/>
      <c r="AO189" s="249"/>
      <c r="AP189" s="249"/>
      <c r="AQ189" s="487"/>
      <c r="AR189" s="463"/>
      <c r="AS189" s="463"/>
      <c r="AT189" s="464"/>
      <c r="AU189" s="463"/>
      <c r="AV189" s="463"/>
      <c r="AW189" s="464"/>
      <c r="AX189" s="464"/>
      <c r="AY189" s="464"/>
      <c r="AZ189" s="487"/>
      <c r="BA189" s="408"/>
      <c r="BB189" s="408"/>
      <c r="BC189" s="408"/>
      <c r="BD189" s="408"/>
      <c r="BE189" s="491"/>
      <c r="BF189" s="445"/>
      <c r="BG189" s="445"/>
      <c r="BH189" s="436"/>
      <c r="BI189" s="436"/>
      <c r="BJ189" s="436"/>
      <c r="BK189" s="436"/>
      <c r="BL189" s="436"/>
      <c r="BM189" s="436"/>
      <c r="BN189" s="436"/>
      <c r="BO189" s="436"/>
      <c r="BP189" s="35"/>
    </row>
    <row r="190" spans="1:140" ht="51" customHeight="1">
      <c r="A190" s="498"/>
      <c r="B190" s="408"/>
      <c r="C190" s="408"/>
      <c r="D190" s="483"/>
      <c r="E190" s="483"/>
      <c r="F190" s="526"/>
      <c r="G190" s="486"/>
      <c r="H190" s="487"/>
      <c r="I190" s="487"/>
      <c r="J190" s="463"/>
      <c r="K190" s="487"/>
      <c r="L190" s="486"/>
      <c r="M190" s="464"/>
      <c r="N190" s="486"/>
      <c r="O190" s="486"/>
      <c r="P190" s="486"/>
      <c r="Q190" s="411"/>
      <c r="R190" s="487"/>
      <c r="S190" s="455"/>
      <c r="T190" s="487"/>
      <c r="U190" s="455"/>
      <c r="V190" s="487"/>
      <c r="W190" s="455"/>
      <c r="X190" s="464"/>
      <c r="Y190" s="455"/>
      <c r="Z190" s="455"/>
      <c r="AA190" s="464"/>
      <c r="AB190" s="285"/>
      <c r="AC190" s="259"/>
      <c r="AD190" s="259"/>
      <c r="AE190" s="239"/>
      <c r="AF190" s="255" t="s">
        <v>143</v>
      </c>
      <c r="AG190" s="249"/>
      <c r="AH190" s="241" t="s">
        <v>143</v>
      </c>
      <c r="AI190" s="249"/>
      <c r="AJ190" s="241" t="s">
        <v>143</v>
      </c>
      <c r="AK190" s="247" t="s">
        <v>143</v>
      </c>
      <c r="AL190" s="256" t="s">
        <v>143</v>
      </c>
      <c r="AM190" s="256" t="s">
        <v>143</v>
      </c>
      <c r="AN190" s="249"/>
      <c r="AO190" s="249"/>
      <c r="AP190" s="249"/>
      <c r="AQ190" s="487"/>
      <c r="AR190" s="463"/>
      <c r="AS190" s="463"/>
      <c r="AT190" s="464"/>
      <c r="AU190" s="463"/>
      <c r="AV190" s="463"/>
      <c r="AW190" s="464"/>
      <c r="AX190" s="464"/>
      <c r="AY190" s="464"/>
      <c r="AZ190" s="487"/>
      <c r="BA190" s="408"/>
      <c r="BB190" s="408"/>
      <c r="BC190" s="408"/>
      <c r="BD190" s="408"/>
      <c r="BE190" s="491"/>
      <c r="BF190" s="445"/>
      <c r="BG190" s="445"/>
      <c r="BH190" s="436"/>
      <c r="BI190" s="436"/>
      <c r="BJ190" s="436"/>
      <c r="BK190" s="436"/>
      <c r="BL190" s="436"/>
      <c r="BM190" s="436"/>
      <c r="BN190" s="436"/>
      <c r="BO190" s="436"/>
      <c r="BP190" s="35"/>
    </row>
    <row r="191" spans="1:140" ht="51" customHeight="1">
      <c r="A191" s="498"/>
      <c r="B191" s="408"/>
      <c r="C191" s="408"/>
      <c r="D191" s="483"/>
      <c r="E191" s="483"/>
      <c r="F191" s="526"/>
      <c r="G191" s="486"/>
      <c r="H191" s="487"/>
      <c r="I191" s="487"/>
      <c r="J191" s="463"/>
      <c r="K191" s="487"/>
      <c r="L191" s="486"/>
      <c r="M191" s="464"/>
      <c r="N191" s="486"/>
      <c r="O191" s="486"/>
      <c r="P191" s="486"/>
      <c r="Q191" s="411"/>
      <c r="R191" s="487"/>
      <c r="S191" s="455"/>
      <c r="T191" s="487"/>
      <c r="U191" s="455"/>
      <c r="V191" s="487"/>
      <c r="W191" s="455"/>
      <c r="X191" s="464"/>
      <c r="Y191" s="455"/>
      <c r="Z191" s="455"/>
      <c r="AA191" s="464"/>
      <c r="AB191" s="285"/>
      <c r="AC191" s="259"/>
      <c r="AD191" s="259"/>
      <c r="AE191" s="239"/>
      <c r="AF191" s="255" t="s">
        <v>143</v>
      </c>
      <c r="AG191" s="249"/>
      <c r="AH191" s="241" t="s">
        <v>143</v>
      </c>
      <c r="AI191" s="249"/>
      <c r="AJ191" s="241" t="s">
        <v>143</v>
      </c>
      <c r="AK191" s="247" t="s">
        <v>143</v>
      </c>
      <c r="AL191" s="256" t="s">
        <v>143</v>
      </c>
      <c r="AM191" s="256" t="s">
        <v>143</v>
      </c>
      <c r="AN191" s="249"/>
      <c r="AO191" s="249"/>
      <c r="AP191" s="249"/>
      <c r="AQ191" s="487"/>
      <c r="AR191" s="463"/>
      <c r="AS191" s="463"/>
      <c r="AT191" s="464"/>
      <c r="AU191" s="463"/>
      <c r="AV191" s="463"/>
      <c r="AW191" s="464"/>
      <c r="AX191" s="464"/>
      <c r="AY191" s="464"/>
      <c r="AZ191" s="487"/>
      <c r="BA191" s="408"/>
      <c r="BB191" s="408"/>
      <c r="BC191" s="408"/>
      <c r="BD191" s="408"/>
      <c r="BE191" s="491"/>
      <c r="BF191" s="445"/>
      <c r="BG191" s="445"/>
      <c r="BH191" s="436"/>
      <c r="BI191" s="436"/>
      <c r="BJ191" s="436"/>
      <c r="BK191" s="436"/>
      <c r="BL191" s="436"/>
      <c r="BM191" s="436"/>
      <c r="BN191" s="436"/>
      <c r="BO191" s="436"/>
      <c r="BP191" s="35"/>
    </row>
    <row r="192" spans="1:140" ht="51" customHeight="1">
      <c r="A192" s="498"/>
      <c r="B192" s="408"/>
      <c r="C192" s="408"/>
      <c r="D192" s="483"/>
      <c r="E192" s="483"/>
      <c r="F192" s="526"/>
      <c r="G192" s="486"/>
      <c r="H192" s="487"/>
      <c r="I192" s="487"/>
      <c r="J192" s="463"/>
      <c r="K192" s="487"/>
      <c r="L192" s="486"/>
      <c r="M192" s="464"/>
      <c r="N192" s="486"/>
      <c r="O192" s="486"/>
      <c r="P192" s="486"/>
      <c r="Q192" s="411"/>
      <c r="R192" s="487"/>
      <c r="S192" s="455"/>
      <c r="T192" s="487"/>
      <c r="U192" s="455"/>
      <c r="V192" s="487"/>
      <c r="W192" s="455"/>
      <c r="X192" s="464"/>
      <c r="Y192" s="455"/>
      <c r="Z192" s="455"/>
      <c r="AA192" s="464"/>
      <c r="AB192" s="285"/>
      <c r="AC192" s="259"/>
      <c r="AD192" s="259"/>
      <c r="AE192" s="239"/>
      <c r="AF192" s="255" t="s">
        <v>143</v>
      </c>
      <c r="AG192" s="249"/>
      <c r="AH192" s="241" t="s">
        <v>143</v>
      </c>
      <c r="AI192" s="249"/>
      <c r="AJ192" s="241" t="s">
        <v>143</v>
      </c>
      <c r="AK192" s="247" t="s">
        <v>143</v>
      </c>
      <c r="AL192" s="256" t="s">
        <v>143</v>
      </c>
      <c r="AM192" s="256" t="s">
        <v>143</v>
      </c>
      <c r="AN192" s="249"/>
      <c r="AO192" s="249"/>
      <c r="AP192" s="249"/>
      <c r="AQ192" s="487"/>
      <c r="AR192" s="463"/>
      <c r="AS192" s="463"/>
      <c r="AT192" s="464"/>
      <c r="AU192" s="463"/>
      <c r="AV192" s="463"/>
      <c r="AW192" s="464"/>
      <c r="AX192" s="464"/>
      <c r="AY192" s="464"/>
      <c r="AZ192" s="487"/>
      <c r="BA192" s="408"/>
      <c r="BB192" s="408"/>
      <c r="BC192" s="408"/>
      <c r="BD192" s="408"/>
      <c r="BE192" s="491"/>
      <c r="BF192" s="445"/>
      <c r="BG192" s="445"/>
      <c r="BH192" s="436"/>
      <c r="BI192" s="436"/>
      <c r="BJ192" s="436"/>
      <c r="BK192" s="436"/>
      <c r="BL192" s="436"/>
      <c r="BM192" s="436"/>
      <c r="BN192" s="436"/>
      <c r="BO192" s="436"/>
      <c r="BP192" s="35"/>
    </row>
    <row r="193" spans="1:68" ht="51" customHeight="1">
      <c r="A193" s="498"/>
      <c r="B193" s="408"/>
      <c r="C193" s="408"/>
      <c r="D193" s="483"/>
      <c r="E193" s="483"/>
      <c r="F193" s="526"/>
      <c r="G193" s="486"/>
      <c r="H193" s="487"/>
      <c r="I193" s="487"/>
      <c r="J193" s="463"/>
      <c r="K193" s="487"/>
      <c r="L193" s="486"/>
      <c r="M193" s="464"/>
      <c r="N193" s="486"/>
      <c r="O193" s="486"/>
      <c r="P193" s="486"/>
      <c r="Q193" s="411"/>
      <c r="R193" s="487"/>
      <c r="S193" s="455"/>
      <c r="T193" s="487"/>
      <c r="U193" s="455"/>
      <c r="V193" s="487"/>
      <c r="W193" s="455"/>
      <c r="X193" s="464"/>
      <c r="Y193" s="455"/>
      <c r="Z193" s="455"/>
      <c r="AA193" s="464"/>
      <c r="AB193" s="285"/>
      <c r="AC193" s="239"/>
      <c r="AD193" s="239"/>
      <c r="AE193" s="239"/>
      <c r="AF193" s="255" t="s">
        <v>143</v>
      </c>
      <c r="AG193" s="249"/>
      <c r="AH193" s="241" t="s">
        <v>143</v>
      </c>
      <c r="AI193" s="249"/>
      <c r="AJ193" s="241" t="s">
        <v>143</v>
      </c>
      <c r="AK193" s="247" t="s">
        <v>143</v>
      </c>
      <c r="AL193" s="256" t="s">
        <v>143</v>
      </c>
      <c r="AM193" s="256" t="s">
        <v>143</v>
      </c>
      <c r="AN193" s="249"/>
      <c r="AO193" s="249"/>
      <c r="AP193" s="249"/>
      <c r="AQ193" s="487"/>
      <c r="AR193" s="463"/>
      <c r="AS193" s="463"/>
      <c r="AT193" s="464"/>
      <c r="AU193" s="463"/>
      <c r="AV193" s="463"/>
      <c r="AW193" s="464"/>
      <c r="AX193" s="464"/>
      <c r="AY193" s="464"/>
      <c r="AZ193" s="487"/>
      <c r="BA193" s="408"/>
      <c r="BB193" s="408"/>
      <c r="BC193" s="408"/>
      <c r="BD193" s="408"/>
      <c r="BE193" s="491"/>
      <c r="BF193" s="446"/>
      <c r="BG193" s="446"/>
      <c r="BH193" s="437"/>
      <c r="BI193" s="437"/>
      <c r="BJ193" s="437"/>
      <c r="BK193" s="437"/>
      <c r="BL193" s="437"/>
      <c r="BM193" s="437"/>
      <c r="BN193" s="437"/>
      <c r="BO193" s="437"/>
      <c r="BP193" s="35"/>
    </row>
    <row r="194" spans="1:68" ht="84.75" customHeight="1">
      <c r="A194" s="498"/>
      <c r="B194" s="408"/>
      <c r="C194" s="408"/>
      <c r="D194" s="483" t="s">
        <v>83</v>
      </c>
      <c r="E194" s="483" t="s">
        <v>605</v>
      </c>
      <c r="F194" s="483">
        <v>5</v>
      </c>
      <c r="G194" s="486" t="s">
        <v>667</v>
      </c>
      <c r="H194" s="487"/>
      <c r="I194" s="487"/>
      <c r="J194" s="463" t="s">
        <v>668</v>
      </c>
      <c r="K194" s="487" t="s">
        <v>192</v>
      </c>
      <c r="L194" s="486" t="s">
        <v>408</v>
      </c>
      <c r="M194" s="464" t="s">
        <v>669</v>
      </c>
      <c r="N194" s="486"/>
      <c r="O194" s="486"/>
      <c r="P194" s="484" t="s">
        <v>670</v>
      </c>
      <c r="Q194" s="485">
        <v>1</v>
      </c>
      <c r="R194" s="487" t="s">
        <v>91</v>
      </c>
      <c r="S194" s="455">
        <v>0.6</v>
      </c>
      <c r="T194" s="487"/>
      <c r="U194" s="455" t="s">
        <v>143</v>
      </c>
      <c r="V194" s="487" t="s">
        <v>125</v>
      </c>
      <c r="W194" s="455">
        <v>0.2</v>
      </c>
      <c r="X194" s="464" t="s">
        <v>125</v>
      </c>
      <c r="Y194" s="455">
        <v>0.2</v>
      </c>
      <c r="Z194" s="455" t="s">
        <v>643</v>
      </c>
      <c r="AA194" s="464" t="s">
        <v>130</v>
      </c>
      <c r="AB194" s="285">
        <v>1</v>
      </c>
      <c r="AC194" s="351" t="s">
        <v>671</v>
      </c>
      <c r="AD194" s="239">
        <v>2</v>
      </c>
      <c r="AE194" s="351" t="s">
        <v>672</v>
      </c>
      <c r="AF194" s="255" t="s">
        <v>96</v>
      </c>
      <c r="AG194" s="249" t="s">
        <v>97</v>
      </c>
      <c r="AH194" s="241">
        <v>0.25</v>
      </c>
      <c r="AI194" s="249" t="s">
        <v>98</v>
      </c>
      <c r="AJ194" s="241">
        <v>0.15</v>
      </c>
      <c r="AK194" s="247">
        <v>0.4</v>
      </c>
      <c r="AL194" s="256">
        <v>0.36</v>
      </c>
      <c r="AM194" s="256">
        <v>0.2</v>
      </c>
      <c r="AN194" s="249" t="s">
        <v>99</v>
      </c>
      <c r="AO194" s="249" t="s">
        <v>100</v>
      </c>
      <c r="AP194" s="249" t="s">
        <v>101</v>
      </c>
      <c r="AQ194" s="487" t="s">
        <v>673</v>
      </c>
      <c r="AR194" s="462">
        <v>0.6</v>
      </c>
      <c r="AS194" s="462">
        <v>4.6655999999999996E-2</v>
      </c>
      <c r="AT194" s="464" t="s">
        <v>103</v>
      </c>
      <c r="AU194" s="462">
        <v>0.2</v>
      </c>
      <c r="AV194" s="462">
        <v>0.2</v>
      </c>
      <c r="AW194" s="464" t="s">
        <v>125</v>
      </c>
      <c r="AX194" s="464" t="s">
        <v>130</v>
      </c>
      <c r="AY194" s="464" t="s">
        <v>131</v>
      </c>
      <c r="AZ194" s="487" t="s">
        <v>132</v>
      </c>
      <c r="BA194" s="486" t="s">
        <v>133</v>
      </c>
      <c r="BB194" s="486" t="s">
        <v>133</v>
      </c>
      <c r="BC194" s="408" t="s">
        <v>133</v>
      </c>
      <c r="BD194" s="408" t="s">
        <v>133</v>
      </c>
      <c r="BE194" s="491" t="s">
        <v>133</v>
      </c>
      <c r="BF194" s="428" t="s">
        <v>613</v>
      </c>
      <c r="BG194" s="428" t="s">
        <v>614</v>
      </c>
      <c r="BH194" s="432" t="s">
        <v>614</v>
      </c>
      <c r="BI194" s="432"/>
      <c r="BJ194" s="432"/>
      <c r="BK194" s="432"/>
      <c r="BL194" s="432" t="s">
        <v>674</v>
      </c>
      <c r="BM194" s="428" t="s">
        <v>616</v>
      </c>
      <c r="BN194" s="428" t="s">
        <v>617</v>
      </c>
      <c r="BO194" s="428" t="s">
        <v>613</v>
      </c>
      <c r="BP194" s="35"/>
    </row>
    <row r="195" spans="1:68" ht="82.5" customHeight="1">
      <c r="A195" s="498"/>
      <c r="B195" s="408"/>
      <c r="C195" s="408"/>
      <c r="D195" s="483"/>
      <c r="E195" s="483"/>
      <c r="F195" s="483"/>
      <c r="G195" s="486"/>
      <c r="H195" s="487"/>
      <c r="I195" s="487"/>
      <c r="J195" s="463"/>
      <c r="K195" s="487"/>
      <c r="L195" s="486"/>
      <c r="M195" s="464"/>
      <c r="N195" s="486"/>
      <c r="O195" s="486"/>
      <c r="P195" s="484"/>
      <c r="Q195" s="485"/>
      <c r="R195" s="487"/>
      <c r="S195" s="455"/>
      <c r="T195" s="487"/>
      <c r="U195" s="455"/>
      <c r="V195" s="487"/>
      <c r="W195" s="455"/>
      <c r="X195" s="464"/>
      <c r="Y195" s="455"/>
      <c r="Z195" s="455"/>
      <c r="AA195" s="464"/>
      <c r="AB195" s="285">
        <v>2</v>
      </c>
      <c r="AC195" s="351" t="s">
        <v>675</v>
      </c>
      <c r="AD195" s="239">
        <v>3</v>
      </c>
      <c r="AE195" s="351" t="s">
        <v>676</v>
      </c>
      <c r="AF195" s="255" t="s">
        <v>96</v>
      </c>
      <c r="AG195" s="249" t="s">
        <v>97</v>
      </c>
      <c r="AH195" s="241">
        <v>0.25</v>
      </c>
      <c r="AI195" s="249" t="s">
        <v>98</v>
      </c>
      <c r="AJ195" s="241">
        <v>0.15</v>
      </c>
      <c r="AK195" s="247">
        <v>0.4</v>
      </c>
      <c r="AL195" s="256">
        <v>0.216</v>
      </c>
      <c r="AM195" s="256">
        <v>0.2</v>
      </c>
      <c r="AN195" s="249" t="s">
        <v>99</v>
      </c>
      <c r="AO195" s="249" t="s">
        <v>100</v>
      </c>
      <c r="AP195" s="249" t="s">
        <v>101</v>
      </c>
      <c r="AQ195" s="487"/>
      <c r="AR195" s="463"/>
      <c r="AS195" s="463"/>
      <c r="AT195" s="464"/>
      <c r="AU195" s="463"/>
      <c r="AV195" s="463"/>
      <c r="AW195" s="464"/>
      <c r="AX195" s="464"/>
      <c r="AY195" s="464"/>
      <c r="AZ195" s="487"/>
      <c r="BA195" s="486"/>
      <c r="BB195" s="486"/>
      <c r="BC195" s="408"/>
      <c r="BD195" s="408"/>
      <c r="BE195" s="502"/>
      <c r="BF195" s="429"/>
      <c r="BG195" s="429"/>
      <c r="BH195" s="433"/>
      <c r="BI195" s="433"/>
      <c r="BJ195" s="433"/>
      <c r="BK195" s="433"/>
      <c r="BL195" s="433"/>
      <c r="BM195" s="429"/>
      <c r="BN195" s="429"/>
      <c r="BO195" s="429"/>
      <c r="BP195" s="35"/>
    </row>
    <row r="196" spans="1:68" ht="87.75" customHeight="1">
      <c r="A196" s="498"/>
      <c r="B196" s="408"/>
      <c r="C196" s="408"/>
      <c r="D196" s="483"/>
      <c r="E196" s="483"/>
      <c r="F196" s="483"/>
      <c r="G196" s="486"/>
      <c r="H196" s="487"/>
      <c r="I196" s="487"/>
      <c r="J196" s="463"/>
      <c r="K196" s="487"/>
      <c r="L196" s="486"/>
      <c r="M196" s="464"/>
      <c r="N196" s="486"/>
      <c r="O196" s="486"/>
      <c r="P196" s="484"/>
      <c r="Q196" s="485"/>
      <c r="R196" s="487"/>
      <c r="S196" s="455"/>
      <c r="T196" s="487"/>
      <c r="U196" s="455"/>
      <c r="V196" s="487"/>
      <c r="W196" s="455"/>
      <c r="X196" s="464"/>
      <c r="Y196" s="455"/>
      <c r="Z196" s="455"/>
      <c r="AA196" s="464"/>
      <c r="AB196" s="285">
        <v>3</v>
      </c>
      <c r="AC196" s="351" t="s">
        <v>677</v>
      </c>
      <c r="AD196" s="239">
        <v>1</v>
      </c>
      <c r="AE196" s="282" t="s">
        <v>678</v>
      </c>
      <c r="AF196" s="255" t="s">
        <v>96</v>
      </c>
      <c r="AG196" s="249" t="s">
        <v>97</v>
      </c>
      <c r="AH196" s="241">
        <v>0.25</v>
      </c>
      <c r="AI196" s="249" t="s">
        <v>98</v>
      </c>
      <c r="AJ196" s="241">
        <v>0.15</v>
      </c>
      <c r="AK196" s="247">
        <v>0.4</v>
      </c>
      <c r="AL196" s="256">
        <v>0.12959999999999999</v>
      </c>
      <c r="AM196" s="256">
        <v>0.2</v>
      </c>
      <c r="AN196" s="249" t="s">
        <v>99</v>
      </c>
      <c r="AO196" s="249" t="s">
        <v>100</v>
      </c>
      <c r="AP196" s="249" t="s">
        <v>101</v>
      </c>
      <c r="AQ196" s="487"/>
      <c r="AR196" s="463"/>
      <c r="AS196" s="463"/>
      <c r="AT196" s="464"/>
      <c r="AU196" s="463"/>
      <c r="AV196" s="463"/>
      <c r="AW196" s="464"/>
      <c r="AX196" s="464"/>
      <c r="AY196" s="464"/>
      <c r="AZ196" s="487"/>
      <c r="BA196" s="486"/>
      <c r="BB196" s="486"/>
      <c r="BC196" s="408"/>
      <c r="BD196" s="408"/>
      <c r="BE196" s="502"/>
      <c r="BF196" s="429"/>
      <c r="BG196" s="429"/>
      <c r="BH196" s="433"/>
      <c r="BI196" s="433"/>
      <c r="BJ196" s="433"/>
      <c r="BK196" s="433"/>
      <c r="BL196" s="433"/>
      <c r="BM196" s="429"/>
      <c r="BN196" s="429"/>
      <c r="BO196" s="429"/>
      <c r="BP196" s="35"/>
    </row>
    <row r="197" spans="1:68" ht="87.75" customHeight="1">
      <c r="A197" s="498"/>
      <c r="B197" s="408"/>
      <c r="C197" s="408"/>
      <c r="D197" s="483"/>
      <c r="E197" s="483"/>
      <c r="F197" s="483"/>
      <c r="G197" s="486"/>
      <c r="H197" s="487"/>
      <c r="I197" s="487"/>
      <c r="J197" s="463"/>
      <c r="K197" s="487"/>
      <c r="L197" s="486"/>
      <c r="M197" s="464"/>
      <c r="N197" s="486"/>
      <c r="O197" s="486"/>
      <c r="P197" s="484"/>
      <c r="Q197" s="485"/>
      <c r="R197" s="487"/>
      <c r="S197" s="455"/>
      <c r="T197" s="487"/>
      <c r="U197" s="455"/>
      <c r="V197" s="487"/>
      <c r="W197" s="455"/>
      <c r="X197" s="464"/>
      <c r="Y197" s="455"/>
      <c r="Z197" s="455"/>
      <c r="AA197" s="464"/>
      <c r="AB197" s="285">
        <v>4</v>
      </c>
      <c r="AC197" s="351" t="s">
        <v>679</v>
      </c>
      <c r="AD197" s="239">
        <v>1</v>
      </c>
      <c r="AE197" s="282" t="s">
        <v>678</v>
      </c>
      <c r="AF197" s="255" t="s">
        <v>96</v>
      </c>
      <c r="AG197" s="249" t="s">
        <v>97</v>
      </c>
      <c r="AH197" s="241">
        <v>0.25</v>
      </c>
      <c r="AI197" s="249" t="s">
        <v>98</v>
      </c>
      <c r="AJ197" s="241">
        <v>0.15</v>
      </c>
      <c r="AK197" s="247">
        <v>0.4</v>
      </c>
      <c r="AL197" s="256">
        <v>7.7759999999999996E-2</v>
      </c>
      <c r="AM197" s="256">
        <v>0.2</v>
      </c>
      <c r="AN197" s="249" t="s">
        <v>99</v>
      </c>
      <c r="AO197" s="249" t="s">
        <v>100</v>
      </c>
      <c r="AP197" s="249" t="s">
        <v>101</v>
      </c>
      <c r="AQ197" s="487"/>
      <c r="AR197" s="463"/>
      <c r="AS197" s="463"/>
      <c r="AT197" s="464"/>
      <c r="AU197" s="463"/>
      <c r="AV197" s="463"/>
      <c r="AW197" s="464"/>
      <c r="AX197" s="464"/>
      <c r="AY197" s="464"/>
      <c r="AZ197" s="487"/>
      <c r="BA197" s="486"/>
      <c r="BB197" s="486"/>
      <c r="BC197" s="408"/>
      <c r="BD197" s="408"/>
      <c r="BE197" s="502"/>
      <c r="BF197" s="429"/>
      <c r="BG197" s="429"/>
      <c r="BH197" s="433"/>
      <c r="BI197" s="433"/>
      <c r="BJ197" s="433"/>
      <c r="BK197" s="433"/>
      <c r="BL197" s="433"/>
      <c r="BM197" s="429"/>
      <c r="BN197" s="429"/>
      <c r="BO197" s="429"/>
      <c r="BP197" s="35"/>
    </row>
    <row r="198" spans="1:68" ht="87.75" customHeight="1">
      <c r="A198" s="498"/>
      <c r="B198" s="408"/>
      <c r="C198" s="408"/>
      <c r="D198" s="483"/>
      <c r="E198" s="483"/>
      <c r="F198" s="483"/>
      <c r="G198" s="486"/>
      <c r="H198" s="487"/>
      <c r="I198" s="487"/>
      <c r="J198" s="463"/>
      <c r="K198" s="487"/>
      <c r="L198" s="486"/>
      <c r="M198" s="464"/>
      <c r="N198" s="486"/>
      <c r="O198" s="486"/>
      <c r="P198" s="484"/>
      <c r="Q198" s="485"/>
      <c r="R198" s="487"/>
      <c r="S198" s="455"/>
      <c r="T198" s="487"/>
      <c r="U198" s="455"/>
      <c r="V198" s="487"/>
      <c r="W198" s="455"/>
      <c r="X198" s="464"/>
      <c r="Y198" s="455"/>
      <c r="Z198" s="455"/>
      <c r="AA198" s="464"/>
      <c r="AB198" s="285">
        <v>5</v>
      </c>
      <c r="AC198" s="351" t="s">
        <v>680</v>
      </c>
      <c r="AD198" s="239">
        <v>1</v>
      </c>
      <c r="AE198" s="282" t="s">
        <v>678</v>
      </c>
      <c r="AF198" s="255" t="s">
        <v>96</v>
      </c>
      <c r="AG198" s="249" t="s">
        <v>97</v>
      </c>
      <c r="AH198" s="241">
        <v>0.25</v>
      </c>
      <c r="AI198" s="249" t="s">
        <v>98</v>
      </c>
      <c r="AJ198" s="241">
        <v>0.15</v>
      </c>
      <c r="AK198" s="247">
        <v>0.4</v>
      </c>
      <c r="AL198" s="256">
        <v>4.6655999999999996E-2</v>
      </c>
      <c r="AM198" s="256">
        <v>0.2</v>
      </c>
      <c r="AN198" s="249" t="s">
        <v>99</v>
      </c>
      <c r="AO198" s="249" t="s">
        <v>100</v>
      </c>
      <c r="AP198" s="249" t="s">
        <v>101</v>
      </c>
      <c r="AQ198" s="487"/>
      <c r="AR198" s="463"/>
      <c r="AS198" s="463"/>
      <c r="AT198" s="464"/>
      <c r="AU198" s="463"/>
      <c r="AV198" s="463"/>
      <c r="AW198" s="464"/>
      <c r="AX198" s="464"/>
      <c r="AY198" s="464"/>
      <c r="AZ198" s="487"/>
      <c r="BA198" s="486"/>
      <c r="BB198" s="486"/>
      <c r="BC198" s="408"/>
      <c r="BD198" s="408"/>
      <c r="BE198" s="502"/>
      <c r="BF198" s="429"/>
      <c r="BG198" s="429"/>
      <c r="BH198" s="433"/>
      <c r="BI198" s="433"/>
      <c r="BJ198" s="433"/>
      <c r="BK198" s="433"/>
      <c r="BL198" s="433"/>
      <c r="BM198" s="429"/>
      <c r="BN198" s="429"/>
      <c r="BO198" s="429"/>
      <c r="BP198" s="35"/>
    </row>
    <row r="199" spans="1:68">
      <c r="A199" s="498"/>
      <c r="B199" s="408"/>
      <c r="C199" s="408"/>
      <c r="D199" s="483"/>
      <c r="E199" s="483"/>
      <c r="F199" s="483"/>
      <c r="G199" s="486"/>
      <c r="H199" s="487"/>
      <c r="I199" s="487"/>
      <c r="J199" s="463"/>
      <c r="K199" s="487"/>
      <c r="L199" s="486"/>
      <c r="M199" s="464"/>
      <c r="N199" s="486"/>
      <c r="O199" s="486"/>
      <c r="P199" s="484"/>
      <c r="Q199" s="485"/>
      <c r="R199" s="487"/>
      <c r="S199" s="455"/>
      <c r="T199" s="487"/>
      <c r="U199" s="455"/>
      <c r="V199" s="487"/>
      <c r="W199" s="455"/>
      <c r="X199" s="464"/>
      <c r="Y199" s="455"/>
      <c r="Z199" s="455"/>
      <c r="AA199" s="464"/>
      <c r="AB199" s="285"/>
      <c r="AC199" s="239"/>
      <c r="AD199" s="239"/>
      <c r="AE199" s="239"/>
      <c r="AF199" s="255" t="s">
        <v>143</v>
      </c>
      <c r="AG199" s="249"/>
      <c r="AH199" s="241" t="s">
        <v>143</v>
      </c>
      <c r="AI199" s="249"/>
      <c r="AJ199" s="241" t="s">
        <v>143</v>
      </c>
      <c r="AK199" s="247" t="s">
        <v>143</v>
      </c>
      <c r="AL199" s="256" t="s">
        <v>143</v>
      </c>
      <c r="AM199" s="256" t="s">
        <v>143</v>
      </c>
      <c r="AN199" s="249"/>
      <c r="AO199" s="249"/>
      <c r="AP199" s="249"/>
      <c r="AQ199" s="487"/>
      <c r="AR199" s="463"/>
      <c r="AS199" s="463"/>
      <c r="AT199" s="464"/>
      <c r="AU199" s="463"/>
      <c r="AV199" s="463"/>
      <c r="AW199" s="464"/>
      <c r="AX199" s="464"/>
      <c r="AY199" s="464"/>
      <c r="AZ199" s="487"/>
      <c r="BA199" s="486"/>
      <c r="BB199" s="486"/>
      <c r="BC199" s="408"/>
      <c r="BD199" s="408"/>
      <c r="BE199" s="502"/>
      <c r="BF199" s="430"/>
      <c r="BG199" s="430"/>
      <c r="BH199" s="434"/>
      <c r="BI199" s="434"/>
      <c r="BJ199" s="434"/>
      <c r="BK199" s="434"/>
      <c r="BL199" s="434"/>
      <c r="BM199" s="430"/>
      <c r="BN199" s="430"/>
      <c r="BO199" s="430"/>
      <c r="BP199" s="35"/>
    </row>
    <row r="200" spans="1:68" ht="99">
      <c r="A200" s="498"/>
      <c r="B200" s="408"/>
      <c r="C200" s="408"/>
      <c r="D200" s="483" t="s">
        <v>83</v>
      </c>
      <c r="E200" s="483" t="s">
        <v>605</v>
      </c>
      <c r="F200" s="483">
        <v>6</v>
      </c>
      <c r="G200" s="486" t="s">
        <v>681</v>
      </c>
      <c r="H200" s="487"/>
      <c r="I200" s="487"/>
      <c r="J200" s="463" t="s">
        <v>682</v>
      </c>
      <c r="K200" s="487" t="s">
        <v>87</v>
      </c>
      <c r="L200" s="486" t="s">
        <v>408</v>
      </c>
      <c r="M200" s="464" t="s">
        <v>683</v>
      </c>
      <c r="N200" s="486"/>
      <c r="O200" s="486"/>
      <c r="P200" s="486" t="s">
        <v>684</v>
      </c>
      <c r="Q200" s="411">
        <v>0.9</v>
      </c>
      <c r="R200" s="487" t="s">
        <v>91</v>
      </c>
      <c r="S200" s="455">
        <v>0.6</v>
      </c>
      <c r="T200" s="487"/>
      <c r="U200" s="455" t="s">
        <v>143</v>
      </c>
      <c r="V200" s="487" t="s">
        <v>195</v>
      </c>
      <c r="W200" s="455">
        <v>0.4</v>
      </c>
      <c r="X200" s="464" t="s">
        <v>195</v>
      </c>
      <c r="Y200" s="455">
        <v>0.4</v>
      </c>
      <c r="Z200" s="455" t="s">
        <v>368</v>
      </c>
      <c r="AA200" s="464" t="s">
        <v>130</v>
      </c>
      <c r="AB200" s="285">
        <v>1</v>
      </c>
      <c r="AC200" s="351" t="s">
        <v>685</v>
      </c>
      <c r="AD200" s="239">
        <v>1</v>
      </c>
      <c r="AE200" s="239" t="s">
        <v>686</v>
      </c>
      <c r="AF200" s="255" t="s">
        <v>96</v>
      </c>
      <c r="AG200" s="249" t="s">
        <v>97</v>
      </c>
      <c r="AH200" s="241">
        <v>0.25</v>
      </c>
      <c r="AI200" s="249" t="s">
        <v>98</v>
      </c>
      <c r="AJ200" s="241">
        <v>0.15</v>
      </c>
      <c r="AK200" s="247">
        <v>0.4</v>
      </c>
      <c r="AL200" s="256">
        <v>0.36</v>
      </c>
      <c r="AM200" s="256">
        <v>0.4</v>
      </c>
      <c r="AN200" s="249" t="s">
        <v>99</v>
      </c>
      <c r="AO200" s="249" t="s">
        <v>100</v>
      </c>
      <c r="AP200" s="249" t="s">
        <v>101</v>
      </c>
      <c r="AQ200" s="487" t="s">
        <v>687</v>
      </c>
      <c r="AR200" s="462">
        <v>0.6</v>
      </c>
      <c r="AS200" s="462">
        <v>4.6655999999999996E-2</v>
      </c>
      <c r="AT200" s="464" t="s">
        <v>103</v>
      </c>
      <c r="AU200" s="462">
        <v>0.4</v>
      </c>
      <c r="AV200" s="462">
        <v>0.4</v>
      </c>
      <c r="AW200" s="464" t="s">
        <v>195</v>
      </c>
      <c r="AX200" s="464" t="s">
        <v>130</v>
      </c>
      <c r="AY200" s="464" t="s">
        <v>131</v>
      </c>
      <c r="AZ200" s="487" t="s">
        <v>132</v>
      </c>
      <c r="BA200" s="486" t="s">
        <v>133</v>
      </c>
      <c r="BB200" s="486" t="s">
        <v>133</v>
      </c>
      <c r="BC200" s="408" t="s">
        <v>133</v>
      </c>
      <c r="BD200" s="408" t="s">
        <v>133</v>
      </c>
      <c r="BE200" s="491" t="s">
        <v>133</v>
      </c>
      <c r="BF200" s="423" t="s">
        <v>613</v>
      </c>
      <c r="BG200" s="423" t="s">
        <v>614</v>
      </c>
      <c r="BH200" s="424" t="s">
        <v>614</v>
      </c>
      <c r="BI200" s="424"/>
      <c r="BJ200" s="424"/>
      <c r="BK200" s="424"/>
      <c r="BL200" s="424" t="s">
        <v>688</v>
      </c>
      <c r="BM200" s="423" t="s">
        <v>616</v>
      </c>
      <c r="BN200" s="423" t="s">
        <v>617</v>
      </c>
      <c r="BO200" s="423" t="s">
        <v>613</v>
      </c>
      <c r="BP200" s="35"/>
    </row>
    <row r="201" spans="1:68" ht="198" customHeight="1">
      <c r="A201" s="498"/>
      <c r="B201" s="408"/>
      <c r="C201" s="408"/>
      <c r="D201" s="483"/>
      <c r="E201" s="483"/>
      <c r="F201" s="483"/>
      <c r="G201" s="486"/>
      <c r="H201" s="487"/>
      <c r="I201" s="487"/>
      <c r="J201" s="463"/>
      <c r="K201" s="487"/>
      <c r="L201" s="486"/>
      <c r="M201" s="464"/>
      <c r="N201" s="486"/>
      <c r="O201" s="486"/>
      <c r="P201" s="486"/>
      <c r="Q201" s="411"/>
      <c r="R201" s="487"/>
      <c r="S201" s="455"/>
      <c r="T201" s="487"/>
      <c r="U201" s="455"/>
      <c r="V201" s="487"/>
      <c r="W201" s="455"/>
      <c r="X201" s="464"/>
      <c r="Y201" s="455"/>
      <c r="Z201" s="455"/>
      <c r="AA201" s="464"/>
      <c r="AB201" s="285">
        <v>2</v>
      </c>
      <c r="AC201" s="351" t="s">
        <v>685</v>
      </c>
      <c r="AD201" s="239">
        <v>2</v>
      </c>
      <c r="AE201" s="239" t="s">
        <v>686</v>
      </c>
      <c r="AF201" s="255" t="s">
        <v>96</v>
      </c>
      <c r="AG201" s="249" t="s">
        <v>97</v>
      </c>
      <c r="AH201" s="241">
        <v>0.25</v>
      </c>
      <c r="AI201" s="249" t="s">
        <v>98</v>
      </c>
      <c r="AJ201" s="241">
        <v>0.15</v>
      </c>
      <c r="AK201" s="247">
        <v>0.4</v>
      </c>
      <c r="AL201" s="256">
        <v>0.216</v>
      </c>
      <c r="AM201" s="256">
        <v>0.4</v>
      </c>
      <c r="AN201" s="249" t="s">
        <v>99</v>
      </c>
      <c r="AO201" s="249" t="s">
        <v>100</v>
      </c>
      <c r="AP201" s="249" t="s">
        <v>101</v>
      </c>
      <c r="AQ201" s="487"/>
      <c r="AR201" s="463"/>
      <c r="AS201" s="463"/>
      <c r="AT201" s="464"/>
      <c r="AU201" s="463"/>
      <c r="AV201" s="463"/>
      <c r="AW201" s="464"/>
      <c r="AX201" s="464"/>
      <c r="AY201" s="464"/>
      <c r="AZ201" s="487"/>
      <c r="BA201" s="486"/>
      <c r="BB201" s="486"/>
      <c r="BC201" s="408"/>
      <c r="BD201" s="408"/>
      <c r="BE201" s="502"/>
      <c r="BF201" s="423"/>
      <c r="BG201" s="423"/>
      <c r="BH201" s="424"/>
      <c r="BI201" s="424"/>
      <c r="BJ201" s="424"/>
      <c r="BK201" s="424"/>
      <c r="BL201" s="424"/>
      <c r="BM201" s="423"/>
      <c r="BN201" s="423"/>
      <c r="BO201" s="423"/>
      <c r="BP201" s="35"/>
    </row>
    <row r="202" spans="1:68" ht="80.25" customHeight="1">
      <c r="A202" s="498"/>
      <c r="B202" s="408"/>
      <c r="C202" s="408"/>
      <c r="D202" s="483"/>
      <c r="E202" s="483"/>
      <c r="F202" s="483"/>
      <c r="G202" s="486"/>
      <c r="H202" s="487"/>
      <c r="I202" s="487"/>
      <c r="J202" s="463"/>
      <c r="K202" s="487"/>
      <c r="L202" s="486"/>
      <c r="M202" s="464"/>
      <c r="N202" s="486"/>
      <c r="O202" s="486"/>
      <c r="P202" s="486"/>
      <c r="Q202" s="411"/>
      <c r="R202" s="487"/>
      <c r="S202" s="455"/>
      <c r="T202" s="487"/>
      <c r="U202" s="455"/>
      <c r="V202" s="487"/>
      <c r="W202" s="455"/>
      <c r="X202" s="464"/>
      <c r="Y202" s="455"/>
      <c r="Z202" s="455"/>
      <c r="AA202" s="464"/>
      <c r="AB202" s="285">
        <v>3</v>
      </c>
      <c r="AC202" s="351" t="s">
        <v>677</v>
      </c>
      <c r="AD202" s="239">
        <v>3</v>
      </c>
      <c r="AE202" s="239" t="s">
        <v>678</v>
      </c>
      <c r="AF202" s="255" t="s">
        <v>96</v>
      </c>
      <c r="AG202" s="249" t="s">
        <v>97</v>
      </c>
      <c r="AH202" s="241">
        <v>0.25</v>
      </c>
      <c r="AI202" s="249" t="s">
        <v>98</v>
      </c>
      <c r="AJ202" s="241">
        <v>0.15</v>
      </c>
      <c r="AK202" s="247">
        <v>0.4</v>
      </c>
      <c r="AL202" s="256">
        <v>0.12959999999999999</v>
      </c>
      <c r="AM202" s="256">
        <v>0.4</v>
      </c>
      <c r="AN202" s="249" t="s">
        <v>99</v>
      </c>
      <c r="AO202" s="249" t="s">
        <v>100</v>
      </c>
      <c r="AP202" s="249" t="s">
        <v>101</v>
      </c>
      <c r="AQ202" s="487"/>
      <c r="AR202" s="463"/>
      <c r="AS202" s="463"/>
      <c r="AT202" s="464"/>
      <c r="AU202" s="463"/>
      <c r="AV202" s="463"/>
      <c r="AW202" s="464"/>
      <c r="AX202" s="464"/>
      <c r="AY202" s="464"/>
      <c r="AZ202" s="487"/>
      <c r="BA202" s="486"/>
      <c r="BB202" s="486"/>
      <c r="BC202" s="408"/>
      <c r="BD202" s="408"/>
      <c r="BE202" s="502"/>
      <c r="BF202" s="423"/>
      <c r="BG202" s="423"/>
      <c r="BH202" s="424"/>
      <c r="BI202" s="424"/>
      <c r="BJ202" s="424"/>
      <c r="BK202" s="424"/>
      <c r="BL202" s="424"/>
      <c r="BM202" s="423"/>
      <c r="BN202" s="423"/>
      <c r="BO202" s="423"/>
      <c r="BP202" s="35"/>
    </row>
    <row r="203" spans="1:68" ht="80.25" customHeight="1">
      <c r="A203" s="498"/>
      <c r="B203" s="408"/>
      <c r="C203" s="408"/>
      <c r="D203" s="483"/>
      <c r="E203" s="483"/>
      <c r="F203" s="483"/>
      <c r="G203" s="486"/>
      <c r="H203" s="487"/>
      <c r="I203" s="487"/>
      <c r="J203" s="463"/>
      <c r="K203" s="487"/>
      <c r="L203" s="486"/>
      <c r="M203" s="464"/>
      <c r="N203" s="486"/>
      <c r="O203" s="486"/>
      <c r="P203" s="486"/>
      <c r="Q203" s="411"/>
      <c r="R203" s="487"/>
      <c r="S203" s="455"/>
      <c r="T203" s="487"/>
      <c r="U203" s="455"/>
      <c r="V203" s="487"/>
      <c r="W203" s="455"/>
      <c r="X203" s="464"/>
      <c r="Y203" s="455"/>
      <c r="Z203" s="455"/>
      <c r="AA203" s="464"/>
      <c r="AB203" s="285">
        <v>4</v>
      </c>
      <c r="AC203" s="351" t="s">
        <v>679</v>
      </c>
      <c r="AD203" s="239">
        <v>3</v>
      </c>
      <c r="AE203" s="239" t="s">
        <v>678</v>
      </c>
      <c r="AF203" s="255" t="s">
        <v>96</v>
      </c>
      <c r="AG203" s="249" t="s">
        <v>97</v>
      </c>
      <c r="AH203" s="241">
        <v>0.25</v>
      </c>
      <c r="AI203" s="249" t="s">
        <v>98</v>
      </c>
      <c r="AJ203" s="241">
        <v>0.15</v>
      </c>
      <c r="AK203" s="247">
        <v>0.4</v>
      </c>
      <c r="AL203" s="256">
        <v>7.7759999999999996E-2</v>
      </c>
      <c r="AM203" s="256">
        <v>0.4</v>
      </c>
      <c r="AN203" s="249" t="s">
        <v>99</v>
      </c>
      <c r="AO203" s="249" t="s">
        <v>100</v>
      </c>
      <c r="AP203" s="249" t="s">
        <v>101</v>
      </c>
      <c r="AQ203" s="487"/>
      <c r="AR203" s="463"/>
      <c r="AS203" s="463"/>
      <c r="AT203" s="464"/>
      <c r="AU203" s="463"/>
      <c r="AV203" s="463"/>
      <c r="AW203" s="464"/>
      <c r="AX203" s="464"/>
      <c r="AY203" s="464"/>
      <c r="AZ203" s="487"/>
      <c r="BA203" s="486"/>
      <c r="BB203" s="486"/>
      <c r="BC203" s="408"/>
      <c r="BD203" s="408"/>
      <c r="BE203" s="502"/>
      <c r="BF203" s="423"/>
      <c r="BG203" s="423"/>
      <c r="BH203" s="424"/>
      <c r="BI203" s="424"/>
      <c r="BJ203" s="424"/>
      <c r="BK203" s="424"/>
      <c r="BL203" s="424"/>
      <c r="BM203" s="423"/>
      <c r="BN203" s="423"/>
      <c r="BO203" s="423"/>
      <c r="BP203" s="35"/>
    </row>
    <row r="204" spans="1:68" ht="80.25" customHeight="1">
      <c r="A204" s="498"/>
      <c r="B204" s="408"/>
      <c r="C204" s="408"/>
      <c r="D204" s="483"/>
      <c r="E204" s="483"/>
      <c r="F204" s="483"/>
      <c r="G204" s="486"/>
      <c r="H204" s="487"/>
      <c r="I204" s="487"/>
      <c r="J204" s="463"/>
      <c r="K204" s="487"/>
      <c r="L204" s="486"/>
      <c r="M204" s="464"/>
      <c r="N204" s="486"/>
      <c r="O204" s="486"/>
      <c r="P204" s="486"/>
      <c r="Q204" s="411"/>
      <c r="R204" s="487"/>
      <c r="S204" s="455"/>
      <c r="T204" s="487"/>
      <c r="U204" s="455"/>
      <c r="V204" s="487"/>
      <c r="W204" s="455"/>
      <c r="X204" s="464"/>
      <c r="Y204" s="455"/>
      <c r="Z204" s="455"/>
      <c r="AA204" s="464"/>
      <c r="AB204" s="285">
        <v>5</v>
      </c>
      <c r="AC204" s="351" t="s">
        <v>680</v>
      </c>
      <c r="AD204" s="239">
        <v>3</v>
      </c>
      <c r="AE204" s="239" t="s">
        <v>678</v>
      </c>
      <c r="AF204" s="255" t="s">
        <v>96</v>
      </c>
      <c r="AG204" s="249" t="s">
        <v>97</v>
      </c>
      <c r="AH204" s="241">
        <v>0.25</v>
      </c>
      <c r="AI204" s="249" t="s">
        <v>98</v>
      </c>
      <c r="AJ204" s="241">
        <v>0.15</v>
      </c>
      <c r="AK204" s="247">
        <v>0.4</v>
      </c>
      <c r="AL204" s="256">
        <v>4.6655999999999996E-2</v>
      </c>
      <c r="AM204" s="256">
        <v>0.4</v>
      </c>
      <c r="AN204" s="249" t="s">
        <v>99</v>
      </c>
      <c r="AO204" s="249" t="s">
        <v>100</v>
      </c>
      <c r="AP204" s="249" t="s">
        <v>101</v>
      </c>
      <c r="AQ204" s="487"/>
      <c r="AR204" s="463"/>
      <c r="AS204" s="463"/>
      <c r="AT204" s="464"/>
      <c r="AU204" s="463"/>
      <c r="AV204" s="463"/>
      <c r="AW204" s="464"/>
      <c r="AX204" s="464"/>
      <c r="AY204" s="464"/>
      <c r="AZ204" s="487"/>
      <c r="BA204" s="486"/>
      <c r="BB204" s="486"/>
      <c r="BC204" s="408"/>
      <c r="BD204" s="408"/>
      <c r="BE204" s="502"/>
      <c r="BF204" s="423"/>
      <c r="BG204" s="423"/>
      <c r="BH204" s="424"/>
      <c r="BI204" s="424"/>
      <c r="BJ204" s="424"/>
      <c r="BK204" s="424"/>
      <c r="BL204" s="424"/>
      <c r="BM204" s="423"/>
      <c r="BN204" s="423"/>
      <c r="BO204" s="423"/>
      <c r="BP204" s="35"/>
    </row>
    <row r="205" spans="1:68">
      <c r="A205" s="498"/>
      <c r="B205" s="408"/>
      <c r="C205" s="408"/>
      <c r="D205" s="483"/>
      <c r="E205" s="483"/>
      <c r="F205" s="483"/>
      <c r="G205" s="486"/>
      <c r="H205" s="487"/>
      <c r="I205" s="487"/>
      <c r="J205" s="463"/>
      <c r="K205" s="487"/>
      <c r="L205" s="486"/>
      <c r="M205" s="464"/>
      <c r="N205" s="486"/>
      <c r="O205" s="486"/>
      <c r="P205" s="486"/>
      <c r="Q205" s="411"/>
      <c r="R205" s="487"/>
      <c r="S205" s="455"/>
      <c r="T205" s="487"/>
      <c r="U205" s="455"/>
      <c r="V205" s="487"/>
      <c r="W205" s="455"/>
      <c r="X205" s="464"/>
      <c r="Y205" s="455"/>
      <c r="Z205" s="455"/>
      <c r="AA205" s="464"/>
      <c r="AB205" s="285"/>
      <c r="AC205" s="239"/>
      <c r="AD205" s="239"/>
      <c r="AE205" s="239"/>
      <c r="AF205" s="255" t="s">
        <v>143</v>
      </c>
      <c r="AG205" s="249"/>
      <c r="AH205" s="241" t="s">
        <v>143</v>
      </c>
      <c r="AI205" s="249"/>
      <c r="AJ205" s="241" t="s">
        <v>143</v>
      </c>
      <c r="AK205" s="247" t="s">
        <v>143</v>
      </c>
      <c r="AL205" s="256" t="s">
        <v>143</v>
      </c>
      <c r="AM205" s="256" t="s">
        <v>143</v>
      </c>
      <c r="AN205" s="249"/>
      <c r="AO205" s="249"/>
      <c r="AP205" s="249"/>
      <c r="AQ205" s="487"/>
      <c r="AR205" s="463"/>
      <c r="AS205" s="463"/>
      <c r="AT205" s="464"/>
      <c r="AU205" s="463"/>
      <c r="AV205" s="463"/>
      <c r="AW205" s="464"/>
      <c r="AX205" s="464"/>
      <c r="AY205" s="464"/>
      <c r="AZ205" s="487"/>
      <c r="BA205" s="486"/>
      <c r="BB205" s="486"/>
      <c r="BC205" s="408"/>
      <c r="BD205" s="408"/>
      <c r="BE205" s="502"/>
      <c r="BF205" s="423"/>
      <c r="BG205" s="423"/>
      <c r="BH205" s="424"/>
      <c r="BI205" s="424"/>
      <c r="BJ205" s="424"/>
      <c r="BK205" s="424"/>
      <c r="BL205" s="424"/>
      <c r="BM205" s="423"/>
      <c r="BN205" s="423"/>
      <c r="BO205" s="423"/>
      <c r="BP205" s="35"/>
    </row>
    <row r="206" spans="1:68" ht="64.5">
      <c r="A206" s="498"/>
      <c r="B206" s="408"/>
      <c r="C206" s="408"/>
      <c r="D206" s="483" t="s">
        <v>83</v>
      </c>
      <c r="E206" s="483" t="s">
        <v>605</v>
      </c>
      <c r="F206" s="483">
        <v>7</v>
      </c>
      <c r="G206" s="486" t="s">
        <v>689</v>
      </c>
      <c r="H206" s="487"/>
      <c r="I206" s="487"/>
      <c r="J206" s="463" t="s">
        <v>690</v>
      </c>
      <c r="K206" s="487" t="s">
        <v>87</v>
      </c>
      <c r="L206" s="486" t="s">
        <v>408</v>
      </c>
      <c r="M206" s="464" t="s">
        <v>691</v>
      </c>
      <c r="N206" s="486"/>
      <c r="O206" s="486"/>
      <c r="P206" s="486" t="s">
        <v>692</v>
      </c>
      <c r="Q206" s="411">
        <v>0.9</v>
      </c>
      <c r="R206" s="487" t="s">
        <v>91</v>
      </c>
      <c r="S206" s="455">
        <v>0.6</v>
      </c>
      <c r="T206" s="487"/>
      <c r="U206" s="455" t="s">
        <v>143</v>
      </c>
      <c r="V206" s="487" t="s">
        <v>125</v>
      </c>
      <c r="W206" s="455">
        <v>0.2</v>
      </c>
      <c r="X206" s="464" t="s">
        <v>125</v>
      </c>
      <c r="Y206" s="455">
        <v>0.2</v>
      </c>
      <c r="Z206" s="455" t="s">
        <v>643</v>
      </c>
      <c r="AA206" s="464" t="s">
        <v>130</v>
      </c>
      <c r="AB206" s="285">
        <v>1</v>
      </c>
      <c r="AC206" s="351" t="s">
        <v>693</v>
      </c>
      <c r="AD206" s="239">
        <v>2</v>
      </c>
      <c r="AE206" s="351" t="s">
        <v>694</v>
      </c>
      <c r="AF206" s="255" t="s">
        <v>96</v>
      </c>
      <c r="AG206" s="249" t="s">
        <v>97</v>
      </c>
      <c r="AH206" s="241">
        <v>0.25</v>
      </c>
      <c r="AI206" s="249" t="s">
        <v>98</v>
      </c>
      <c r="AJ206" s="241">
        <v>0.15</v>
      </c>
      <c r="AK206" s="247">
        <v>0.4</v>
      </c>
      <c r="AL206" s="256">
        <v>0.36</v>
      </c>
      <c r="AM206" s="256">
        <v>0.2</v>
      </c>
      <c r="AN206" s="249" t="s">
        <v>99</v>
      </c>
      <c r="AO206" s="249" t="s">
        <v>100</v>
      </c>
      <c r="AP206" s="249" t="s">
        <v>101</v>
      </c>
      <c r="AQ206" s="487" t="s">
        <v>695</v>
      </c>
      <c r="AR206" s="462">
        <v>0.6</v>
      </c>
      <c r="AS206" s="462">
        <v>0.12348000000000001</v>
      </c>
      <c r="AT206" s="464" t="s">
        <v>103</v>
      </c>
      <c r="AU206" s="462">
        <v>0.2</v>
      </c>
      <c r="AV206" s="462">
        <v>0.15000000000000002</v>
      </c>
      <c r="AW206" s="464" t="s">
        <v>125</v>
      </c>
      <c r="AX206" s="464" t="s">
        <v>130</v>
      </c>
      <c r="AY206" s="464" t="s">
        <v>131</v>
      </c>
      <c r="AZ206" s="487" t="s">
        <v>132</v>
      </c>
      <c r="BA206" s="486" t="s">
        <v>133</v>
      </c>
      <c r="BB206" s="486" t="s">
        <v>133</v>
      </c>
      <c r="BC206" s="408" t="s">
        <v>133</v>
      </c>
      <c r="BD206" s="408" t="s">
        <v>133</v>
      </c>
      <c r="BE206" s="491" t="s">
        <v>133</v>
      </c>
      <c r="BF206" s="423" t="s">
        <v>613</v>
      </c>
      <c r="BG206" s="423" t="s">
        <v>614</v>
      </c>
      <c r="BH206" s="424" t="s">
        <v>614</v>
      </c>
      <c r="BI206" s="424"/>
      <c r="BJ206" s="424"/>
      <c r="BK206" s="424"/>
      <c r="BL206" s="424" t="s">
        <v>696</v>
      </c>
      <c r="BM206" s="423" t="s">
        <v>616</v>
      </c>
      <c r="BN206" s="423" t="s">
        <v>617</v>
      </c>
      <c r="BO206" s="423" t="s">
        <v>613</v>
      </c>
      <c r="BP206" s="35"/>
    </row>
    <row r="207" spans="1:68" ht="82.5" customHeight="1">
      <c r="A207" s="498"/>
      <c r="B207" s="408"/>
      <c r="C207" s="408"/>
      <c r="D207" s="483"/>
      <c r="E207" s="483"/>
      <c r="F207" s="483"/>
      <c r="G207" s="486"/>
      <c r="H207" s="487"/>
      <c r="I207" s="487"/>
      <c r="J207" s="463"/>
      <c r="K207" s="487"/>
      <c r="L207" s="486"/>
      <c r="M207" s="464"/>
      <c r="N207" s="486"/>
      <c r="O207" s="486"/>
      <c r="P207" s="486"/>
      <c r="Q207" s="411"/>
      <c r="R207" s="487"/>
      <c r="S207" s="455"/>
      <c r="T207" s="487"/>
      <c r="U207" s="455"/>
      <c r="V207" s="487"/>
      <c r="W207" s="455"/>
      <c r="X207" s="464"/>
      <c r="Y207" s="455"/>
      <c r="Z207" s="455"/>
      <c r="AA207" s="464"/>
      <c r="AB207" s="285">
        <v>2</v>
      </c>
      <c r="AC207" s="351" t="s">
        <v>697</v>
      </c>
      <c r="AD207" s="239">
        <v>2</v>
      </c>
      <c r="AE207" s="351" t="s">
        <v>698</v>
      </c>
      <c r="AF207" s="255" t="s">
        <v>293</v>
      </c>
      <c r="AG207" s="249" t="s">
        <v>294</v>
      </c>
      <c r="AH207" s="241">
        <v>0.1</v>
      </c>
      <c r="AI207" s="249" t="s">
        <v>98</v>
      </c>
      <c r="AJ207" s="241">
        <v>0.15</v>
      </c>
      <c r="AK207" s="247">
        <v>0.25</v>
      </c>
      <c r="AL207" s="256">
        <v>0.36</v>
      </c>
      <c r="AM207" s="256">
        <v>0.15000000000000002</v>
      </c>
      <c r="AN207" s="249" t="s">
        <v>99</v>
      </c>
      <c r="AO207" s="249" t="s">
        <v>100</v>
      </c>
      <c r="AP207" s="249" t="s">
        <v>101</v>
      </c>
      <c r="AQ207" s="487"/>
      <c r="AR207" s="463"/>
      <c r="AS207" s="463"/>
      <c r="AT207" s="464"/>
      <c r="AU207" s="463"/>
      <c r="AV207" s="463"/>
      <c r="AW207" s="464"/>
      <c r="AX207" s="464"/>
      <c r="AY207" s="464"/>
      <c r="AZ207" s="487"/>
      <c r="BA207" s="486"/>
      <c r="BB207" s="486"/>
      <c r="BC207" s="408"/>
      <c r="BD207" s="408"/>
      <c r="BE207" s="502"/>
      <c r="BF207" s="423"/>
      <c r="BG207" s="423"/>
      <c r="BH207" s="424"/>
      <c r="BI207" s="424"/>
      <c r="BJ207" s="424"/>
      <c r="BK207" s="424"/>
      <c r="BL207" s="424"/>
      <c r="BM207" s="423"/>
      <c r="BN207" s="423"/>
      <c r="BO207" s="423"/>
      <c r="BP207" s="35"/>
    </row>
    <row r="208" spans="1:68" ht="91.5" customHeight="1">
      <c r="A208" s="498"/>
      <c r="B208" s="408"/>
      <c r="C208" s="408"/>
      <c r="D208" s="483"/>
      <c r="E208" s="483"/>
      <c r="F208" s="483"/>
      <c r="G208" s="486"/>
      <c r="H208" s="487"/>
      <c r="I208" s="487"/>
      <c r="J208" s="463"/>
      <c r="K208" s="487"/>
      <c r="L208" s="486"/>
      <c r="M208" s="464"/>
      <c r="N208" s="486"/>
      <c r="O208" s="486"/>
      <c r="P208" s="486"/>
      <c r="Q208" s="411"/>
      <c r="R208" s="487"/>
      <c r="S208" s="455"/>
      <c r="T208" s="487"/>
      <c r="U208" s="455"/>
      <c r="V208" s="487"/>
      <c r="W208" s="455"/>
      <c r="X208" s="464"/>
      <c r="Y208" s="455"/>
      <c r="Z208" s="455"/>
      <c r="AA208" s="464"/>
      <c r="AB208" s="285">
        <v>3</v>
      </c>
      <c r="AC208" s="351" t="s">
        <v>677</v>
      </c>
      <c r="AD208" s="239">
        <v>1</v>
      </c>
      <c r="AE208" s="282" t="s">
        <v>699</v>
      </c>
      <c r="AF208" s="255" t="s">
        <v>96</v>
      </c>
      <c r="AG208" s="249" t="s">
        <v>250</v>
      </c>
      <c r="AH208" s="241">
        <v>0.15</v>
      </c>
      <c r="AI208" s="249" t="s">
        <v>98</v>
      </c>
      <c r="AJ208" s="241">
        <v>0.15</v>
      </c>
      <c r="AK208" s="247">
        <v>0.3</v>
      </c>
      <c r="AL208" s="256">
        <v>0.252</v>
      </c>
      <c r="AM208" s="256">
        <v>0.15000000000000002</v>
      </c>
      <c r="AN208" s="249" t="s">
        <v>99</v>
      </c>
      <c r="AO208" s="249" t="s">
        <v>100</v>
      </c>
      <c r="AP208" s="249" t="s">
        <v>101</v>
      </c>
      <c r="AQ208" s="487"/>
      <c r="AR208" s="463"/>
      <c r="AS208" s="463"/>
      <c r="AT208" s="464"/>
      <c r="AU208" s="463"/>
      <c r="AV208" s="463"/>
      <c r="AW208" s="464"/>
      <c r="AX208" s="464"/>
      <c r="AY208" s="464"/>
      <c r="AZ208" s="487"/>
      <c r="BA208" s="486"/>
      <c r="BB208" s="486"/>
      <c r="BC208" s="408"/>
      <c r="BD208" s="408"/>
      <c r="BE208" s="502"/>
      <c r="BF208" s="423"/>
      <c r="BG208" s="423"/>
      <c r="BH208" s="424"/>
      <c r="BI208" s="424"/>
      <c r="BJ208" s="424"/>
      <c r="BK208" s="424"/>
      <c r="BL208" s="424"/>
      <c r="BM208" s="423"/>
      <c r="BN208" s="423"/>
      <c r="BO208" s="423"/>
      <c r="BP208" s="35"/>
    </row>
    <row r="209" spans="1:68" ht="91.5" customHeight="1">
      <c r="A209" s="498"/>
      <c r="B209" s="408"/>
      <c r="C209" s="408"/>
      <c r="D209" s="483"/>
      <c r="E209" s="483"/>
      <c r="F209" s="483"/>
      <c r="G209" s="486"/>
      <c r="H209" s="487"/>
      <c r="I209" s="487"/>
      <c r="J209" s="463"/>
      <c r="K209" s="487"/>
      <c r="L209" s="486"/>
      <c r="M209" s="464"/>
      <c r="N209" s="486"/>
      <c r="O209" s="486"/>
      <c r="P209" s="486"/>
      <c r="Q209" s="411"/>
      <c r="R209" s="487"/>
      <c r="S209" s="455"/>
      <c r="T209" s="487"/>
      <c r="U209" s="455"/>
      <c r="V209" s="487"/>
      <c r="W209" s="455"/>
      <c r="X209" s="464"/>
      <c r="Y209" s="455"/>
      <c r="Z209" s="455"/>
      <c r="AA209" s="464"/>
      <c r="AB209" s="285">
        <v>4</v>
      </c>
      <c r="AC209" s="351" t="s">
        <v>679</v>
      </c>
      <c r="AD209" s="239">
        <v>1</v>
      </c>
      <c r="AE209" s="282" t="s">
        <v>699</v>
      </c>
      <c r="AF209" s="255" t="s">
        <v>96</v>
      </c>
      <c r="AG209" s="249" t="s">
        <v>250</v>
      </c>
      <c r="AH209" s="241">
        <v>0.15</v>
      </c>
      <c r="AI209" s="249" t="s">
        <v>98</v>
      </c>
      <c r="AJ209" s="241">
        <v>0.15</v>
      </c>
      <c r="AK209" s="247">
        <v>0.3</v>
      </c>
      <c r="AL209" s="256">
        <v>0.1764</v>
      </c>
      <c r="AM209" s="256">
        <v>0.15000000000000002</v>
      </c>
      <c r="AN209" s="249" t="s">
        <v>99</v>
      </c>
      <c r="AO209" s="249" t="s">
        <v>100</v>
      </c>
      <c r="AP209" s="249" t="s">
        <v>101</v>
      </c>
      <c r="AQ209" s="487"/>
      <c r="AR209" s="463"/>
      <c r="AS209" s="463"/>
      <c r="AT209" s="464"/>
      <c r="AU209" s="463"/>
      <c r="AV209" s="463"/>
      <c r="AW209" s="464"/>
      <c r="AX209" s="464"/>
      <c r="AY209" s="464"/>
      <c r="AZ209" s="487"/>
      <c r="BA209" s="486"/>
      <c r="BB209" s="486"/>
      <c r="BC209" s="408"/>
      <c r="BD209" s="408"/>
      <c r="BE209" s="502"/>
      <c r="BF209" s="423"/>
      <c r="BG209" s="423"/>
      <c r="BH209" s="424"/>
      <c r="BI209" s="424"/>
      <c r="BJ209" s="424"/>
      <c r="BK209" s="424"/>
      <c r="BL209" s="424"/>
      <c r="BM209" s="423"/>
      <c r="BN209" s="423"/>
      <c r="BO209" s="423"/>
      <c r="BP209" s="35"/>
    </row>
    <row r="210" spans="1:68" ht="91.5" customHeight="1">
      <c r="A210" s="498"/>
      <c r="B210" s="408"/>
      <c r="C210" s="408"/>
      <c r="D210" s="483"/>
      <c r="E210" s="483"/>
      <c r="F210" s="483"/>
      <c r="G210" s="486"/>
      <c r="H210" s="487"/>
      <c r="I210" s="487"/>
      <c r="J210" s="463"/>
      <c r="K210" s="487"/>
      <c r="L210" s="486"/>
      <c r="M210" s="464"/>
      <c r="N210" s="486"/>
      <c r="O210" s="486"/>
      <c r="P210" s="486"/>
      <c r="Q210" s="411"/>
      <c r="R210" s="487"/>
      <c r="S210" s="455"/>
      <c r="T210" s="487"/>
      <c r="U210" s="455"/>
      <c r="V210" s="487"/>
      <c r="W210" s="455"/>
      <c r="X210" s="464"/>
      <c r="Y210" s="455"/>
      <c r="Z210" s="455"/>
      <c r="AA210" s="464"/>
      <c r="AB210" s="285">
        <v>5</v>
      </c>
      <c r="AC210" s="351" t="s">
        <v>680</v>
      </c>
      <c r="AD210" s="239">
        <v>1</v>
      </c>
      <c r="AE210" s="282" t="s">
        <v>699</v>
      </c>
      <c r="AF210" s="255" t="s">
        <v>96</v>
      </c>
      <c r="AG210" s="249" t="s">
        <v>250</v>
      </c>
      <c r="AH210" s="241">
        <v>0.15</v>
      </c>
      <c r="AI210" s="249" t="s">
        <v>98</v>
      </c>
      <c r="AJ210" s="241">
        <v>0.15</v>
      </c>
      <c r="AK210" s="247">
        <v>0.3</v>
      </c>
      <c r="AL210" s="256">
        <v>0.12348000000000001</v>
      </c>
      <c r="AM210" s="256">
        <v>0.15000000000000002</v>
      </c>
      <c r="AN210" s="249" t="s">
        <v>99</v>
      </c>
      <c r="AO210" s="249" t="s">
        <v>100</v>
      </c>
      <c r="AP210" s="249" t="s">
        <v>101</v>
      </c>
      <c r="AQ210" s="487"/>
      <c r="AR210" s="463"/>
      <c r="AS210" s="463"/>
      <c r="AT210" s="464"/>
      <c r="AU210" s="463"/>
      <c r="AV210" s="463"/>
      <c r="AW210" s="464"/>
      <c r="AX210" s="464"/>
      <c r="AY210" s="464"/>
      <c r="AZ210" s="487"/>
      <c r="BA210" s="486"/>
      <c r="BB210" s="486"/>
      <c r="BC210" s="408"/>
      <c r="BD210" s="408"/>
      <c r="BE210" s="502"/>
      <c r="BF210" s="423"/>
      <c r="BG210" s="423"/>
      <c r="BH210" s="424"/>
      <c r="BI210" s="424"/>
      <c r="BJ210" s="424"/>
      <c r="BK210" s="424"/>
      <c r="BL210" s="424"/>
      <c r="BM210" s="423"/>
      <c r="BN210" s="423"/>
      <c r="BO210" s="423"/>
      <c r="BP210" s="35"/>
    </row>
    <row r="211" spans="1:68">
      <c r="A211" s="498"/>
      <c r="B211" s="408"/>
      <c r="C211" s="408"/>
      <c r="D211" s="483"/>
      <c r="E211" s="483"/>
      <c r="F211" s="483"/>
      <c r="G211" s="486"/>
      <c r="H211" s="487"/>
      <c r="I211" s="487"/>
      <c r="J211" s="463"/>
      <c r="K211" s="487"/>
      <c r="L211" s="486"/>
      <c r="M211" s="464"/>
      <c r="N211" s="486"/>
      <c r="O211" s="486"/>
      <c r="P211" s="486"/>
      <c r="Q211" s="411"/>
      <c r="R211" s="487"/>
      <c r="S211" s="455"/>
      <c r="T211" s="487"/>
      <c r="U211" s="455"/>
      <c r="V211" s="487"/>
      <c r="W211" s="455"/>
      <c r="X211" s="464"/>
      <c r="Y211" s="455"/>
      <c r="Z211" s="455"/>
      <c r="AA211" s="464"/>
      <c r="AB211" s="285"/>
      <c r="AC211" s="239"/>
      <c r="AD211" s="239"/>
      <c r="AE211" s="239"/>
      <c r="AF211" s="255" t="s">
        <v>143</v>
      </c>
      <c r="AG211" s="249"/>
      <c r="AH211" s="241" t="s">
        <v>143</v>
      </c>
      <c r="AI211" s="249"/>
      <c r="AJ211" s="241" t="s">
        <v>143</v>
      </c>
      <c r="AK211" s="247" t="s">
        <v>143</v>
      </c>
      <c r="AL211" s="256" t="s">
        <v>143</v>
      </c>
      <c r="AM211" s="256" t="s">
        <v>143</v>
      </c>
      <c r="AN211" s="249"/>
      <c r="AO211" s="249"/>
      <c r="AP211" s="249"/>
      <c r="AQ211" s="487"/>
      <c r="AR211" s="463"/>
      <c r="AS211" s="463"/>
      <c r="AT211" s="464"/>
      <c r="AU211" s="463"/>
      <c r="AV211" s="463"/>
      <c r="AW211" s="464"/>
      <c r="AX211" s="464"/>
      <c r="AY211" s="464"/>
      <c r="AZ211" s="487"/>
      <c r="BA211" s="486"/>
      <c r="BB211" s="486"/>
      <c r="BC211" s="408"/>
      <c r="BD211" s="408"/>
      <c r="BE211" s="502"/>
      <c r="BF211" s="423"/>
      <c r="BG211" s="423"/>
      <c r="BH211" s="424"/>
      <c r="BI211" s="424"/>
      <c r="BJ211" s="424"/>
      <c r="BK211" s="424"/>
      <c r="BL211" s="424"/>
      <c r="BM211" s="423"/>
      <c r="BN211" s="423"/>
      <c r="BO211" s="423"/>
      <c r="BP211" s="35"/>
    </row>
    <row r="212" spans="1:68" ht="64.5">
      <c r="A212" s="498"/>
      <c r="B212" s="408"/>
      <c r="C212" s="408"/>
      <c r="D212" s="483" t="s">
        <v>83</v>
      </c>
      <c r="E212" s="483" t="s">
        <v>605</v>
      </c>
      <c r="F212" s="483">
        <v>8</v>
      </c>
      <c r="G212" s="486" t="s">
        <v>700</v>
      </c>
      <c r="H212" s="487"/>
      <c r="I212" s="487"/>
      <c r="J212" s="463" t="s">
        <v>701</v>
      </c>
      <c r="K212" s="487" t="s">
        <v>87</v>
      </c>
      <c r="L212" s="486" t="s">
        <v>88</v>
      </c>
      <c r="M212" s="464" t="s">
        <v>702</v>
      </c>
      <c r="N212" s="486"/>
      <c r="O212" s="486"/>
      <c r="P212" s="486" t="s">
        <v>703</v>
      </c>
      <c r="Q212" s="411">
        <v>0.25</v>
      </c>
      <c r="R212" s="487" t="s">
        <v>129</v>
      </c>
      <c r="S212" s="455">
        <v>0.4</v>
      </c>
      <c r="T212" s="487"/>
      <c r="U212" s="455" t="s">
        <v>143</v>
      </c>
      <c r="V212" s="487" t="s">
        <v>195</v>
      </c>
      <c r="W212" s="455">
        <v>0.4</v>
      </c>
      <c r="X212" s="464" t="s">
        <v>195</v>
      </c>
      <c r="Y212" s="455">
        <v>0.4</v>
      </c>
      <c r="Z212" s="455" t="s">
        <v>196</v>
      </c>
      <c r="AA212" s="464" t="s">
        <v>130</v>
      </c>
      <c r="AB212" s="285">
        <v>1</v>
      </c>
      <c r="AC212" s="282" t="s">
        <v>704</v>
      </c>
      <c r="AD212" s="239">
        <v>1</v>
      </c>
      <c r="AE212" s="282" t="s">
        <v>705</v>
      </c>
      <c r="AF212" s="255" t="s">
        <v>96</v>
      </c>
      <c r="AG212" s="249" t="s">
        <v>97</v>
      </c>
      <c r="AH212" s="241">
        <v>0.25</v>
      </c>
      <c r="AI212" s="249" t="s">
        <v>98</v>
      </c>
      <c r="AJ212" s="241">
        <v>0.15</v>
      </c>
      <c r="AK212" s="247">
        <v>0.4</v>
      </c>
      <c r="AL212" s="256">
        <v>0.24</v>
      </c>
      <c r="AM212" s="256">
        <v>0.4</v>
      </c>
      <c r="AN212" s="249" t="s">
        <v>99</v>
      </c>
      <c r="AO212" s="249" t="s">
        <v>100</v>
      </c>
      <c r="AP212" s="249" t="s">
        <v>101</v>
      </c>
      <c r="AQ212" s="487" t="s">
        <v>706</v>
      </c>
      <c r="AR212" s="462">
        <v>0.4</v>
      </c>
      <c r="AS212" s="462">
        <v>7.1999999999999995E-2</v>
      </c>
      <c r="AT212" s="464" t="s">
        <v>103</v>
      </c>
      <c r="AU212" s="462">
        <v>0.4</v>
      </c>
      <c r="AV212" s="462">
        <v>0.4</v>
      </c>
      <c r="AW212" s="464" t="s">
        <v>195</v>
      </c>
      <c r="AX212" s="464" t="s">
        <v>130</v>
      </c>
      <c r="AY212" s="464" t="s">
        <v>131</v>
      </c>
      <c r="AZ212" s="487" t="s">
        <v>132</v>
      </c>
      <c r="BA212" s="486" t="s">
        <v>133</v>
      </c>
      <c r="BB212" s="486" t="s">
        <v>133</v>
      </c>
      <c r="BC212" s="408" t="s">
        <v>133</v>
      </c>
      <c r="BD212" s="408" t="s">
        <v>133</v>
      </c>
      <c r="BE212" s="491" t="s">
        <v>133</v>
      </c>
      <c r="BF212" s="423" t="s">
        <v>613</v>
      </c>
      <c r="BG212" s="423" t="s">
        <v>614</v>
      </c>
      <c r="BH212" s="424" t="s">
        <v>614</v>
      </c>
      <c r="BI212" s="424"/>
      <c r="BJ212" s="424"/>
      <c r="BK212" s="424"/>
      <c r="BL212" s="424" t="s">
        <v>707</v>
      </c>
      <c r="BM212" s="423" t="s">
        <v>616</v>
      </c>
      <c r="BN212" s="423" t="s">
        <v>617</v>
      </c>
      <c r="BO212" s="423" t="s">
        <v>613</v>
      </c>
      <c r="BP212" s="35"/>
    </row>
    <row r="213" spans="1:68" ht="85.5" customHeight="1">
      <c r="A213" s="498"/>
      <c r="B213" s="408"/>
      <c r="C213" s="408"/>
      <c r="D213" s="483"/>
      <c r="E213" s="483"/>
      <c r="F213" s="483"/>
      <c r="G213" s="486"/>
      <c r="H213" s="487"/>
      <c r="I213" s="487"/>
      <c r="J213" s="463"/>
      <c r="K213" s="487"/>
      <c r="L213" s="486"/>
      <c r="M213" s="464"/>
      <c r="N213" s="486"/>
      <c r="O213" s="486"/>
      <c r="P213" s="486"/>
      <c r="Q213" s="411"/>
      <c r="R213" s="487"/>
      <c r="S213" s="455"/>
      <c r="T213" s="487"/>
      <c r="U213" s="455"/>
      <c r="V213" s="487"/>
      <c r="W213" s="455"/>
      <c r="X213" s="464"/>
      <c r="Y213" s="455"/>
      <c r="Z213" s="455"/>
      <c r="AA213" s="464"/>
      <c r="AB213" s="285">
        <v>2</v>
      </c>
      <c r="AC213" s="282" t="s">
        <v>708</v>
      </c>
      <c r="AD213" s="239">
        <v>2</v>
      </c>
      <c r="AE213" s="282" t="s">
        <v>709</v>
      </c>
      <c r="AF213" s="255" t="s">
        <v>96</v>
      </c>
      <c r="AG213" s="249" t="s">
        <v>97</v>
      </c>
      <c r="AH213" s="241">
        <v>0.25</v>
      </c>
      <c r="AI213" s="249" t="s">
        <v>710</v>
      </c>
      <c r="AJ213" s="241">
        <v>0.25</v>
      </c>
      <c r="AK213" s="247">
        <v>0.5</v>
      </c>
      <c r="AL213" s="256">
        <v>0.12</v>
      </c>
      <c r="AM213" s="256">
        <v>0.4</v>
      </c>
      <c r="AN213" s="249" t="s">
        <v>99</v>
      </c>
      <c r="AO213" s="249" t="s">
        <v>100</v>
      </c>
      <c r="AP213" s="249" t="s">
        <v>101</v>
      </c>
      <c r="AQ213" s="487"/>
      <c r="AR213" s="463"/>
      <c r="AS213" s="463"/>
      <c r="AT213" s="464"/>
      <c r="AU213" s="463"/>
      <c r="AV213" s="463"/>
      <c r="AW213" s="464"/>
      <c r="AX213" s="464"/>
      <c r="AY213" s="464"/>
      <c r="AZ213" s="487"/>
      <c r="BA213" s="486"/>
      <c r="BB213" s="486"/>
      <c r="BC213" s="408"/>
      <c r="BD213" s="408"/>
      <c r="BE213" s="502"/>
      <c r="BF213" s="423"/>
      <c r="BG213" s="423"/>
      <c r="BH213" s="424"/>
      <c r="BI213" s="424"/>
      <c r="BJ213" s="424"/>
      <c r="BK213" s="424"/>
      <c r="BL213" s="424"/>
      <c r="BM213" s="423"/>
      <c r="BN213" s="423"/>
      <c r="BO213" s="423"/>
      <c r="BP213" s="35"/>
    </row>
    <row r="214" spans="1:68" ht="75" customHeight="1">
      <c r="A214" s="498"/>
      <c r="B214" s="408"/>
      <c r="C214" s="408"/>
      <c r="D214" s="483"/>
      <c r="E214" s="483"/>
      <c r="F214" s="483"/>
      <c r="G214" s="486"/>
      <c r="H214" s="487"/>
      <c r="I214" s="487"/>
      <c r="J214" s="463"/>
      <c r="K214" s="487"/>
      <c r="L214" s="486"/>
      <c r="M214" s="464"/>
      <c r="N214" s="486"/>
      <c r="O214" s="486"/>
      <c r="P214" s="486"/>
      <c r="Q214" s="411"/>
      <c r="R214" s="487"/>
      <c r="S214" s="455"/>
      <c r="T214" s="487"/>
      <c r="U214" s="455"/>
      <c r="V214" s="487"/>
      <c r="W214" s="455"/>
      <c r="X214" s="464"/>
      <c r="Y214" s="455"/>
      <c r="Z214" s="455"/>
      <c r="AA214" s="464"/>
      <c r="AB214" s="285">
        <v>3</v>
      </c>
      <c r="AC214" s="282" t="s">
        <v>711</v>
      </c>
      <c r="AD214" s="239">
        <v>3</v>
      </c>
      <c r="AE214" s="282" t="s">
        <v>709</v>
      </c>
      <c r="AF214" s="255" t="s">
        <v>96</v>
      </c>
      <c r="AG214" s="249" t="s">
        <v>250</v>
      </c>
      <c r="AH214" s="241">
        <v>0.15</v>
      </c>
      <c r="AI214" s="249" t="s">
        <v>710</v>
      </c>
      <c r="AJ214" s="241">
        <v>0.25</v>
      </c>
      <c r="AK214" s="247">
        <v>0.4</v>
      </c>
      <c r="AL214" s="256">
        <v>7.1999999999999995E-2</v>
      </c>
      <c r="AM214" s="256">
        <v>0.4</v>
      </c>
      <c r="AN214" s="249" t="s">
        <v>99</v>
      </c>
      <c r="AO214" s="249" t="s">
        <v>100</v>
      </c>
      <c r="AP214" s="249" t="s">
        <v>101</v>
      </c>
      <c r="AQ214" s="487"/>
      <c r="AR214" s="463"/>
      <c r="AS214" s="463"/>
      <c r="AT214" s="464"/>
      <c r="AU214" s="463"/>
      <c r="AV214" s="463"/>
      <c r="AW214" s="464"/>
      <c r="AX214" s="464"/>
      <c r="AY214" s="464"/>
      <c r="AZ214" s="487"/>
      <c r="BA214" s="486"/>
      <c r="BB214" s="486"/>
      <c r="BC214" s="408"/>
      <c r="BD214" s="408"/>
      <c r="BE214" s="502"/>
      <c r="BF214" s="423"/>
      <c r="BG214" s="423"/>
      <c r="BH214" s="424"/>
      <c r="BI214" s="424"/>
      <c r="BJ214" s="424"/>
      <c r="BK214" s="424"/>
      <c r="BL214" s="424"/>
      <c r="BM214" s="423"/>
      <c r="BN214" s="423"/>
      <c r="BO214" s="423"/>
      <c r="BP214" s="35"/>
    </row>
    <row r="215" spans="1:68">
      <c r="A215" s="498"/>
      <c r="B215" s="408"/>
      <c r="C215" s="408"/>
      <c r="D215" s="483"/>
      <c r="E215" s="483"/>
      <c r="F215" s="483"/>
      <c r="G215" s="486"/>
      <c r="H215" s="487"/>
      <c r="I215" s="487"/>
      <c r="J215" s="463"/>
      <c r="K215" s="487"/>
      <c r="L215" s="486"/>
      <c r="M215" s="464"/>
      <c r="N215" s="486"/>
      <c r="O215" s="486"/>
      <c r="P215" s="486"/>
      <c r="Q215" s="411"/>
      <c r="R215" s="487"/>
      <c r="S215" s="455"/>
      <c r="T215" s="487"/>
      <c r="U215" s="455"/>
      <c r="V215" s="487"/>
      <c r="W215" s="455"/>
      <c r="X215" s="464"/>
      <c r="Y215" s="455"/>
      <c r="Z215" s="455"/>
      <c r="AA215" s="464"/>
      <c r="AB215" s="285"/>
      <c r="AC215" s="239"/>
      <c r="AD215" s="239"/>
      <c r="AE215" s="239"/>
      <c r="AF215" s="255" t="s">
        <v>143</v>
      </c>
      <c r="AG215" s="249"/>
      <c r="AH215" s="241" t="s">
        <v>143</v>
      </c>
      <c r="AI215" s="249"/>
      <c r="AJ215" s="241" t="s">
        <v>143</v>
      </c>
      <c r="AK215" s="247" t="s">
        <v>143</v>
      </c>
      <c r="AL215" s="256" t="s">
        <v>143</v>
      </c>
      <c r="AM215" s="256" t="s">
        <v>143</v>
      </c>
      <c r="AN215" s="249"/>
      <c r="AO215" s="249"/>
      <c r="AP215" s="249"/>
      <c r="AQ215" s="487"/>
      <c r="AR215" s="463"/>
      <c r="AS215" s="463"/>
      <c r="AT215" s="464"/>
      <c r="AU215" s="463"/>
      <c r="AV215" s="463"/>
      <c r="AW215" s="464"/>
      <c r="AX215" s="464"/>
      <c r="AY215" s="464"/>
      <c r="AZ215" s="487"/>
      <c r="BA215" s="486"/>
      <c r="BB215" s="486"/>
      <c r="BC215" s="408"/>
      <c r="BD215" s="408"/>
      <c r="BE215" s="502"/>
      <c r="BF215" s="423"/>
      <c r="BG215" s="423"/>
      <c r="BH215" s="424"/>
      <c r="BI215" s="424"/>
      <c r="BJ215" s="424"/>
      <c r="BK215" s="424"/>
      <c r="BL215" s="424"/>
      <c r="BM215" s="423"/>
      <c r="BN215" s="423"/>
      <c r="BO215" s="423"/>
      <c r="BP215" s="35"/>
    </row>
    <row r="216" spans="1:68">
      <c r="A216" s="498"/>
      <c r="B216" s="408"/>
      <c r="C216" s="408"/>
      <c r="D216" s="483"/>
      <c r="E216" s="483"/>
      <c r="F216" s="483"/>
      <c r="G216" s="486"/>
      <c r="H216" s="487"/>
      <c r="I216" s="487"/>
      <c r="J216" s="463"/>
      <c r="K216" s="487"/>
      <c r="L216" s="486"/>
      <c r="M216" s="464"/>
      <c r="N216" s="486"/>
      <c r="O216" s="486"/>
      <c r="P216" s="486"/>
      <c r="Q216" s="411"/>
      <c r="R216" s="487"/>
      <c r="S216" s="455"/>
      <c r="T216" s="487"/>
      <c r="U216" s="455"/>
      <c r="V216" s="487"/>
      <c r="W216" s="455"/>
      <c r="X216" s="464"/>
      <c r="Y216" s="455"/>
      <c r="Z216" s="455"/>
      <c r="AA216" s="464"/>
      <c r="AB216" s="285"/>
      <c r="AC216" s="239"/>
      <c r="AD216" s="239"/>
      <c r="AE216" s="239"/>
      <c r="AF216" s="255" t="s">
        <v>143</v>
      </c>
      <c r="AG216" s="249"/>
      <c r="AH216" s="241" t="s">
        <v>143</v>
      </c>
      <c r="AI216" s="249"/>
      <c r="AJ216" s="241" t="s">
        <v>143</v>
      </c>
      <c r="AK216" s="247" t="s">
        <v>143</v>
      </c>
      <c r="AL216" s="256" t="s">
        <v>143</v>
      </c>
      <c r="AM216" s="256" t="s">
        <v>143</v>
      </c>
      <c r="AN216" s="249"/>
      <c r="AO216" s="249"/>
      <c r="AP216" s="249"/>
      <c r="AQ216" s="487"/>
      <c r="AR216" s="463"/>
      <c r="AS216" s="463"/>
      <c r="AT216" s="464"/>
      <c r="AU216" s="463"/>
      <c r="AV216" s="463"/>
      <c r="AW216" s="464"/>
      <c r="AX216" s="464"/>
      <c r="AY216" s="464"/>
      <c r="AZ216" s="487"/>
      <c r="BA216" s="486"/>
      <c r="BB216" s="486"/>
      <c r="BC216" s="408"/>
      <c r="BD216" s="408"/>
      <c r="BE216" s="502"/>
      <c r="BF216" s="423"/>
      <c r="BG216" s="423"/>
      <c r="BH216" s="424"/>
      <c r="BI216" s="424"/>
      <c r="BJ216" s="424"/>
      <c r="BK216" s="424"/>
      <c r="BL216" s="424"/>
      <c r="BM216" s="423"/>
      <c r="BN216" s="423"/>
      <c r="BO216" s="423"/>
      <c r="BP216" s="35"/>
    </row>
    <row r="217" spans="1:68">
      <c r="A217" s="498"/>
      <c r="B217" s="408"/>
      <c r="C217" s="408"/>
      <c r="D217" s="483"/>
      <c r="E217" s="483"/>
      <c r="F217" s="483"/>
      <c r="G217" s="486"/>
      <c r="H217" s="487"/>
      <c r="I217" s="487"/>
      <c r="J217" s="463"/>
      <c r="K217" s="487"/>
      <c r="L217" s="486"/>
      <c r="M217" s="464"/>
      <c r="N217" s="486"/>
      <c r="O217" s="486"/>
      <c r="P217" s="486"/>
      <c r="Q217" s="411"/>
      <c r="R217" s="487"/>
      <c r="S217" s="455"/>
      <c r="T217" s="487"/>
      <c r="U217" s="455"/>
      <c r="V217" s="487"/>
      <c r="W217" s="455"/>
      <c r="X217" s="464"/>
      <c r="Y217" s="455"/>
      <c r="Z217" s="455"/>
      <c r="AA217" s="464"/>
      <c r="AB217" s="285"/>
      <c r="AC217" s="239"/>
      <c r="AD217" s="239"/>
      <c r="AE217" s="239"/>
      <c r="AF217" s="255" t="s">
        <v>143</v>
      </c>
      <c r="AG217" s="249"/>
      <c r="AH217" s="241" t="s">
        <v>143</v>
      </c>
      <c r="AI217" s="249"/>
      <c r="AJ217" s="241" t="s">
        <v>143</v>
      </c>
      <c r="AK217" s="247" t="s">
        <v>143</v>
      </c>
      <c r="AL217" s="256" t="s">
        <v>143</v>
      </c>
      <c r="AM217" s="256" t="s">
        <v>143</v>
      </c>
      <c r="AN217" s="249"/>
      <c r="AO217" s="249"/>
      <c r="AP217" s="249"/>
      <c r="AQ217" s="487"/>
      <c r="AR217" s="463"/>
      <c r="AS217" s="463"/>
      <c r="AT217" s="464"/>
      <c r="AU217" s="463"/>
      <c r="AV217" s="463"/>
      <c r="AW217" s="464"/>
      <c r="AX217" s="464"/>
      <c r="AY217" s="464"/>
      <c r="AZ217" s="487"/>
      <c r="BA217" s="486"/>
      <c r="BB217" s="486"/>
      <c r="BC217" s="408"/>
      <c r="BD217" s="408"/>
      <c r="BE217" s="502"/>
      <c r="BF217" s="423"/>
      <c r="BG217" s="423"/>
      <c r="BH217" s="424"/>
      <c r="BI217" s="424"/>
      <c r="BJ217" s="424"/>
      <c r="BK217" s="424"/>
      <c r="BL217" s="424"/>
      <c r="BM217" s="423"/>
      <c r="BN217" s="423"/>
      <c r="BO217" s="423"/>
      <c r="BP217" s="35"/>
    </row>
    <row r="218" spans="1:68" ht="89.25" customHeight="1">
      <c r="A218" s="498"/>
      <c r="B218" s="408"/>
      <c r="C218" s="408"/>
      <c r="D218" s="483" t="s">
        <v>83</v>
      </c>
      <c r="E218" s="483" t="s">
        <v>605</v>
      </c>
      <c r="F218" s="483">
        <v>9</v>
      </c>
      <c r="G218" s="486" t="s">
        <v>712</v>
      </c>
      <c r="H218" s="487"/>
      <c r="I218" s="487"/>
      <c r="J218" s="463" t="s">
        <v>713</v>
      </c>
      <c r="K218" s="487" t="s">
        <v>87</v>
      </c>
      <c r="L218" s="486" t="s">
        <v>349</v>
      </c>
      <c r="M218" s="464" t="s">
        <v>714</v>
      </c>
      <c r="N218" s="486"/>
      <c r="O218" s="486"/>
      <c r="P218" s="486" t="s">
        <v>715</v>
      </c>
      <c r="Q218" s="411">
        <v>0.9</v>
      </c>
      <c r="R218" s="487" t="s">
        <v>103</v>
      </c>
      <c r="S218" s="455">
        <v>0.2</v>
      </c>
      <c r="T218" s="487"/>
      <c r="U218" s="455" t="s">
        <v>143</v>
      </c>
      <c r="V218" s="487" t="s">
        <v>195</v>
      </c>
      <c r="W218" s="455">
        <v>0.4</v>
      </c>
      <c r="X218" s="464" t="s">
        <v>195</v>
      </c>
      <c r="Y218" s="455">
        <v>0.4</v>
      </c>
      <c r="Z218" s="455" t="s">
        <v>214</v>
      </c>
      <c r="AA218" s="464" t="s">
        <v>131</v>
      </c>
      <c r="AB218" s="285">
        <v>1</v>
      </c>
      <c r="AC218" s="282" t="s">
        <v>716</v>
      </c>
      <c r="AD218" s="239">
        <v>1.2</v>
      </c>
      <c r="AE218" s="282" t="s">
        <v>717</v>
      </c>
      <c r="AF218" s="255" t="s">
        <v>96</v>
      </c>
      <c r="AG218" s="249" t="s">
        <v>97</v>
      </c>
      <c r="AH218" s="241">
        <v>0.25</v>
      </c>
      <c r="AI218" s="249" t="s">
        <v>98</v>
      </c>
      <c r="AJ218" s="241">
        <v>0.15</v>
      </c>
      <c r="AK218" s="247">
        <v>0.4</v>
      </c>
      <c r="AL218" s="256">
        <v>0.12</v>
      </c>
      <c r="AM218" s="256">
        <v>0.4</v>
      </c>
      <c r="AN218" s="249" t="s">
        <v>99</v>
      </c>
      <c r="AO218" s="249" t="s">
        <v>100</v>
      </c>
      <c r="AP218" s="249" t="s">
        <v>101</v>
      </c>
      <c r="AQ218" s="487" t="s">
        <v>718</v>
      </c>
      <c r="AR218" s="462">
        <v>0.2</v>
      </c>
      <c r="AS218" s="462">
        <v>1.8143999999999997E-2</v>
      </c>
      <c r="AT218" s="464" t="s">
        <v>103</v>
      </c>
      <c r="AU218" s="462">
        <v>0.4</v>
      </c>
      <c r="AV218" s="462">
        <v>0.4</v>
      </c>
      <c r="AW218" s="464" t="s">
        <v>195</v>
      </c>
      <c r="AX218" s="464" t="s">
        <v>131</v>
      </c>
      <c r="AY218" s="464" t="s">
        <v>131</v>
      </c>
      <c r="AZ218" s="487" t="s">
        <v>132</v>
      </c>
      <c r="BA218" s="486" t="s">
        <v>133</v>
      </c>
      <c r="BB218" s="486" t="s">
        <v>133</v>
      </c>
      <c r="BC218" s="408" t="s">
        <v>133</v>
      </c>
      <c r="BD218" s="408" t="s">
        <v>133</v>
      </c>
      <c r="BE218" s="491" t="s">
        <v>133</v>
      </c>
      <c r="BF218" s="423" t="s">
        <v>613</v>
      </c>
      <c r="BG218" s="423" t="s">
        <v>614</v>
      </c>
      <c r="BH218" s="424" t="s">
        <v>614</v>
      </c>
      <c r="BI218" s="424"/>
      <c r="BJ218" s="424"/>
      <c r="BK218" s="424"/>
      <c r="BL218" s="424" t="s">
        <v>719</v>
      </c>
      <c r="BM218" s="423" t="s">
        <v>616</v>
      </c>
      <c r="BN218" s="423" t="s">
        <v>617</v>
      </c>
      <c r="BO218" s="423" t="s">
        <v>613</v>
      </c>
      <c r="BP218" s="35"/>
    </row>
    <row r="219" spans="1:68" ht="89.25" customHeight="1">
      <c r="A219" s="498"/>
      <c r="B219" s="408"/>
      <c r="C219" s="408"/>
      <c r="D219" s="483"/>
      <c r="E219" s="483"/>
      <c r="F219" s="483"/>
      <c r="G219" s="486"/>
      <c r="H219" s="487"/>
      <c r="I219" s="487"/>
      <c r="J219" s="463"/>
      <c r="K219" s="487"/>
      <c r="L219" s="486"/>
      <c r="M219" s="464"/>
      <c r="N219" s="486"/>
      <c r="O219" s="486"/>
      <c r="P219" s="486"/>
      <c r="Q219" s="411"/>
      <c r="R219" s="487"/>
      <c r="S219" s="455"/>
      <c r="T219" s="487"/>
      <c r="U219" s="455"/>
      <c r="V219" s="487"/>
      <c r="W219" s="455"/>
      <c r="X219" s="464"/>
      <c r="Y219" s="455"/>
      <c r="Z219" s="455"/>
      <c r="AA219" s="464"/>
      <c r="AB219" s="285">
        <v>2</v>
      </c>
      <c r="AC219" s="282" t="s">
        <v>720</v>
      </c>
      <c r="AD219" s="239">
        <v>1.2</v>
      </c>
      <c r="AE219" s="282" t="s">
        <v>717</v>
      </c>
      <c r="AF219" s="255" t="s">
        <v>96</v>
      </c>
      <c r="AG219" s="249" t="s">
        <v>97</v>
      </c>
      <c r="AH219" s="241">
        <v>0.25</v>
      </c>
      <c r="AI219" s="249" t="s">
        <v>98</v>
      </c>
      <c r="AJ219" s="241">
        <v>0.15</v>
      </c>
      <c r="AK219" s="247">
        <v>0.4</v>
      </c>
      <c r="AL219" s="256">
        <v>7.1999999999999995E-2</v>
      </c>
      <c r="AM219" s="256">
        <v>0.4</v>
      </c>
      <c r="AN219" s="249" t="s">
        <v>99</v>
      </c>
      <c r="AO219" s="249" t="s">
        <v>100</v>
      </c>
      <c r="AP219" s="249" t="s">
        <v>101</v>
      </c>
      <c r="AQ219" s="487"/>
      <c r="AR219" s="463"/>
      <c r="AS219" s="463"/>
      <c r="AT219" s="464"/>
      <c r="AU219" s="463"/>
      <c r="AV219" s="463"/>
      <c r="AW219" s="464"/>
      <c r="AX219" s="464"/>
      <c r="AY219" s="464"/>
      <c r="AZ219" s="487"/>
      <c r="BA219" s="486"/>
      <c r="BB219" s="486"/>
      <c r="BC219" s="408"/>
      <c r="BD219" s="408"/>
      <c r="BE219" s="502"/>
      <c r="BF219" s="423"/>
      <c r="BG219" s="423"/>
      <c r="BH219" s="424"/>
      <c r="BI219" s="424"/>
      <c r="BJ219" s="424"/>
      <c r="BK219" s="424"/>
      <c r="BL219" s="424"/>
      <c r="BM219" s="423"/>
      <c r="BN219" s="423"/>
      <c r="BO219" s="423"/>
      <c r="BP219" s="35"/>
    </row>
    <row r="220" spans="1:68" ht="89.25" customHeight="1">
      <c r="A220" s="498"/>
      <c r="B220" s="408"/>
      <c r="C220" s="408"/>
      <c r="D220" s="483"/>
      <c r="E220" s="483"/>
      <c r="F220" s="483"/>
      <c r="G220" s="486"/>
      <c r="H220" s="487"/>
      <c r="I220" s="487"/>
      <c r="J220" s="463"/>
      <c r="K220" s="487"/>
      <c r="L220" s="486"/>
      <c r="M220" s="464"/>
      <c r="N220" s="486"/>
      <c r="O220" s="486"/>
      <c r="P220" s="486"/>
      <c r="Q220" s="411"/>
      <c r="R220" s="487"/>
      <c r="S220" s="455"/>
      <c r="T220" s="487"/>
      <c r="U220" s="455"/>
      <c r="V220" s="487"/>
      <c r="W220" s="455"/>
      <c r="X220" s="464"/>
      <c r="Y220" s="455"/>
      <c r="Z220" s="455"/>
      <c r="AA220" s="464"/>
      <c r="AB220" s="285">
        <v>3</v>
      </c>
      <c r="AC220" s="282" t="s">
        <v>721</v>
      </c>
      <c r="AD220" s="239">
        <v>1.2</v>
      </c>
      <c r="AE220" s="282" t="s">
        <v>717</v>
      </c>
      <c r="AF220" s="255" t="s">
        <v>96</v>
      </c>
      <c r="AG220" s="249" t="s">
        <v>97</v>
      </c>
      <c r="AH220" s="241">
        <v>0.25</v>
      </c>
      <c r="AI220" s="249" t="s">
        <v>98</v>
      </c>
      <c r="AJ220" s="241">
        <v>0.15</v>
      </c>
      <c r="AK220" s="247">
        <v>0.4</v>
      </c>
      <c r="AL220" s="256">
        <v>4.3199999999999995E-2</v>
      </c>
      <c r="AM220" s="256">
        <v>0.4</v>
      </c>
      <c r="AN220" s="249" t="s">
        <v>99</v>
      </c>
      <c r="AO220" s="249" t="s">
        <v>100</v>
      </c>
      <c r="AP220" s="249" t="s">
        <v>101</v>
      </c>
      <c r="AQ220" s="487"/>
      <c r="AR220" s="463"/>
      <c r="AS220" s="463"/>
      <c r="AT220" s="464"/>
      <c r="AU220" s="463"/>
      <c r="AV220" s="463"/>
      <c r="AW220" s="464"/>
      <c r="AX220" s="464"/>
      <c r="AY220" s="464"/>
      <c r="AZ220" s="487"/>
      <c r="BA220" s="486"/>
      <c r="BB220" s="486"/>
      <c r="BC220" s="408"/>
      <c r="BD220" s="408"/>
      <c r="BE220" s="502"/>
      <c r="BF220" s="423"/>
      <c r="BG220" s="423"/>
      <c r="BH220" s="424"/>
      <c r="BI220" s="424"/>
      <c r="BJ220" s="424"/>
      <c r="BK220" s="424"/>
      <c r="BL220" s="424"/>
      <c r="BM220" s="423"/>
      <c r="BN220" s="423"/>
      <c r="BO220" s="423"/>
      <c r="BP220" s="35"/>
    </row>
    <row r="221" spans="1:68" ht="89.25" customHeight="1">
      <c r="A221" s="498"/>
      <c r="B221" s="408"/>
      <c r="C221" s="408"/>
      <c r="D221" s="483"/>
      <c r="E221" s="483"/>
      <c r="F221" s="483"/>
      <c r="G221" s="486"/>
      <c r="H221" s="487"/>
      <c r="I221" s="487"/>
      <c r="J221" s="463"/>
      <c r="K221" s="487"/>
      <c r="L221" s="486"/>
      <c r="M221" s="464"/>
      <c r="N221" s="486"/>
      <c r="O221" s="486"/>
      <c r="P221" s="486"/>
      <c r="Q221" s="411"/>
      <c r="R221" s="487"/>
      <c r="S221" s="455"/>
      <c r="T221" s="487"/>
      <c r="U221" s="455"/>
      <c r="V221" s="487"/>
      <c r="W221" s="455"/>
      <c r="X221" s="464"/>
      <c r="Y221" s="455"/>
      <c r="Z221" s="455"/>
      <c r="AA221" s="464"/>
      <c r="AB221" s="285">
        <v>4</v>
      </c>
      <c r="AC221" s="282" t="s">
        <v>722</v>
      </c>
      <c r="AD221" s="239">
        <v>1.2</v>
      </c>
      <c r="AE221" s="282" t="s">
        <v>717</v>
      </c>
      <c r="AF221" s="255" t="s">
        <v>96</v>
      </c>
      <c r="AG221" s="249" t="s">
        <v>97</v>
      </c>
      <c r="AH221" s="241">
        <v>0.25</v>
      </c>
      <c r="AI221" s="249" t="s">
        <v>98</v>
      </c>
      <c r="AJ221" s="241">
        <v>0.15</v>
      </c>
      <c r="AK221" s="247">
        <v>0.4</v>
      </c>
      <c r="AL221" s="256">
        <v>2.5919999999999995E-2</v>
      </c>
      <c r="AM221" s="256">
        <v>0.4</v>
      </c>
      <c r="AN221" s="249" t="s">
        <v>99</v>
      </c>
      <c r="AO221" s="249" t="s">
        <v>100</v>
      </c>
      <c r="AP221" s="249" t="s">
        <v>101</v>
      </c>
      <c r="AQ221" s="487"/>
      <c r="AR221" s="463"/>
      <c r="AS221" s="463"/>
      <c r="AT221" s="464"/>
      <c r="AU221" s="463"/>
      <c r="AV221" s="463"/>
      <c r="AW221" s="464"/>
      <c r="AX221" s="464"/>
      <c r="AY221" s="464"/>
      <c r="AZ221" s="487"/>
      <c r="BA221" s="486"/>
      <c r="BB221" s="486"/>
      <c r="BC221" s="408"/>
      <c r="BD221" s="408"/>
      <c r="BE221" s="502"/>
      <c r="BF221" s="423"/>
      <c r="BG221" s="423"/>
      <c r="BH221" s="424"/>
      <c r="BI221" s="424"/>
      <c r="BJ221" s="424"/>
      <c r="BK221" s="424"/>
      <c r="BL221" s="424"/>
      <c r="BM221" s="423"/>
      <c r="BN221" s="423"/>
      <c r="BO221" s="423"/>
      <c r="BP221" s="35"/>
    </row>
    <row r="222" spans="1:68" ht="89.25" customHeight="1">
      <c r="A222" s="498"/>
      <c r="B222" s="408"/>
      <c r="C222" s="408"/>
      <c r="D222" s="483"/>
      <c r="E222" s="483"/>
      <c r="F222" s="483"/>
      <c r="G222" s="486"/>
      <c r="H222" s="487"/>
      <c r="I222" s="487"/>
      <c r="J222" s="463"/>
      <c r="K222" s="487"/>
      <c r="L222" s="486"/>
      <c r="M222" s="464"/>
      <c r="N222" s="486"/>
      <c r="O222" s="486"/>
      <c r="P222" s="486"/>
      <c r="Q222" s="411"/>
      <c r="R222" s="487"/>
      <c r="S222" s="455"/>
      <c r="T222" s="487"/>
      <c r="U222" s="455"/>
      <c r="V222" s="487"/>
      <c r="W222" s="455"/>
      <c r="X222" s="464"/>
      <c r="Y222" s="455"/>
      <c r="Z222" s="455"/>
      <c r="AA222" s="464"/>
      <c r="AB222" s="285">
        <v>5</v>
      </c>
      <c r="AC222" s="282" t="s">
        <v>723</v>
      </c>
      <c r="AD222" s="239">
        <v>1.2</v>
      </c>
      <c r="AE222" s="282" t="s">
        <v>717</v>
      </c>
      <c r="AF222" s="255" t="s">
        <v>96</v>
      </c>
      <c r="AG222" s="249" t="s">
        <v>250</v>
      </c>
      <c r="AH222" s="241">
        <v>0.15</v>
      </c>
      <c r="AI222" s="249" t="s">
        <v>98</v>
      </c>
      <c r="AJ222" s="241">
        <v>0.15</v>
      </c>
      <c r="AK222" s="247">
        <v>0.3</v>
      </c>
      <c r="AL222" s="256">
        <v>1.8143999999999997E-2</v>
      </c>
      <c r="AM222" s="256">
        <v>0.4</v>
      </c>
      <c r="AN222" s="249" t="s">
        <v>99</v>
      </c>
      <c r="AO222" s="249" t="s">
        <v>100</v>
      </c>
      <c r="AP222" s="249" t="s">
        <v>101</v>
      </c>
      <c r="AQ222" s="487"/>
      <c r="AR222" s="463"/>
      <c r="AS222" s="463"/>
      <c r="AT222" s="464"/>
      <c r="AU222" s="463"/>
      <c r="AV222" s="463"/>
      <c r="AW222" s="464"/>
      <c r="AX222" s="464"/>
      <c r="AY222" s="464"/>
      <c r="AZ222" s="487"/>
      <c r="BA222" s="486"/>
      <c r="BB222" s="486"/>
      <c r="BC222" s="408"/>
      <c r="BD222" s="408"/>
      <c r="BE222" s="502"/>
      <c r="BF222" s="423"/>
      <c r="BG222" s="423"/>
      <c r="BH222" s="424"/>
      <c r="BI222" s="424"/>
      <c r="BJ222" s="424"/>
      <c r="BK222" s="424"/>
      <c r="BL222" s="424"/>
      <c r="BM222" s="423"/>
      <c r="BN222" s="423"/>
      <c r="BO222" s="423"/>
      <c r="BP222" s="35"/>
    </row>
    <row r="223" spans="1:68">
      <c r="A223" s="498"/>
      <c r="B223" s="408"/>
      <c r="C223" s="408"/>
      <c r="D223" s="483"/>
      <c r="E223" s="483"/>
      <c r="F223" s="483"/>
      <c r="G223" s="486"/>
      <c r="H223" s="487"/>
      <c r="I223" s="487"/>
      <c r="J223" s="463"/>
      <c r="K223" s="487"/>
      <c r="L223" s="486"/>
      <c r="M223" s="464"/>
      <c r="N223" s="486"/>
      <c r="O223" s="486"/>
      <c r="P223" s="486"/>
      <c r="Q223" s="411"/>
      <c r="R223" s="487"/>
      <c r="S223" s="455"/>
      <c r="T223" s="487"/>
      <c r="U223" s="455"/>
      <c r="V223" s="487"/>
      <c r="W223" s="455"/>
      <c r="X223" s="464"/>
      <c r="Y223" s="455"/>
      <c r="Z223" s="455"/>
      <c r="AA223" s="464"/>
      <c r="AB223" s="285"/>
      <c r="AC223" s="239"/>
      <c r="AD223" s="239"/>
      <c r="AE223" s="239"/>
      <c r="AF223" s="255" t="s">
        <v>143</v>
      </c>
      <c r="AG223" s="249"/>
      <c r="AH223" s="241" t="s">
        <v>143</v>
      </c>
      <c r="AI223" s="249"/>
      <c r="AJ223" s="241" t="s">
        <v>143</v>
      </c>
      <c r="AK223" s="247" t="s">
        <v>143</v>
      </c>
      <c r="AL223" s="256" t="s">
        <v>143</v>
      </c>
      <c r="AM223" s="256" t="s">
        <v>143</v>
      </c>
      <c r="AN223" s="249"/>
      <c r="AO223" s="249"/>
      <c r="AP223" s="249"/>
      <c r="AQ223" s="487"/>
      <c r="AR223" s="463"/>
      <c r="AS223" s="463"/>
      <c r="AT223" s="464"/>
      <c r="AU223" s="463"/>
      <c r="AV223" s="463"/>
      <c r="AW223" s="464"/>
      <c r="AX223" s="464"/>
      <c r="AY223" s="464"/>
      <c r="AZ223" s="487"/>
      <c r="BA223" s="486"/>
      <c r="BB223" s="486"/>
      <c r="BC223" s="408"/>
      <c r="BD223" s="408"/>
      <c r="BE223" s="502"/>
      <c r="BF223" s="423"/>
      <c r="BG223" s="423"/>
      <c r="BH223" s="424"/>
      <c r="BI223" s="424"/>
      <c r="BJ223" s="424"/>
      <c r="BK223" s="424"/>
      <c r="BL223" s="424"/>
      <c r="BM223" s="423"/>
      <c r="BN223" s="423"/>
      <c r="BO223" s="423"/>
      <c r="BP223" s="35"/>
    </row>
    <row r="224" spans="1:68" ht="64.5">
      <c r="A224" s="498" t="s">
        <v>724</v>
      </c>
      <c r="B224" s="408" t="s">
        <v>381</v>
      </c>
      <c r="C224" s="408" t="s">
        <v>725</v>
      </c>
      <c r="D224" s="483" t="s">
        <v>83</v>
      </c>
      <c r="E224" s="483" t="s">
        <v>726</v>
      </c>
      <c r="F224" s="483">
        <v>1</v>
      </c>
      <c r="G224" s="486" t="s">
        <v>727</v>
      </c>
      <c r="H224" s="487"/>
      <c r="I224" s="487"/>
      <c r="J224" s="463" t="s">
        <v>728</v>
      </c>
      <c r="K224" s="456" t="s">
        <v>192</v>
      </c>
      <c r="L224" s="408" t="s">
        <v>88</v>
      </c>
      <c r="M224" s="458" t="s">
        <v>729</v>
      </c>
      <c r="N224" s="408"/>
      <c r="O224" s="408"/>
      <c r="P224" s="486" t="s">
        <v>730</v>
      </c>
      <c r="Q224" s="411">
        <v>0.9</v>
      </c>
      <c r="R224" s="487" t="s">
        <v>91</v>
      </c>
      <c r="S224" s="455">
        <v>0.6</v>
      </c>
      <c r="T224" s="487"/>
      <c r="U224" s="455" t="s">
        <v>143</v>
      </c>
      <c r="V224" s="487" t="s">
        <v>130</v>
      </c>
      <c r="W224" s="455">
        <v>0.6</v>
      </c>
      <c r="X224" s="458" t="s">
        <v>130</v>
      </c>
      <c r="Y224" s="455">
        <v>0.6</v>
      </c>
      <c r="Z224" s="455" t="s">
        <v>144</v>
      </c>
      <c r="AA224" s="464" t="s">
        <v>130</v>
      </c>
      <c r="AB224" s="243">
        <v>1</v>
      </c>
      <c r="AC224" s="237" t="s">
        <v>731</v>
      </c>
      <c r="AD224" s="237" t="s">
        <v>357</v>
      </c>
      <c r="AE224" s="237" t="s">
        <v>732</v>
      </c>
      <c r="AF224" s="245" t="s">
        <v>96</v>
      </c>
      <c r="AG224" s="246" t="s">
        <v>97</v>
      </c>
      <c r="AH224" s="241">
        <v>0.25</v>
      </c>
      <c r="AI224" s="246" t="s">
        <v>98</v>
      </c>
      <c r="AJ224" s="241">
        <v>0.15</v>
      </c>
      <c r="AK224" s="247">
        <v>0.4</v>
      </c>
      <c r="AL224" s="248">
        <v>0.36</v>
      </c>
      <c r="AM224" s="248">
        <v>0.6</v>
      </c>
      <c r="AN224" s="249" t="s">
        <v>99</v>
      </c>
      <c r="AO224" s="249" t="s">
        <v>100</v>
      </c>
      <c r="AP224" s="249" t="s">
        <v>101</v>
      </c>
      <c r="AQ224" s="487" t="s">
        <v>733</v>
      </c>
      <c r="AR224" s="462">
        <v>0.6</v>
      </c>
      <c r="AS224" s="462">
        <v>4.6655999999999996E-2</v>
      </c>
      <c r="AT224" s="464" t="s">
        <v>103</v>
      </c>
      <c r="AU224" s="462">
        <v>0.6</v>
      </c>
      <c r="AV224" s="462">
        <v>0.6</v>
      </c>
      <c r="AW224" s="464" t="s">
        <v>130</v>
      </c>
      <c r="AX224" s="464" t="s">
        <v>130</v>
      </c>
      <c r="AY224" s="464" t="s">
        <v>130</v>
      </c>
      <c r="AZ224" s="487" t="s">
        <v>105</v>
      </c>
      <c r="BA224" s="486" t="s">
        <v>734</v>
      </c>
      <c r="BB224" s="486" t="s">
        <v>735</v>
      </c>
      <c r="BC224" s="408" t="s">
        <v>736</v>
      </c>
      <c r="BD224" s="408" t="s">
        <v>737</v>
      </c>
      <c r="BE224" s="491">
        <v>45657</v>
      </c>
      <c r="BF224" s="405" t="s">
        <v>738</v>
      </c>
      <c r="BG224" s="405" t="s">
        <v>739</v>
      </c>
      <c r="BH224" s="414" t="s">
        <v>399</v>
      </c>
      <c r="BI224" s="414"/>
      <c r="BJ224" s="405"/>
      <c r="BK224" s="405"/>
      <c r="BL224" s="424" t="s">
        <v>740</v>
      </c>
      <c r="BM224" s="423" t="s">
        <v>201</v>
      </c>
      <c r="BN224" s="423" t="s">
        <v>617</v>
      </c>
      <c r="BO224" s="423" t="s">
        <v>617</v>
      </c>
      <c r="BP224" s="35"/>
    </row>
    <row r="225" spans="1:68" ht="64.5">
      <c r="A225" s="498"/>
      <c r="B225" s="408"/>
      <c r="C225" s="408"/>
      <c r="D225" s="483"/>
      <c r="E225" s="483"/>
      <c r="F225" s="483"/>
      <c r="G225" s="486"/>
      <c r="H225" s="487"/>
      <c r="I225" s="487"/>
      <c r="J225" s="463"/>
      <c r="K225" s="456"/>
      <c r="L225" s="408"/>
      <c r="M225" s="458"/>
      <c r="N225" s="408"/>
      <c r="O225" s="408"/>
      <c r="P225" s="486"/>
      <c r="Q225" s="411"/>
      <c r="R225" s="487"/>
      <c r="S225" s="455"/>
      <c r="T225" s="487"/>
      <c r="U225" s="455"/>
      <c r="V225" s="487"/>
      <c r="W225" s="455"/>
      <c r="X225" s="458"/>
      <c r="Y225" s="455"/>
      <c r="Z225" s="455"/>
      <c r="AA225" s="464"/>
      <c r="AB225" s="243">
        <v>2</v>
      </c>
      <c r="AC225" s="237" t="s">
        <v>741</v>
      </c>
      <c r="AD225" s="237" t="s">
        <v>94</v>
      </c>
      <c r="AE225" s="237" t="s">
        <v>742</v>
      </c>
      <c r="AF225" s="245" t="s">
        <v>96</v>
      </c>
      <c r="AG225" s="246" t="s">
        <v>97</v>
      </c>
      <c r="AH225" s="241">
        <v>0.25</v>
      </c>
      <c r="AI225" s="246" t="s">
        <v>98</v>
      </c>
      <c r="AJ225" s="241">
        <v>0.15</v>
      </c>
      <c r="AK225" s="247">
        <v>0.4</v>
      </c>
      <c r="AL225" s="248">
        <v>0.216</v>
      </c>
      <c r="AM225" s="248">
        <v>0.6</v>
      </c>
      <c r="AN225" s="249" t="s">
        <v>99</v>
      </c>
      <c r="AO225" s="249" t="s">
        <v>100</v>
      </c>
      <c r="AP225" s="249" t="s">
        <v>101</v>
      </c>
      <c r="AQ225" s="487"/>
      <c r="AR225" s="463"/>
      <c r="AS225" s="463"/>
      <c r="AT225" s="464"/>
      <c r="AU225" s="463"/>
      <c r="AV225" s="463"/>
      <c r="AW225" s="464"/>
      <c r="AX225" s="464"/>
      <c r="AY225" s="464"/>
      <c r="AZ225" s="487"/>
      <c r="BA225" s="486"/>
      <c r="BB225" s="486"/>
      <c r="BC225" s="408"/>
      <c r="BD225" s="408"/>
      <c r="BE225" s="502"/>
      <c r="BF225" s="405"/>
      <c r="BG225" s="405"/>
      <c r="BH225" s="405"/>
      <c r="BI225" s="405"/>
      <c r="BJ225" s="405"/>
      <c r="BK225" s="405"/>
      <c r="BL225" s="424"/>
      <c r="BM225" s="423"/>
      <c r="BN225" s="423"/>
      <c r="BO225" s="423"/>
      <c r="BP225" s="35"/>
    </row>
    <row r="226" spans="1:68" ht="64.5">
      <c r="A226" s="498"/>
      <c r="B226" s="408"/>
      <c r="C226" s="408"/>
      <c r="D226" s="483"/>
      <c r="E226" s="483"/>
      <c r="F226" s="483"/>
      <c r="G226" s="486"/>
      <c r="H226" s="487"/>
      <c r="I226" s="487"/>
      <c r="J226" s="463"/>
      <c r="K226" s="456"/>
      <c r="L226" s="408"/>
      <c r="M226" s="458"/>
      <c r="N226" s="408"/>
      <c r="O226" s="408"/>
      <c r="P226" s="486"/>
      <c r="Q226" s="411"/>
      <c r="R226" s="487"/>
      <c r="S226" s="455"/>
      <c r="T226" s="487"/>
      <c r="U226" s="455"/>
      <c r="V226" s="487"/>
      <c r="W226" s="455"/>
      <c r="X226" s="458"/>
      <c r="Y226" s="455"/>
      <c r="Z226" s="455"/>
      <c r="AA226" s="464"/>
      <c r="AB226" s="243">
        <v>3</v>
      </c>
      <c r="AC226" s="237" t="s">
        <v>743</v>
      </c>
      <c r="AD226" s="239" t="s">
        <v>359</v>
      </c>
      <c r="AE226" s="237" t="s">
        <v>744</v>
      </c>
      <c r="AF226" s="245" t="s">
        <v>96</v>
      </c>
      <c r="AG226" s="246" t="s">
        <v>97</v>
      </c>
      <c r="AH226" s="241">
        <v>0.25</v>
      </c>
      <c r="AI226" s="246" t="s">
        <v>98</v>
      </c>
      <c r="AJ226" s="241">
        <v>0.15</v>
      </c>
      <c r="AK226" s="247">
        <v>0.4</v>
      </c>
      <c r="AL226" s="248">
        <v>0.12959999999999999</v>
      </c>
      <c r="AM226" s="248">
        <v>0.6</v>
      </c>
      <c r="AN226" s="249" t="s">
        <v>99</v>
      </c>
      <c r="AO226" s="249" t="s">
        <v>100</v>
      </c>
      <c r="AP226" s="249" t="s">
        <v>101</v>
      </c>
      <c r="AQ226" s="487"/>
      <c r="AR226" s="463"/>
      <c r="AS226" s="463"/>
      <c r="AT226" s="464"/>
      <c r="AU226" s="463"/>
      <c r="AV226" s="463"/>
      <c r="AW226" s="464"/>
      <c r="AX226" s="464"/>
      <c r="AY226" s="464"/>
      <c r="AZ226" s="487"/>
      <c r="BA226" s="486"/>
      <c r="BB226" s="486"/>
      <c r="BC226" s="408"/>
      <c r="BD226" s="408"/>
      <c r="BE226" s="502"/>
      <c r="BF226" s="405"/>
      <c r="BG226" s="405"/>
      <c r="BH226" s="405"/>
      <c r="BI226" s="405"/>
      <c r="BJ226" s="405"/>
      <c r="BK226" s="405"/>
      <c r="BL226" s="424"/>
      <c r="BM226" s="423"/>
      <c r="BN226" s="423"/>
      <c r="BO226" s="423"/>
      <c r="BP226" s="35"/>
    </row>
    <row r="227" spans="1:68" ht="64.5">
      <c r="A227" s="498"/>
      <c r="B227" s="408"/>
      <c r="C227" s="408"/>
      <c r="D227" s="483"/>
      <c r="E227" s="483"/>
      <c r="F227" s="483"/>
      <c r="G227" s="486"/>
      <c r="H227" s="487"/>
      <c r="I227" s="487"/>
      <c r="J227" s="463"/>
      <c r="K227" s="456"/>
      <c r="L227" s="408"/>
      <c r="M227" s="458"/>
      <c r="N227" s="408"/>
      <c r="O227" s="408"/>
      <c r="P227" s="486"/>
      <c r="Q227" s="411"/>
      <c r="R227" s="487"/>
      <c r="S227" s="455"/>
      <c r="T227" s="487"/>
      <c r="U227" s="455"/>
      <c r="V227" s="487"/>
      <c r="W227" s="455"/>
      <c r="X227" s="458"/>
      <c r="Y227" s="455"/>
      <c r="Z227" s="455"/>
      <c r="AA227" s="464"/>
      <c r="AB227" s="243">
        <v>4</v>
      </c>
      <c r="AC227" s="239" t="s">
        <v>745</v>
      </c>
      <c r="AD227" s="239" t="s">
        <v>359</v>
      </c>
      <c r="AE227" s="237" t="s">
        <v>746</v>
      </c>
      <c r="AF227" s="245" t="s">
        <v>96</v>
      </c>
      <c r="AG227" s="246" t="s">
        <v>97</v>
      </c>
      <c r="AH227" s="241">
        <v>0.25</v>
      </c>
      <c r="AI227" s="246" t="s">
        <v>98</v>
      </c>
      <c r="AJ227" s="241">
        <v>0.15</v>
      </c>
      <c r="AK227" s="247">
        <v>0.4</v>
      </c>
      <c r="AL227" s="248">
        <v>7.7759999999999996E-2</v>
      </c>
      <c r="AM227" s="248">
        <v>0.6</v>
      </c>
      <c r="AN227" s="249" t="s">
        <v>99</v>
      </c>
      <c r="AO227" s="249" t="s">
        <v>100</v>
      </c>
      <c r="AP227" s="249" t="s">
        <v>101</v>
      </c>
      <c r="AQ227" s="487"/>
      <c r="AR227" s="463"/>
      <c r="AS227" s="463"/>
      <c r="AT227" s="464"/>
      <c r="AU227" s="463"/>
      <c r="AV227" s="463"/>
      <c r="AW227" s="464"/>
      <c r="AX227" s="464"/>
      <c r="AY227" s="464"/>
      <c r="AZ227" s="487"/>
      <c r="BA227" s="486"/>
      <c r="BB227" s="486"/>
      <c r="BC227" s="408"/>
      <c r="BD227" s="408"/>
      <c r="BE227" s="502"/>
      <c r="BF227" s="405"/>
      <c r="BG227" s="405"/>
      <c r="BH227" s="405"/>
      <c r="BI227" s="405"/>
      <c r="BJ227" s="405"/>
      <c r="BK227" s="405"/>
      <c r="BL227" s="424"/>
      <c r="BM227" s="423"/>
      <c r="BN227" s="423"/>
      <c r="BO227" s="423"/>
      <c r="BP227" s="35"/>
    </row>
    <row r="228" spans="1:68" ht="64.5">
      <c r="A228" s="498"/>
      <c r="B228" s="408"/>
      <c r="C228" s="408"/>
      <c r="D228" s="483"/>
      <c r="E228" s="483"/>
      <c r="F228" s="483"/>
      <c r="G228" s="486"/>
      <c r="H228" s="487"/>
      <c r="I228" s="487"/>
      <c r="J228" s="463"/>
      <c r="K228" s="456"/>
      <c r="L228" s="408"/>
      <c r="M228" s="458"/>
      <c r="N228" s="408"/>
      <c r="O228" s="408"/>
      <c r="P228" s="486"/>
      <c r="Q228" s="411"/>
      <c r="R228" s="487"/>
      <c r="S228" s="455"/>
      <c r="T228" s="487"/>
      <c r="U228" s="455"/>
      <c r="V228" s="487"/>
      <c r="W228" s="455"/>
      <c r="X228" s="458"/>
      <c r="Y228" s="455"/>
      <c r="Z228" s="455"/>
      <c r="AA228" s="464"/>
      <c r="AB228" s="243">
        <v>5</v>
      </c>
      <c r="AC228" s="239" t="s">
        <v>747</v>
      </c>
      <c r="AD228" s="239" t="s">
        <v>94</v>
      </c>
      <c r="AE228" s="239" t="s">
        <v>748</v>
      </c>
      <c r="AF228" s="255" t="s">
        <v>96</v>
      </c>
      <c r="AG228" s="249" t="s">
        <v>97</v>
      </c>
      <c r="AH228" s="241">
        <v>0.25</v>
      </c>
      <c r="AI228" s="249" t="s">
        <v>98</v>
      </c>
      <c r="AJ228" s="241">
        <v>0.15</v>
      </c>
      <c r="AK228" s="247">
        <v>0.4</v>
      </c>
      <c r="AL228" s="256">
        <v>4.6655999999999996E-2</v>
      </c>
      <c r="AM228" s="256">
        <v>0.6</v>
      </c>
      <c r="AN228" s="249" t="s">
        <v>99</v>
      </c>
      <c r="AO228" s="249" t="s">
        <v>100</v>
      </c>
      <c r="AP228" s="249" t="s">
        <v>101</v>
      </c>
      <c r="AQ228" s="487"/>
      <c r="AR228" s="463"/>
      <c r="AS228" s="463"/>
      <c r="AT228" s="464"/>
      <c r="AU228" s="463"/>
      <c r="AV228" s="463"/>
      <c r="AW228" s="464"/>
      <c r="AX228" s="464"/>
      <c r="AY228" s="464"/>
      <c r="AZ228" s="487"/>
      <c r="BA228" s="486"/>
      <c r="BB228" s="486"/>
      <c r="BC228" s="408"/>
      <c r="BD228" s="408"/>
      <c r="BE228" s="502"/>
      <c r="BF228" s="405"/>
      <c r="BG228" s="405"/>
      <c r="BH228" s="405"/>
      <c r="BI228" s="405"/>
      <c r="BJ228" s="405"/>
      <c r="BK228" s="405"/>
      <c r="BL228" s="424"/>
      <c r="BM228" s="423"/>
      <c r="BN228" s="423"/>
      <c r="BO228" s="423"/>
      <c r="BP228" s="35"/>
    </row>
    <row r="229" spans="1:68">
      <c r="A229" s="498"/>
      <c r="B229" s="408"/>
      <c r="C229" s="408"/>
      <c r="D229" s="483"/>
      <c r="E229" s="483"/>
      <c r="F229" s="483"/>
      <c r="G229" s="486"/>
      <c r="H229" s="487"/>
      <c r="I229" s="487"/>
      <c r="J229" s="463"/>
      <c r="K229" s="456"/>
      <c r="L229" s="408"/>
      <c r="M229" s="458"/>
      <c r="N229" s="408"/>
      <c r="O229" s="408"/>
      <c r="P229" s="486"/>
      <c r="Q229" s="411"/>
      <c r="R229" s="487"/>
      <c r="S229" s="455"/>
      <c r="T229" s="487"/>
      <c r="U229" s="455"/>
      <c r="V229" s="487"/>
      <c r="W229" s="455"/>
      <c r="X229" s="458"/>
      <c r="Y229" s="455"/>
      <c r="Z229" s="455"/>
      <c r="AA229" s="464"/>
      <c r="AB229" s="243"/>
      <c r="AC229" s="237"/>
      <c r="AD229" s="237"/>
      <c r="AE229" s="237"/>
      <c r="AF229" s="245" t="s">
        <v>143</v>
      </c>
      <c r="AG229" s="246"/>
      <c r="AH229" s="241" t="s">
        <v>143</v>
      </c>
      <c r="AI229" s="246"/>
      <c r="AJ229" s="241" t="s">
        <v>143</v>
      </c>
      <c r="AK229" s="247" t="s">
        <v>143</v>
      </c>
      <c r="AL229" s="248" t="s">
        <v>143</v>
      </c>
      <c r="AM229" s="248" t="s">
        <v>143</v>
      </c>
      <c r="AN229" s="249"/>
      <c r="AO229" s="249"/>
      <c r="AP229" s="249"/>
      <c r="AQ229" s="487"/>
      <c r="AR229" s="463"/>
      <c r="AS229" s="463"/>
      <c r="AT229" s="464"/>
      <c r="AU229" s="463"/>
      <c r="AV229" s="463"/>
      <c r="AW229" s="464"/>
      <c r="AX229" s="464"/>
      <c r="AY229" s="464"/>
      <c r="AZ229" s="487"/>
      <c r="BA229" s="486"/>
      <c r="BB229" s="486"/>
      <c r="BC229" s="408"/>
      <c r="BD229" s="408"/>
      <c r="BE229" s="502"/>
      <c r="BF229" s="405"/>
      <c r="BG229" s="405"/>
      <c r="BH229" s="405"/>
      <c r="BI229" s="405"/>
      <c r="BJ229" s="405"/>
      <c r="BK229" s="405"/>
      <c r="BL229" s="424"/>
      <c r="BM229" s="423"/>
      <c r="BN229" s="423"/>
      <c r="BO229" s="423"/>
      <c r="BP229" s="35"/>
    </row>
    <row r="230" spans="1:68" ht="94.5" customHeight="1">
      <c r="A230" s="498"/>
      <c r="B230" s="408"/>
      <c r="C230" s="408"/>
      <c r="D230" s="233" t="s">
        <v>83</v>
      </c>
      <c r="E230" s="233" t="s">
        <v>726</v>
      </c>
      <c r="F230" s="233">
        <v>2</v>
      </c>
      <c r="G230" s="237" t="s">
        <v>749</v>
      </c>
      <c r="H230" s="235"/>
      <c r="I230" s="235"/>
      <c r="J230" s="250" t="s">
        <v>750</v>
      </c>
      <c r="K230" s="303" t="s">
        <v>192</v>
      </c>
      <c r="L230" s="237" t="s">
        <v>88</v>
      </c>
      <c r="M230" s="238" t="s">
        <v>751</v>
      </c>
      <c r="N230" s="237"/>
      <c r="O230" s="237"/>
      <c r="P230" s="239" t="s">
        <v>752</v>
      </c>
      <c r="Q230" s="240">
        <v>0.9</v>
      </c>
      <c r="R230" s="235" t="s">
        <v>129</v>
      </c>
      <c r="S230" s="241">
        <v>0.4</v>
      </c>
      <c r="T230" s="235"/>
      <c r="U230" s="241" t="s">
        <v>143</v>
      </c>
      <c r="V230" s="235" t="s">
        <v>125</v>
      </c>
      <c r="W230" s="241">
        <v>0.2</v>
      </c>
      <c r="X230" s="238" t="s">
        <v>125</v>
      </c>
      <c r="Y230" s="241">
        <v>0.2</v>
      </c>
      <c r="Z230" s="241" t="s">
        <v>319</v>
      </c>
      <c r="AA230" s="242" t="s">
        <v>131</v>
      </c>
      <c r="AB230" s="243">
        <v>1</v>
      </c>
      <c r="AC230" s="237" t="s">
        <v>753</v>
      </c>
      <c r="AD230" s="237" t="s">
        <v>754</v>
      </c>
      <c r="AE230" s="237" t="s">
        <v>755</v>
      </c>
      <c r="AF230" s="245" t="s">
        <v>96</v>
      </c>
      <c r="AG230" s="246" t="s">
        <v>97</v>
      </c>
      <c r="AH230" s="241">
        <v>0.25</v>
      </c>
      <c r="AI230" s="246" t="s">
        <v>98</v>
      </c>
      <c r="AJ230" s="241">
        <v>0.15</v>
      </c>
      <c r="AK230" s="247">
        <v>0.4</v>
      </c>
      <c r="AL230" s="248">
        <v>0.24</v>
      </c>
      <c r="AM230" s="248">
        <v>0.2</v>
      </c>
      <c r="AN230" s="249" t="s">
        <v>99</v>
      </c>
      <c r="AO230" s="249" t="s">
        <v>100</v>
      </c>
      <c r="AP230" s="249" t="s">
        <v>101</v>
      </c>
      <c r="AQ230" s="235" t="s">
        <v>733</v>
      </c>
      <c r="AR230" s="247">
        <v>0.4</v>
      </c>
      <c r="AS230" s="247">
        <v>0.24</v>
      </c>
      <c r="AT230" s="242" t="s">
        <v>129</v>
      </c>
      <c r="AU230" s="247">
        <v>0.2</v>
      </c>
      <c r="AV230" s="247">
        <v>0.2</v>
      </c>
      <c r="AW230" s="242" t="s">
        <v>125</v>
      </c>
      <c r="AX230" s="242" t="s">
        <v>131</v>
      </c>
      <c r="AY230" s="242" t="s">
        <v>131</v>
      </c>
      <c r="AZ230" s="235" t="s">
        <v>132</v>
      </c>
      <c r="BA230" s="237" t="s">
        <v>133</v>
      </c>
      <c r="BB230" s="237" t="s">
        <v>133</v>
      </c>
      <c r="BC230" s="237" t="s">
        <v>133</v>
      </c>
      <c r="BD230" s="237" t="s">
        <v>133</v>
      </c>
      <c r="BE230" s="345" t="s">
        <v>133</v>
      </c>
      <c r="BF230" s="178" t="s">
        <v>114</v>
      </c>
      <c r="BG230" s="178" t="s">
        <v>114</v>
      </c>
      <c r="BH230" s="178" t="s">
        <v>114</v>
      </c>
      <c r="BI230" s="178"/>
      <c r="BJ230" s="178"/>
      <c r="BK230" s="178"/>
      <c r="BL230" s="178" t="s">
        <v>2915</v>
      </c>
      <c r="BM230" s="178" t="s">
        <v>201</v>
      </c>
      <c r="BN230" s="178" t="s">
        <v>114</v>
      </c>
      <c r="BO230" s="178" t="s">
        <v>114</v>
      </c>
      <c r="BP230" s="35"/>
    </row>
    <row r="231" spans="1:68" ht="78" customHeight="1">
      <c r="A231" s="483" t="s">
        <v>757</v>
      </c>
      <c r="B231" s="486" t="s">
        <v>381</v>
      </c>
      <c r="C231" s="486" t="s">
        <v>758</v>
      </c>
      <c r="D231" s="483" t="s">
        <v>83</v>
      </c>
      <c r="E231" s="483" t="s">
        <v>759</v>
      </c>
      <c r="F231" s="483">
        <v>1</v>
      </c>
      <c r="G231" s="486" t="s">
        <v>760</v>
      </c>
      <c r="H231" s="515"/>
      <c r="I231" s="515"/>
      <c r="J231" s="463" t="s">
        <v>761</v>
      </c>
      <c r="K231" s="456" t="s">
        <v>87</v>
      </c>
      <c r="L231" s="408" t="s">
        <v>88</v>
      </c>
      <c r="M231" s="458" t="s">
        <v>762</v>
      </c>
      <c r="N231" s="517"/>
      <c r="O231" s="517"/>
      <c r="P231" s="486" t="s">
        <v>763</v>
      </c>
      <c r="Q231" s="411">
        <v>0.8</v>
      </c>
      <c r="R231" s="487" t="s">
        <v>103</v>
      </c>
      <c r="S231" s="455">
        <v>0.2</v>
      </c>
      <c r="T231" s="487" t="s">
        <v>125</v>
      </c>
      <c r="U231" s="455">
        <v>0.2</v>
      </c>
      <c r="V231" s="487" t="s">
        <v>195</v>
      </c>
      <c r="W231" s="455">
        <v>0.4</v>
      </c>
      <c r="X231" s="458" t="s">
        <v>195</v>
      </c>
      <c r="Y231" s="455">
        <v>0.4</v>
      </c>
      <c r="Z231" s="455" t="s">
        <v>214</v>
      </c>
      <c r="AA231" s="464" t="s">
        <v>131</v>
      </c>
      <c r="AB231" s="243">
        <v>1</v>
      </c>
      <c r="AC231" s="237" t="s">
        <v>764</v>
      </c>
      <c r="AD231" s="237" t="s">
        <v>94</v>
      </c>
      <c r="AE231" s="237" t="s">
        <v>765</v>
      </c>
      <c r="AF231" s="245" t="s">
        <v>96</v>
      </c>
      <c r="AG231" s="246" t="s">
        <v>97</v>
      </c>
      <c r="AH231" s="241">
        <v>0.25</v>
      </c>
      <c r="AI231" s="246" t="s">
        <v>98</v>
      </c>
      <c r="AJ231" s="241">
        <v>0.15</v>
      </c>
      <c r="AK231" s="247">
        <v>0.4</v>
      </c>
      <c r="AL231" s="248">
        <v>0.12</v>
      </c>
      <c r="AM231" s="248">
        <v>0.4</v>
      </c>
      <c r="AN231" s="249" t="s">
        <v>99</v>
      </c>
      <c r="AO231" s="249" t="s">
        <v>766</v>
      </c>
      <c r="AP231" s="249" t="s">
        <v>101</v>
      </c>
      <c r="AQ231" s="487" t="s">
        <v>767</v>
      </c>
      <c r="AR231" s="462">
        <v>0.2</v>
      </c>
      <c r="AS231" s="462">
        <v>5.04E-2</v>
      </c>
      <c r="AT231" s="464" t="s">
        <v>103</v>
      </c>
      <c r="AU231" s="462">
        <v>0.4</v>
      </c>
      <c r="AV231" s="462">
        <v>0.30000000000000004</v>
      </c>
      <c r="AW231" s="464" t="s">
        <v>195</v>
      </c>
      <c r="AX231" s="464" t="s">
        <v>131</v>
      </c>
      <c r="AY231" s="464" t="s">
        <v>131</v>
      </c>
      <c r="AZ231" s="487" t="s">
        <v>132</v>
      </c>
      <c r="BA231" s="486" t="s">
        <v>133</v>
      </c>
      <c r="BB231" s="486" t="s">
        <v>133</v>
      </c>
      <c r="BC231" s="408" t="s">
        <v>133</v>
      </c>
      <c r="BD231" s="408" t="s">
        <v>133</v>
      </c>
      <c r="BE231" s="491" t="s">
        <v>133</v>
      </c>
      <c r="BF231" s="423" t="s">
        <v>219</v>
      </c>
      <c r="BG231" s="423" t="s">
        <v>219</v>
      </c>
      <c r="BH231" s="424" t="s">
        <v>219</v>
      </c>
      <c r="BI231" s="524"/>
      <c r="BJ231" s="524"/>
      <c r="BK231" s="524"/>
      <c r="BL231" s="424" t="s">
        <v>768</v>
      </c>
      <c r="BM231" s="423" t="s">
        <v>113</v>
      </c>
      <c r="BN231" s="423" t="s">
        <v>219</v>
      </c>
      <c r="BO231" s="423" t="s">
        <v>219</v>
      </c>
      <c r="BP231" s="35"/>
    </row>
    <row r="232" spans="1:68" ht="105" customHeight="1">
      <c r="A232" s="483"/>
      <c r="B232" s="486"/>
      <c r="C232" s="486"/>
      <c r="D232" s="483"/>
      <c r="E232" s="483"/>
      <c r="F232" s="483"/>
      <c r="G232" s="486"/>
      <c r="H232" s="515"/>
      <c r="I232" s="515"/>
      <c r="J232" s="463"/>
      <c r="K232" s="456"/>
      <c r="L232" s="408"/>
      <c r="M232" s="458"/>
      <c r="N232" s="517"/>
      <c r="O232" s="517"/>
      <c r="P232" s="486"/>
      <c r="Q232" s="411"/>
      <c r="R232" s="487"/>
      <c r="S232" s="455"/>
      <c r="T232" s="487"/>
      <c r="U232" s="455"/>
      <c r="V232" s="487"/>
      <c r="W232" s="455"/>
      <c r="X232" s="458"/>
      <c r="Y232" s="455"/>
      <c r="Z232" s="455"/>
      <c r="AA232" s="464"/>
      <c r="AB232" s="243">
        <v>2</v>
      </c>
      <c r="AC232" s="239" t="s">
        <v>769</v>
      </c>
      <c r="AD232" s="239" t="s">
        <v>94</v>
      </c>
      <c r="AE232" s="237" t="s">
        <v>765</v>
      </c>
      <c r="AF232" s="245" t="s">
        <v>96</v>
      </c>
      <c r="AG232" s="246" t="s">
        <v>97</v>
      </c>
      <c r="AH232" s="241">
        <v>0.25</v>
      </c>
      <c r="AI232" s="246" t="s">
        <v>98</v>
      </c>
      <c r="AJ232" s="241">
        <v>0.15</v>
      </c>
      <c r="AK232" s="247">
        <v>0.4</v>
      </c>
      <c r="AL232" s="248">
        <v>7.1999999999999995E-2</v>
      </c>
      <c r="AM232" s="248">
        <v>0.4</v>
      </c>
      <c r="AN232" s="249" t="s">
        <v>99</v>
      </c>
      <c r="AO232" s="249" t="s">
        <v>766</v>
      </c>
      <c r="AP232" s="249" t="s">
        <v>101</v>
      </c>
      <c r="AQ232" s="487"/>
      <c r="AR232" s="463"/>
      <c r="AS232" s="463"/>
      <c r="AT232" s="464"/>
      <c r="AU232" s="463"/>
      <c r="AV232" s="463"/>
      <c r="AW232" s="464"/>
      <c r="AX232" s="464"/>
      <c r="AY232" s="464"/>
      <c r="AZ232" s="487"/>
      <c r="BA232" s="486"/>
      <c r="BB232" s="486"/>
      <c r="BC232" s="408"/>
      <c r="BD232" s="408"/>
      <c r="BE232" s="502"/>
      <c r="BF232" s="423"/>
      <c r="BG232" s="423"/>
      <c r="BH232" s="423"/>
      <c r="BI232" s="525"/>
      <c r="BJ232" s="525"/>
      <c r="BK232" s="525"/>
      <c r="BL232" s="424"/>
      <c r="BM232" s="423"/>
      <c r="BN232" s="423"/>
      <c r="BO232" s="423"/>
      <c r="BP232" s="35"/>
    </row>
    <row r="233" spans="1:68" ht="75" customHeight="1">
      <c r="A233" s="483"/>
      <c r="B233" s="486"/>
      <c r="C233" s="486"/>
      <c r="D233" s="483"/>
      <c r="E233" s="483"/>
      <c r="F233" s="483"/>
      <c r="G233" s="486"/>
      <c r="H233" s="515"/>
      <c r="I233" s="515"/>
      <c r="J233" s="463"/>
      <c r="K233" s="456"/>
      <c r="L233" s="408"/>
      <c r="M233" s="458"/>
      <c r="N233" s="517"/>
      <c r="O233" s="517"/>
      <c r="P233" s="486"/>
      <c r="Q233" s="411"/>
      <c r="R233" s="487"/>
      <c r="S233" s="455"/>
      <c r="T233" s="487"/>
      <c r="U233" s="455"/>
      <c r="V233" s="487"/>
      <c r="W233" s="455"/>
      <c r="X233" s="458"/>
      <c r="Y233" s="455"/>
      <c r="Z233" s="455"/>
      <c r="AA233" s="464"/>
      <c r="AB233" s="243">
        <v>3</v>
      </c>
      <c r="AC233" s="239" t="s">
        <v>770</v>
      </c>
      <c r="AD233" s="239" t="s">
        <v>94</v>
      </c>
      <c r="AE233" s="237" t="s">
        <v>765</v>
      </c>
      <c r="AF233" s="245" t="s">
        <v>96</v>
      </c>
      <c r="AG233" s="246" t="s">
        <v>250</v>
      </c>
      <c r="AH233" s="241">
        <v>0.15</v>
      </c>
      <c r="AI233" s="246" t="s">
        <v>98</v>
      </c>
      <c r="AJ233" s="241">
        <v>0.15</v>
      </c>
      <c r="AK233" s="247">
        <v>0.3</v>
      </c>
      <c r="AL233" s="248">
        <v>5.04E-2</v>
      </c>
      <c r="AM233" s="248">
        <v>0.4</v>
      </c>
      <c r="AN233" s="249" t="s">
        <v>99</v>
      </c>
      <c r="AO233" s="249" t="s">
        <v>100</v>
      </c>
      <c r="AP233" s="249" t="s">
        <v>101</v>
      </c>
      <c r="AQ233" s="487"/>
      <c r="AR233" s="463"/>
      <c r="AS233" s="463"/>
      <c r="AT233" s="464"/>
      <c r="AU233" s="463"/>
      <c r="AV233" s="463"/>
      <c r="AW233" s="464"/>
      <c r="AX233" s="464"/>
      <c r="AY233" s="464"/>
      <c r="AZ233" s="487"/>
      <c r="BA233" s="486"/>
      <c r="BB233" s="486"/>
      <c r="BC233" s="408"/>
      <c r="BD233" s="408"/>
      <c r="BE233" s="502"/>
      <c r="BF233" s="423"/>
      <c r="BG233" s="423"/>
      <c r="BH233" s="423"/>
      <c r="BI233" s="525"/>
      <c r="BJ233" s="525"/>
      <c r="BK233" s="525"/>
      <c r="BL233" s="424"/>
      <c r="BM233" s="423"/>
      <c r="BN233" s="423"/>
      <c r="BO233" s="423"/>
      <c r="BP233" s="35"/>
    </row>
    <row r="234" spans="1:68" ht="108.75" customHeight="1">
      <c r="A234" s="483"/>
      <c r="B234" s="486"/>
      <c r="C234" s="486"/>
      <c r="D234" s="483"/>
      <c r="E234" s="483"/>
      <c r="F234" s="483"/>
      <c r="G234" s="486"/>
      <c r="H234" s="515"/>
      <c r="I234" s="515"/>
      <c r="J234" s="463"/>
      <c r="K234" s="456"/>
      <c r="L234" s="408"/>
      <c r="M234" s="458"/>
      <c r="N234" s="517"/>
      <c r="O234" s="517"/>
      <c r="P234" s="486"/>
      <c r="Q234" s="411"/>
      <c r="R234" s="487"/>
      <c r="S234" s="455"/>
      <c r="T234" s="487"/>
      <c r="U234" s="455"/>
      <c r="V234" s="487"/>
      <c r="W234" s="455"/>
      <c r="X234" s="458"/>
      <c r="Y234" s="455"/>
      <c r="Z234" s="455"/>
      <c r="AA234" s="464"/>
      <c r="AB234" s="243">
        <v>4</v>
      </c>
      <c r="AC234" s="237" t="s">
        <v>771</v>
      </c>
      <c r="AD234" s="237" t="s">
        <v>94</v>
      </c>
      <c r="AE234" s="237" t="s">
        <v>765</v>
      </c>
      <c r="AF234" s="245" t="s">
        <v>293</v>
      </c>
      <c r="AG234" s="246" t="s">
        <v>294</v>
      </c>
      <c r="AH234" s="241">
        <v>0.1</v>
      </c>
      <c r="AI234" s="246" t="s">
        <v>98</v>
      </c>
      <c r="AJ234" s="241">
        <v>0.15</v>
      </c>
      <c r="AK234" s="247">
        <v>0.25</v>
      </c>
      <c r="AL234" s="248">
        <v>5.04E-2</v>
      </c>
      <c r="AM234" s="248">
        <v>0.30000000000000004</v>
      </c>
      <c r="AN234" s="249" t="s">
        <v>99</v>
      </c>
      <c r="AO234" s="249" t="s">
        <v>100</v>
      </c>
      <c r="AP234" s="249" t="s">
        <v>101</v>
      </c>
      <c r="AQ234" s="487"/>
      <c r="AR234" s="463"/>
      <c r="AS234" s="463"/>
      <c r="AT234" s="464"/>
      <c r="AU234" s="463"/>
      <c r="AV234" s="463"/>
      <c r="AW234" s="464"/>
      <c r="AX234" s="464"/>
      <c r="AY234" s="464"/>
      <c r="AZ234" s="487"/>
      <c r="BA234" s="486"/>
      <c r="BB234" s="486"/>
      <c r="BC234" s="408"/>
      <c r="BD234" s="408"/>
      <c r="BE234" s="502"/>
      <c r="BF234" s="423"/>
      <c r="BG234" s="423"/>
      <c r="BH234" s="423"/>
      <c r="BI234" s="525"/>
      <c r="BJ234" s="525"/>
      <c r="BK234" s="525"/>
      <c r="BL234" s="424"/>
      <c r="BM234" s="423"/>
      <c r="BN234" s="423"/>
      <c r="BO234" s="423"/>
      <c r="BP234" s="35"/>
    </row>
    <row r="235" spans="1:68">
      <c r="A235" s="483"/>
      <c r="B235" s="486"/>
      <c r="C235" s="486"/>
      <c r="D235" s="483"/>
      <c r="E235" s="483"/>
      <c r="F235" s="483"/>
      <c r="G235" s="486"/>
      <c r="H235" s="515"/>
      <c r="I235" s="515"/>
      <c r="J235" s="463"/>
      <c r="K235" s="456"/>
      <c r="L235" s="408"/>
      <c r="M235" s="458"/>
      <c r="N235" s="517"/>
      <c r="O235" s="517"/>
      <c r="P235" s="486"/>
      <c r="Q235" s="411"/>
      <c r="R235" s="487"/>
      <c r="S235" s="455"/>
      <c r="T235" s="487"/>
      <c r="U235" s="455"/>
      <c r="V235" s="487"/>
      <c r="W235" s="455"/>
      <c r="X235" s="458"/>
      <c r="Y235" s="455"/>
      <c r="Z235" s="455"/>
      <c r="AA235" s="464"/>
      <c r="AB235" s="243"/>
      <c r="AC235" s="343"/>
      <c r="AD235" s="343"/>
      <c r="AE235" s="237"/>
      <c r="AF235" s="245" t="s">
        <v>143</v>
      </c>
      <c r="AG235" s="246"/>
      <c r="AH235" s="241" t="s">
        <v>143</v>
      </c>
      <c r="AI235" s="246"/>
      <c r="AJ235" s="241" t="s">
        <v>143</v>
      </c>
      <c r="AK235" s="247" t="s">
        <v>143</v>
      </c>
      <c r="AL235" s="248" t="s">
        <v>143</v>
      </c>
      <c r="AM235" s="248" t="s">
        <v>143</v>
      </c>
      <c r="AN235" s="249"/>
      <c r="AO235" s="249"/>
      <c r="AP235" s="249"/>
      <c r="AQ235" s="487"/>
      <c r="AR235" s="463"/>
      <c r="AS235" s="463"/>
      <c r="AT235" s="464"/>
      <c r="AU235" s="463"/>
      <c r="AV235" s="463"/>
      <c r="AW235" s="464"/>
      <c r="AX235" s="464"/>
      <c r="AY235" s="464"/>
      <c r="AZ235" s="487"/>
      <c r="BA235" s="486"/>
      <c r="BB235" s="486"/>
      <c r="BC235" s="408"/>
      <c r="BD235" s="408"/>
      <c r="BE235" s="502"/>
      <c r="BF235" s="423"/>
      <c r="BG235" s="423"/>
      <c r="BH235" s="423"/>
      <c r="BI235" s="525"/>
      <c r="BJ235" s="525"/>
      <c r="BK235" s="525"/>
      <c r="BL235" s="424"/>
      <c r="BM235" s="423"/>
      <c r="BN235" s="423"/>
      <c r="BO235" s="423"/>
      <c r="BP235" s="35"/>
    </row>
    <row r="236" spans="1:68">
      <c r="A236" s="483"/>
      <c r="B236" s="486"/>
      <c r="C236" s="486"/>
      <c r="D236" s="483"/>
      <c r="E236" s="483"/>
      <c r="F236" s="483"/>
      <c r="G236" s="486"/>
      <c r="H236" s="515"/>
      <c r="I236" s="515"/>
      <c r="J236" s="463"/>
      <c r="K236" s="456"/>
      <c r="L236" s="408"/>
      <c r="M236" s="458"/>
      <c r="N236" s="517"/>
      <c r="O236" s="517"/>
      <c r="P236" s="486"/>
      <c r="Q236" s="411"/>
      <c r="R236" s="487"/>
      <c r="S236" s="455"/>
      <c r="T236" s="487"/>
      <c r="U236" s="455"/>
      <c r="V236" s="487"/>
      <c r="W236" s="455"/>
      <c r="X236" s="458"/>
      <c r="Y236" s="455"/>
      <c r="Z236" s="455"/>
      <c r="AA236" s="464"/>
      <c r="AB236" s="243"/>
      <c r="AC236" s="237"/>
      <c r="AD236" s="237"/>
      <c r="AE236" s="237"/>
      <c r="AF236" s="245" t="s">
        <v>143</v>
      </c>
      <c r="AG236" s="246"/>
      <c r="AH236" s="241" t="s">
        <v>143</v>
      </c>
      <c r="AI236" s="246"/>
      <c r="AJ236" s="241" t="s">
        <v>143</v>
      </c>
      <c r="AK236" s="247" t="s">
        <v>143</v>
      </c>
      <c r="AL236" s="248" t="s">
        <v>143</v>
      </c>
      <c r="AM236" s="248" t="s">
        <v>143</v>
      </c>
      <c r="AN236" s="249"/>
      <c r="AO236" s="249"/>
      <c r="AP236" s="249"/>
      <c r="AQ236" s="487"/>
      <c r="AR236" s="463"/>
      <c r="AS236" s="463"/>
      <c r="AT236" s="464"/>
      <c r="AU236" s="463"/>
      <c r="AV236" s="463"/>
      <c r="AW236" s="464"/>
      <c r="AX236" s="464"/>
      <c r="AY236" s="464"/>
      <c r="AZ236" s="487"/>
      <c r="BA236" s="486"/>
      <c r="BB236" s="486"/>
      <c r="BC236" s="408"/>
      <c r="BD236" s="408"/>
      <c r="BE236" s="502"/>
      <c r="BF236" s="423"/>
      <c r="BG236" s="423"/>
      <c r="BH236" s="423"/>
      <c r="BI236" s="525"/>
      <c r="BJ236" s="525"/>
      <c r="BK236" s="525"/>
      <c r="BL236" s="424"/>
      <c r="BM236" s="423"/>
      <c r="BN236" s="423"/>
      <c r="BO236" s="423"/>
      <c r="BP236" s="35"/>
    </row>
    <row r="237" spans="1:68" ht="88.5" customHeight="1">
      <c r="A237" s="498" t="s">
        <v>772</v>
      </c>
      <c r="B237" s="408" t="s">
        <v>381</v>
      </c>
      <c r="C237" s="408" t="s">
        <v>773</v>
      </c>
      <c r="D237" s="483" t="s">
        <v>83</v>
      </c>
      <c r="E237" s="483" t="s">
        <v>774</v>
      </c>
      <c r="F237" s="483">
        <v>1</v>
      </c>
      <c r="G237" s="486" t="s">
        <v>775</v>
      </c>
      <c r="H237" s="487"/>
      <c r="I237" s="487"/>
      <c r="J237" s="463" t="s">
        <v>776</v>
      </c>
      <c r="K237" s="456" t="s">
        <v>87</v>
      </c>
      <c r="L237" s="486" t="s">
        <v>349</v>
      </c>
      <c r="M237" s="458" t="s">
        <v>777</v>
      </c>
      <c r="N237" s="408"/>
      <c r="O237" s="408"/>
      <c r="P237" s="486" t="s">
        <v>778</v>
      </c>
      <c r="Q237" s="411">
        <v>0</v>
      </c>
      <c r="R237" s="487" t="s">
        <v>91</v>
      </c>
      <c r="S237" s="455">
        <v>0.6</v>
      </c>
      <c r="T237" s="487"/>
      <c r="U237" s="455" t="s">
        <v>143</v>
      </c>
      <c r="V237" s="487" t="s">
        <v>125</v>
      </c>
      <c r="W237" s="455">
        <v>0.2</v>
      </c>
      <c r="X237" s="458" t="s">
        <v>125</v>
      </c>
      <c r="Y237" s="455">
        <v>0.2</v>
      </c>
      <c r="Z237" s="455" t="s">
        <v>643</v>
      </c>
      <c r="AA237" s="464" t="s">
        <v>130</v>
      </c>
      <c r="AB237" s="243">
        <v>1</v>
      </c>
      <c r="AC237" s="237" t="s">
        <v>779</v>
      </c>
      <c r="AD237" s="237" t="s">
        <v>94</v>
      </c>
      <c r="AE237" s="237" t="s">
        <v>780</v>
      </c>
      <c r="AF237" s="245" t="s">
        <v>96</v>
      </c>
      <c r="AG237" s="246" t="s">
        <v>97</v>
      </c>
      <c r="AH237" s="241">
        <v>0.25</v>
      </c>
      <c r="AI237" s="246" t="s">
        <v>98</v>
      </c>
      <c r="AJ237" s="241">
        <v>0.15</v>
      </c>
      <c r="AK237" s="247">
        <v>0.4</v>
      </c>
      <c r="AL237" s="248">
        <v>0.36</v>
      </c>
      <c r="AM237" s="248">
        <v>0.2</v>
      </c>
      <c r="AN237" s="249" t="s">
        <v>99</v>
      </c>
      <c r="AO237" s="249" t="s">
        <v>100</v>
      </c>
      <c r="AP237" s="249" t="s">
        <v>101</v>
      </c>
      <c r="AQ237" s="487" t="s">
        <v>781</v>
      </c>
      <c r="AR237" s="462">
        <v>0.6</v>
      </c>
      <c r="AS237" s="462">
        <v>0.216</v>
      </c>
      <c r="AT237" s="464" t="s">
        <v>129</v>
      </c>
      <c r="AU237" s="462">
        <v>0.2</v>
      </c>
      <c r="AV237" s="462">
        <v>0.2</v>
      </c>
      <c r="AW237" s="464" t="s">
        <v>125</v>
      </c>
      <c r="AX237" s="464" t="s">
        <v>130</v>
      </c>
      <c r="AY237" s="464" t="s">
        <v>131</v>
      </c>
      <c r="AZ237" s="487" t="s">
        <v>132</v>
      </c>
      <c r="BA237" s="486" t="s">
        <v>133</v>
      </c>
      <c r="BB237" s="486" t="s">
        <v>133</v>
      </c>
      <c r="BC237" s="408" t="s">
        <v>133</v>
      </c>
      <c r="BD237" s="408" t="s">
        <v>133</v>
      </c>
      <c r="BE237" s="492" t="s">
        <v>133</v>
      </c>
      <c r="BF237" s="407" t="s">
        <v>219</v>
      </c>
      <c r="BG237" s="407" t="s">
        <v>219</v>
      </c>
      <c r="BH237" s="413" t="s">
        <v>219</v>
      </c>
      <c r="BI237" s="413"/>
      <c r="BJ237" s="407"/>
      <c r="BK237" s="407"/>
      <c r="BL237" s="410" t="s">
        <v>782</v>
      </c>
      <c r="BM237" s="503" t="s">
        <v>509</v>
      </c>
      <c r="BN237" s="503" t="s">
        <v>219</v>
      </c>
      <c r="BO237" s="503" t="s">
        <v>219</v>
      </c>
      <c r="BP237" s="35"/>
    </row>
    <row r="238" spans="1:68" ht="88.5" customHeight="1">
      <c r="A238" s="498"/>
      <c r="B238" s="408"/>
      <c r="C238" s="408"/>
      <c r="D238" s="483"/>
      <c r="E238" s="483"/>
      <c r="F238" s="483"/>
      <c r="G238" s="486"/>
      <c r="H238" s="487"/>
      <c r="I238" s="487"/>
      <c r="J238" s="463"/>
      <c r="K238" s="456"/>
      <c r="L238" s="486"/>
      <c r="M238" s="458"/>
      <c r="N238" s="408"/>
      <c r="O238" s="408"/>
      <c r="P238" s="486"/>
      <c r="Q238" s="411"/>
      <c r="R238" s="487"/>
      <c r="S238" s="455"/>
      <c r="T238" s="487"/>
      <c r="U238" s="455"/>
      <c r="V238" s="487"/>
      <c r="W238" s="455"/>
      <c r="X238" s="458"/>
      <c r="Y238" s="455"/>
      <c r="Z238" s="455"/>
      <c r="AA238" s="464"/>
      <c r="AB238" s="243">
        <v>2</v>
      </c>
      <c r="AC238" s="239" t="s">
        <v>783</v>
      </c>
      <c r="AD238" s="237" t="s">
        <v>359</v>
      </c>
      <c r="AE238" s="239" t="s">
        <v>784</v>
      </c>
      <c r="AF238" s="245" t="s">
        <v>96</v>
      </c>
      <c r="AG238" s="246" t="s">
        <v>97</v>
      </c>
      <c r="AH238" s="241">
        <v>0.25</v>
      </c>
      <c r="AI238" s="246" t="s">
        <v>98</v>
      </c>
      <c r="AJ238" s="241">
        <v>0.15</v>
      </c>
      <c r="AK238" s="247">
        <v>0.4</v>
      </c>
      <c r="AL238" s="248">
        <v>0.216</v>
      </c>
      <c r="AM238" s="248">
        <v>0.2</v>
      </c>
      <c r="AN238" s="249" t="s">
        <v>99</v>
      </c>
      <c r="AO238" s="249" t="s">
        <v>100</v>
      </c>
      <c r="AP238" s="249" t="s">
        <v>101</v>
      </c>
      <c r="AQ238" s="487"/>
      <c r="AR238" s="463"/>
      <c r="AS238" s="463"/>
      <c r="AT238" s="464"/>
      <c r="AU238" s="463"/>
      <c r="AV238" s="463"/>
      <c r="AW238" s="464"/>
      <c r="AX238" s="464"/>
      <c r="AY238" s="464"/>
      <c r="AZ238" s="487"/>
      <c r="BA238" s="486"/>
      <c r="BB238" s="486"/>
      <c r="BC238" s="408"/>
      <c r="BD238" s="408"/>
      <c r="BE238" s="408"/>
      <c r="BF238" s="408"/>
      <c r="BG238" s="408"/>
      <c r="BH238" s="408"/>
      <c r="BI238" s="408"/>
      <c r="BJ238" s="408"/>
      <c r="BK238" s="408"/>
      <c r="BL238" s="411"/>
      <c r="BM238" s="486"/>
      <c r="BN238" s="486"/>
      <c r="BO238" s="486"/>
      <c r="BP238" s="35"/>
    </row>
    <row r="239" spans="1:68">
      <c r="A239" s="498"/>
      <c r="B239" s="408"/>
      <c r="C239" s="408"/>
      <c r="D239" s="483"/>
      <c r="E239" s="483"/>
      <c r="F239" s="483"/>
      <c r="G239" s="486"/>
      <c r="H239" s="487"/>
      <c r="I239" s="487"/>
      <c r="J239" s="463"/>
      <c r="K239" s="456"/>
      <c r="L239" s="486"/>
      <c r="M239" s="458"/>
      <c r="N239" s="408"/>
      <c r="O239" s="408"/>
      <c r="P239" s="486"/>
      <c r="Q239" s="411"/>
      <c r="R239" s="487"/>
      <c r="S239" s="455"/>
      <c r="T239" s="487"/>
      <c r="U239" s="455"/>
      <c r="V239" s="487"/>
      <c r="W239" s="455"/>
      <c r="X239" s="458"/>
      <c r="Y239" s="455"/>
      <c r="Z239" s="455"/>
      <c r="AA239" s="464"/>
      <c r="AB239" s="243"/>
      <c r="AC239" s="239"/>
      <c r="AD239" s="239"/>
      <c r="AE239" s="239"/>
      <c r="AF239" s="245" t="s">
        <v>143</v>
      </c>
      <c r="AG239" s="246"/>
      <c r="AH239" s="241" t="s">
        <v>143</v>
      </c>
      <c r="AI239" s="246"/>
      <c r="AJ239" s="241" t="s">
        <v>143</v>
      </c>
      <c r="AK239" s="247" t="s">
        <v>143</v>
      </c>
      <c r="AL239" s="248" t="s">
        <v>143</v>
      </c>
      <c r="AM239" s="248" t="s">
        <v>143</v>
      </c>
      <c r="AN239" s="249"/>
      <c r="AO239" s="249"/>
      <c r="AP239" s="249"/>
      <c r="AQ239" s="487"/>
      <c r="AR239" s="463"/>
      <c r="AS239" s="463"/>
      <c r="AT239" s="464"/>
      <c r="AU239" s="463"/>
      <c r="AV239" s="463"/>
      <c r="AW239" s="464"/>
      <c r="AX239" s="464"/>
      <c r="AY239" s="464"/>
      <c r="AZ239" s="487"/>
      <c r="BA239" s="486"/>
      <c r="BB239" s="486"/>
      <c r="BC239" s="408"/>
      <c r="BD239" s="408"/>
      <c r="BE239" s="408"/>
      <c r="BF239" s="408"/>
      <c r="BG239" s="408"/>
      <c r="BH239" s="408"/>
      <c r="BI239" s="408"/>
      <c r="BJ239" s="408"/>
      <c r="BK239" s="408"/>
      <c r="BL239" s="411"/>
      <c r="BM239" s="486"/>
      <c r="BN239" s="486"/>
      <c r="BO239" s="486"/>
      <c r="BP239" s="35"/>
    </row>
    <row r="240" spans="1:68">
      <c r="A240" s="498"/>
      <c r="B240" s="408"/>
      <c r="C240" s="408"/>
      <c r="D240" s="483"/>
      <c r="E240" s="483"/>
      <c r="F240" s="483"/>
      <c r="G240" s="486"/>
      <c r="H240" s="487"/>
      <c r="I240" s="487"/>
      <c r="J240" s="463"/>
      <c r="K240" s="456"/>
      <c r="L240" s="486"/>
      <c r="M240" s="458"/>
      <c r="N240" s="408"/>
      <c r="O240" s="408"/>
      <c r="P240" s="486"/>
      <c r="Q240" s="411"/>
      <c r="R240" s="487"/>
      <c r="S240" s="455"/>
      <c r="T240" s="487"/>
      <c r="U240" s="455"/>
      <c r="V240" s="487"/>
      <c r="W240" s="455"/>
      <c r="X240" s="458"/>
      <c r="Y240" s="455"/>
      <c r="Z240" s="455"/>
      <c r="AA240" s="464"/>
      <c r="AB240" s="243"/>
      <c r="AC240" s="237"/>
      <c r="AD240" s="237"/>
      <c r="AE240" s="237"/>
      <c r="AF240" s="245" t="s">
        <v>143</v>
      </c>
      <c r="AG240" s="246"/>
      <c r="AH240" s="241" t="s">
        <v>143</v>
      </c>
      <c r="AI240" s="246"/>
      <c r="AJ240" s="241" t="s">
        <v>143</v>
      </c>
      <c r="AK240" s="247" t="s">
        <v>143</v>
      </c>
      <c r="AL240" s="248" t="s">
        <v>143</v>
      </c>
      <c r="AM240" s="248" t="s">
        <v>143</v>
      </c>
      <c r="AN240" s="249"/>
      <c r="AO240" s="249"/>
      <c r="AP240" s="249"/>
      <c r="AQ240" s="487"/>
      <c r="AR240" s="463"/>
      <c r="AS240" s="463"/>
      <c r="AT240" s="464"/>
      <c r="AU240" s="463"/>
      <c r="AV240" s="463"/>
      <c r="AW240" s="464"/>
      <c r="AX240" s="464"/>
      <c r="AY240" s="464"/>
      <c r="AZ240" s="487"/>
      <c r="BA240" s="486"/>
      <c r="BB240" s="486"/>
      <c r="BC240" s="408"/>
      <c r="BD240" s="408"/>
      <c r="BE240" s="408"/>
      <c r="BF240" s="408"/>
      <c r="BG240" s="408"/>
      <c r="BH240" s="408"/>
      <c r="BI240" s="408"/>
      <c r="BJ240" s="408"/>
      <c r="BK240" s="408"/>
      <c r="BL240" s="411"/>
      <c r="BM240" s="486"/>
      <c r="BN240" s="486"/>
      <c r="BO240" s="486"/>
      <c r="BP240" s="35"/>
    </row>
    <row r="241" spans="1:68">
      <c r="A241" s="498"/>
      <c r="B241" s="408"/>
      <c r="C241" s="408"/>
      <c r="D241" s="483"/>
      <c r="E241" s="483"/>
      <c r="F241" s="483"/>
      <c r="G241" s="486"/>
      <c r="H241" s="487"/>
      <c r="I241" s="487"/>
      <c r="J241" s="463"/>
      <c r="K241" s="456"/>
      <c r="L241" s="486"/>
      <c r="M241" s="458"/>
      <c r="N241" s="408"/>
      <c r="O241" s="408"/>
      <c r="P241" s="486"/>
      <c r="Q241" s="411"/>
      <c r="R241" s="487"/>
      <c r="S241" s="455"/>
      <c r="T241" s="487"/>
      <c r="U241" s="455"/>
      <c r="V241" s="487"/>
      <c r="W241" s="455"/>
      <c r="X241" s="458"/>
      <c r="Y241" s="455"/>
      <c r="Z241" s="455"/>
      <c r="AA241" s="464"/>
      <c r="AB241" s="243"/>
      <c r="AC241" s="343"/>
      <c r="AD241" s="343"/>
      <c r="AE241" s="237"/>
      <c r="AF241" s="245" t="s">
        <v>143</v>
      </c>
      <c r="AG241" s="246"/>
      <c r="AH241" s="241" t="s">
        <v>143</v>
      </c>
      <c r="AI241" s="246"/>
      <c r="AJ241" s="241" t="s">
        <v>143</v>
      </c>
      <c r="AK241" s="247" t="s">
        <v>143</v>
      </c>
      <c r="AL241" s="248" t="s">
        <v>143</v>
      </c>
      <c r="AM241" s="248" t="s">
        <v>143</v>
      </c>
      <c r="AN241" s="249"/>
      <c r="AO241" s="249"/>
      <c r="AP241" s="249"/>
      <c r="AQ241" s="487"/>
      <c r="AR241" s="463"/>
      <c r="AS241" s="463"/>
      <c r="AT241" s="464"/>
      <c r="AU241" s="463"/>
      <c r="AV241" s="463"/>
      <c r="AW241" s="464"/>
      <c r="AX241" s="464"/>
      <c r="AY241" s="464"/>
      <c r="AZ241" s="487"/>
      <c r="BA241" s="486"/>
      <c r="BB241" s="486"/>
      <c r="BC241" s="408"/>
      <c r="BD241" s="408"/>
      <c r="BE241" s="408"/>
      <c r="BF241" s="408"/>
      <c r="BG241" s="408"/>
      <c r="BH241" s="408"/>
      <c r="BI241" s="408"/>
      <c r="BJ241" s="408"/>
      <c r="BK241" s="408"/>
      <c r="BL241" s="411"/>
      <c r="BM241" s="486"/>
      <c r="BN241" s="486"/>
      <c r="BO241" s="486"/>
      <c r="BP241" s="35"/>
    </row>
    <row r="242" spans="1:68">
      <c r="A242" s="498"/>
      <c r="B242" s="408"/>
      <c r="C242" s="408"/>
      <c r="D242" s="483"/>
      <c r="E242" s="483"/>
      <c r="F242" s="483"/>
      <c r="G242" s="486"/>
      <c r="H242" s="487"/>
      <c r="I242" s="487"/>
      <c r="J242" s="463"/>
      <c r="K242" s="456"/>
      <c r="L242" s="486"/>
      <c r="M242" s="458"/>
      <c r="N242" s="408"/>
      <c r="O242" s="408"/>
      <c r="P242" s="486"/>
      <c r="Q242" s="411"/>
      <c r="R242" s="487"/>
      <c r="S242" s="455"/>
      <c r="T242" s="487"/>
      <c r="U242" s="455"/>
      <c r="V242" s="487"/>
      <c r="W242" s="455"/>
      <c r="X242" s="458"/>
      <c r="Y242" s="455"/>
      <c r="Z242" s="455"/>
      <c r="AA242" s="464"/>
      <c r="AB242" s="243"/>
      <c r="AC242" s="237"/>
      <c r="AD242" s="237"/>
      <c r="AE242" s="237"/>
      <c r="AF242" s="245" t="s">
        <v>143</v>
      </c>
      <c r="AG242" s="246"/>
      <c r="AH242" s="241" t="s">
        <v>143</v>
      </c>
      <c r="AI242" s="246"/>
      <c r="AJ242" s="241" t="s">
        <v>143</v>
      </c>
      <c r="AK242" s="247" t="s">
        <v>143</v>
      </c>
      <c r="AL242" s="248" t="s">
        <v>143</v>
      </c>
      <c r="AM242" s="248" t="s">
        <v>143</v>
      </c>
      <c r="AN242" s="249"/>
      <c r="AO242" s="249"/>
      <c r="AP242" s="249"/>
      <c r="AQ242" s="487"/>
      <c r="AR242" s="463"/>
      <c r="AS242" s="463"/>
      <c r="AT242" s="464"/>
      <c r="AU242" s="463"/>
      <c r="AV242" s="463"/>
      <c r="AW242" s="464"/>
      <c r="AX242" s="464"/>
      <c r="AY242" s="464"/>
      <c r="AZ242" s="487"/>
      <c r="BA242" s="486"/>
      <c r="BB242" s="486"/>
      <c r="BC242" s="408"/>
      <c r="BD242" s="408"/>
      <c r="BE242" s="408"/>
      <c r="BF242" s="408"/>
      <c r="BG242" s="408"/>
      <c r="BH242" s="408"/>
      <c r="BI242" s="408"/>
      <c r="BJ242" s="408"/>
      <c r="BK242" s="408"/>
      <c r="BL242" s="411"/>
      <c r="BM242" s="486"/>
      <c r="BN242" s="486"/>
      <c r="BO242" s="486"/>
      <c r="BP242" s="35"/>
    </row>
    <row r="243" spans="1:68" ht="64.5">
      <c r="A243" s="498"/>
      <c r="B243" s="408"/>
      <c r="C243" s="408"/>
      <c r="D243" s="483" t="s">
        <v>83</v>
      </c>
      <c r="E243" s="483" t="s">
        <v>774</v>
      </c>
      <c r="F243" s="483">
        <v>2</v>
      </c>
      <c r="G243" s="408" t="s">
        <v>785</v>
      </c>
      <c r="H243" s="487"/>
      <c r="I243" s="487"/>
      <c r="J243" s="463" t="s">
        <v>786</v>
      </c>
      <c r="K243" s="456" t="s">
        <v>87</v>
      </c>
      <c r="L243" s="512" t="s">
        <v>328</v>
      </c>
      <c r="M243" s="458" t="s">
        <v>787</v>
      </c>
      <c r="N243" s="408"/>
      <c r="O243" s="408"/>
      <c r="P243" s="486" t="s">
        <v>788</v>
      </c>
      <c r="Q243" s="411">
        <v>0</v>
      </c>
      <c r="R243" s="487" t="s">
        <v>103</v>
      </c>
      <c r="S243" s="455">
        <v>0.2</v>
      </c>
      <c r="T243" s="487"/>
      <c r="U243" s="455" t="s">
        <v>143</v>
      </c>
      <c r="V243" s="487" t="s">
        <v>125</v>
      </c>
      <c r="W243" s="455">
        <v>0.2</v>
      </c>
      <c r="X243" s="458" t="s">
        <v>125</v>
      </c>
      <c r="Y243" s="455">
        <v>0.2</v>
      </c>
      <c r="Z243" s="455" t="s">
        <v>598</v>
      </c>
      <c r="AA243" s="464" t="s">
        <v>131</v>
      </c>
      <c r="AB243" s="243">
        <v>1</v>
      </c>
      <c r="AC243" s="237" t="s">
        <v>789</v>
      </c>
      <c r="AD243" s="237" t="s">
        <v>94</v>
      </c>
      <c r="AE243" s="237" t="s">
        <v>790</v>
      </c>
      <c r="AF243" s="245" t="s">
        <v>96</v>
      </c>
      <c r="AG243" s="246" t="s">
        <v>97</v>
      </c>
      <c r="AH243" s="241">
        <v>0.25</v>
      </c>
      <c r="AI243" s="246" t="s">
        <v>98</v>
      </c>
      <c r="AJ243" s="241">
        <v>0.15</v>
      </c>
      <c r="AK243" s="247">
        <v>0.4</v>
      </c>
      <c r="AL243" s="248">
        <v>0.12</v>
      </c>
      <c r="AM243" s="248">
        <v>0.2</v>
      </c>
      <c r="AN243" s="249" t="s">
        <v>99</v>
      </c>
      <c r="AO243" s="249" t="s">
        <v>100</v>
      </c>
      <c r="AP243" s="249" t="s">
        <v>101</v>
      </c>
      <c r="AQ243" s="487" t="s">
        <v>791</v>
      </c>
      <c r="AR243" s="462">
        <v>0.2</v>
      </c>
      <c r="AS243" s="462">
        <v>4.3199999999999995E-2</v>
      </c>
      <c r="AT243" s="464" t="s">
        <v>103</v>
      </c>
      <c r="AU243" s="462">
        <v>0.2</v>
      </c>
      <c r="AV243" s="462">
        <v>0.2</v>
      </c>
      <c r="AW243" s="464" t="s">
        <v>125</v>
      </c>
      <c r="AX243" s="464" t="s">
        <v>131</v>
      </c>
      <c r="AY243" s="464" t="s">
        <v>131</v>
      </c>
      <c r="AZ243" s="487" t="s">
        <v>132</v>
      </c>
      <c r="BA243" s="486" t="s">
        <v>133</v>
      </c>
      <c r="BB243" s="486" t="s">
        <v>133</v>
      </c>
      <c r="BC243" s="408" t="s">
        <v>133</v>
      </c>
      <c r="BD243" s="408" t="s">
        <v>133</v>
      </c>
      <c r="BE243" s="492" t="s">
        <v>133</v>
      </c>
      <c r="BF243" s="408" t="s">
        <v>219</v>
      </c>
      <c r="BG243" s="408" t="s">
        <v>219</v>
      </c>
      <c r="BH243" s="416" t="s">
        <v>219</v>
      </c>
      <c r="BI243" s="416"/>
      <c r="BJ243" s="416"/>
      <c r="BK243" s="416"/>
      <c r="BL243" s="416" t="s">
        <v>792</v>
      </c>
      <c r="BM243" s="408" t="s">
        <v>509</v>
      </c>
      <c r="BN243" s="408" t="s">
        <v>219</v>
      </c>
      <c r="BO243" s="408" t="s">
        <v>219</v>
      </c>
      <c r="BP243" s="35"/>
    </row>
    <row r="244" spans="1:68" ht="75" customHeight="1">
      <c r="A244" s="498"/>
      <c r="B244" s="408"/>
      <c r="C244" s="408"/>
      <c r="D244" s="483"/>
      <c r="E244" s="483"/>
      <c r="F244" s="483"/>
      <c r="G244" s="408"/>
      <c r="H244" s="487"/>
      <c r="I244" s="487"/>
      <c r="J244" s="463"/>
      <c r="K244" s="456"/>
      <c r="L244" s="513"/>
      <c r="M244" s="458"/>
      <c r="N244" s="408"/>
      <c r="O244" s="408"/>
      <c r="P244" s="486"/>
      <c r="Q244" s="411"/>
      <c r="R244" s="487"/>
      <c r="S244" s="455"/>
      <c r="T244" s="487"/>
      <c r="U244" s="455"/>
      <c r="V244" s="487"/>
      <c r="W244" s="455"/>
      <c r="X244" s="458"/>
      <c r="Y244" s="455"/>
      <c r="Z244" s="455"/>
      <c r="AA244" s="464"/>
      <c r="AB244" s="243">
        <v>2</v>
      </c>
      <c r="AC244" s="237" t="s">
        <v>793</v>
      </c>
      <c r="AD244" s="237" t="s">
        <v>359</v>
      </c>
      <c r="AE244" s="237" t="s">
        <v>794</v>
      </c>
      <c r="AF244" s="255" t="s">
        <v>96</v>
      </c>
      <c r="AG244" s="249" t="s">
        <v>97</v>
      </c>
      <c r="AH244" s="241">
        <v>0.25</v>
      </c>
      <c r="AI244" s="249" t="s">
        <v>98</v>
      </c>
      <c r="AJ244" s="241">
        <v>0.15</v>
      </c>
      <c r="AK244" s="247">
        <v>0.4</v>
      </c>
      <c r="AL244" s="256">
        <v>7.1999999999999995E-2</v>
      </c>
      <c r="AM244" s="256">
        <v>0.2</v>
      </c>
      <c r="AN244" s="249" t="s">
        <v>99</v>
      </c>
      <c r="AO244" s="249" t="s">
        <v>100</v>
      </c>
      <c r="AP244" s="249" t="s">
        <v>101</v>
      </c>
      <c r="AQ244" s="487"/>
      <c r="AR244" s="463"/>
      <c r="AS244" s="463"/>
      <c r="AT244" s="464"/>
      <c r="AU244" s="463"/>
      <c r="AV244" s="463"/>
      <c r="AW244" s="464"/>
      <c r="AX244" s="464"/>
      <c r="AY244" s="464"/>
      <c r="AZ244" s="487"/>
      <c r="BA244" s="486"/>
      <c r="BB244" s="486"/>
      <c r="BC244" s="408"/>
      <c r="BD244" s="408"/>
      <c r="BE244" s="408"/>
      <c r="BF244" s="408"/>
      <c r="BG244" s="408"/>
      <c r="BH244" s="416"/>
      <c r="BI244" s="416"/>
      <c r="BJ244" s="416"/>
      <c r="BK244" s="416"/>
      <c r="BL244" s="416"/>
      <c r="BM244" s="408"/>
      <c r="BN244" s="408"/>
      <c r="BO244" s="408"/>
      <c r="BP244" s="35"/>
    </row>
    <row r="245" spans="1:68" ht="90" customHeight="1">
      <c r="A245" s="498"/>
      <c r="B245" s="408"/>
      <c r="C245" s="408"/>
      <c r="D245" s="483"/>
      <c r="E245" s="483"/>
      <c r="F245" s="483"/>
      <c r="G245" s="408"/>
      <c r="H245" s="487"/>
      <c r="I245" s="487"/>
      <c r="J245" s="463"/>
      <c r="K245" s="456"/>
      <c r="L245" s="513"/>
      <c r="M245" s="458"/>
      <c r="N245" s="408"/>
      <c r="O245" s="408"/>
      <c r="P245" s="486"/>
      <c r="Q245" s="411"/>
      <c r="R245" s="487"/>
      <c r="S245" s="455"/>
      <c r="T245" s="487"/>
      <c r="U245" s="455"/>
      <c r="V245" s="487"/>
      <c r="W245" s="455"/>
      <c r="X245" s="458"/>
      <c r="Y245" s="455"/>
      <c r="Z245" s="455"/>
      <c r="AA245" s="464"/>
      <c r="AB245" s="243">
        <v>3</v>
      </c>
      <c r="AC245" s="239" t="s">
        <v>795</v>
      </c>
      <c r="AD245" s="237" t="s">
        <v>359</v>
      </c>
      <c r="AE245" s="237" t="s">
        <v>796</v>
      </c>
      <c r="AF245" s="245" t="s">
        <v>96</v>
      </c>
      <c r="AG245" s="246" t="s">
        <v>97</v>
      </c>
      <c r="AH245" s="241">
        <v>0.25</v>
      </c>
      <c r="AI245" s="246" t="s">
        <v>98</v>
      </c>
      <c r="AJ245" s="241">
        <v>0.15</v>
      </c>
      <c r="AK245" s="247">
        <v>0.4</v>
      </c>
      <c r="AL245" s="248">
        <v>4.3199999999999995E-2</v>
      </c>
      <c r="AM245" s="248">
        <v>0.2</v>
      </c>
      <c r="AN245" s="249" t="s">
        <v>99</v>
      </c>
      <c r="AO245" s="249" t="s">
        <v>100</v>
      </c>
      <c r="AP245" s="249" t="s">
        <v>101</v>
      </c>
      <c r="AQ245" s="487"/>
      <c r="AR245" s="463"/>
      <c r="AS245" s="463"/>
      <c r="AT245" s="464"/>
      <c r="AU245" s="463"/>
      <c r="AV245" s="463"/>
      <c r="AW245" s="464"/>
      <c r="AX245" s="464"/>
      <c r="AY245" s="464"/>
      <c r="AZ245" s="487"/>
      <c r="BA245" s="486"/>
      <c r="BB245" s="486"/>
      <c r="BC245" s="408"/>
      <c r="BD245" s="408"/>
      <c r="BE245" s="408"/>
      <c r="BF245" s="408"/>
      <c r="BG245" s="408"/>
      <c r="BH245" s="416"/>
      <c r="BI245" s="416"/>
      <c r="BJ245" s="416"/>
      <c r="BK245" s="416"/>
      <c r="BL245" s="416"/>
      <c r="BM245" s="408"/>
      <c r="BN245" s="408"/>
      <c r="BO245" s="408"/>
      <c r="BP245" s="35"/>
    </row>
    <row r="246" spans="1:68">
      <c r="A246" s="498"/>
      <c r="B246" s="408"/>
      <c r="C246" s="408"/>
      <c r="D246" s="483"/>
      <c r="E246" s="483"/>
      <c r="F246" s="483"/>
      <c r="G246" s="408"/>
      <c r="H246" s="487"/>
      <c r="I246" s="487"/>
      <c r="J246" s="463"/>
      <c r="K246" s="456"/>
      <c r="L246" s="513"/>
      <c r="M246" s="458"/>
      <c r="N246" s="408"/>
      <c r="O246" s="408"/>
      <c r="P246" s="486"/>
      <c r="Q246" s="411"/>
      <c r="R246" s="487"/>
      <c r="S246" s="455"/>
      <c r="T246" s="487"/>
      <c r="U246" s="455"/>
      <c r="V246" s="487"/>
      <c r="W246" s="455"/>
      <c r="X246" s="458"/>
      <c r="Y246" s="455"/>
      <c r="Z246" s="455"/>
      <c r="AA246" s="464"/>
      <c r="AB246" s="243"/>
      <c r="AC246" s="237"/>
      <c r="AD246" s="237"/>
      <c r="AE246" s="237"/>
      <c r="AF246" s="245" t="s">
        <v>143</v>
      </c>
      <c r="AG246" s="246"/>
      <c r="AH246" s="241" t="s">
        <v>143</v>
      </c>
      <c r="AI246" s="246"/>
      <c r="AJ246" s="241" t="s">
        <v>143</v>
      </c>
      <c r="AK246" s="247" t="s">
        <v>143</v>
      </c>
      <c r="AL246" s="248" t="s">
        <v>143</v>
      </c>
      <c r="AM246" s="248" t="s">
        <v>143</v>
      </c>
      <c r="AN246" s="249"/>
      <c r="AO246" s="249"/>
      <c r="AP246" s="249"/>
      <c r="AQ246" s="487"/>
      <c r="AR246" s="463"/>
      <c r="AS246" s="463"/>
      <c r="AT246" s="464"/>
      <c r="AU246" s="463"/>
      <c r="AV246" s="463"/>
      <c r="AW246" s="464"/>
      <c r="AX246" s="464"/>
      <c r="AY246" s="464"/>
      <c r="AZ246" s="487"/>
      <c r="BA246" s="486"/>
      <c r="BB246" s="486"/>
      <c r="BC246" s="408"/>
      <c r="BD246" s="408"/>
      <c r="BE246" s="408"/>
      <c r="BF246" s="408"/>
      <c r="BG246" s="408"/>
      <c r="BH246" s="416"/>
      <c r="BI246" s="416"/>
      <c r="BJ246" s="416"/>
      <c r="BK246" s="416"/>
      <c r="BL246" s="416"/>
      <c r="BM246" s="408"/>
      <c r="BN246" s="408"/>
      <c r="BO246" s="408"/>
      <c r="BP246" s="35"/>
    </row>
    <row r="247" spans="1:68">
      <c r="A247" s="498"/>
      <c r="B247" s="408"/>
      <c r="C247" s="408"/>
      <c r="D247" s="483"/>
      <c r="E247" s="483"/>
      <c r="F247" s="483"/>
      <c r="G247" s="408"/>
      <c r="H247" s="487"/>
      <c r="I247" s="487"/>
      <c r="J247" s="463"/>
      <c r="K247" s="456"/>
      <c r="L247" s="513"/>
      <c r="M247" s="458"/>
      <c r="N247" s="408"/>
      <c r="O247" s="408"/>
      <c r="P247" s="486"/>
      <c r="Q247" s="411"/>
      <c r="R247" s="487"/>
      <c r="S247" s="455"/>
      <c r="T247" s="487"/>
      <c r="U247" s="455"/>
      <c r="V247" s="487"/>
      <c r="W247" s="455"/>
      <c r="X247" s="458"/>
      <c r="Y247" s="455"/>
      <c r="Z247" s="455"/>
      <c r="AA247" s="464"/>
      <c r="AB247" s="243"/>
      <c r="AC247" s="349"/>
      <c r="AD247" s="349"/>
      <c r="AE247" s="237"/>
      <c r="AF247" s="245" t="s">
        <v>143</v>
      </c>
      <c r="AG247" s="246"/>
      <c r="AH247" s="241" t="s">
        <v>143</v>
      </c>
      <c r="AI247" s="246"/>
      <c r="AJ247" s="241" t="s">
        <v>143</v>
      </c>
      <c r="AK247" s="247" t="s">
        <v>143</v>
      </c>
      <c r="AL247" s="248" t="s">
        <v>143</v>
      </c>
      <c r="AM247" s="248" t="s">
        <v>143</v>
      </c>
      <c r="AN247" s="249"/>
      <c r="AO247" s="249"/>
      <c r="AP247" s="249"/>
      <c r="AQ247" s="487"/>
      <c r="AR247" s="463"/>
      <c r="AS247" s="463"/>
      <c r="AT247" s="464"/>
      <c r="AU247" s="463"/>
      <c r="AV247" s="463"/>
      <c r="AW247" s="464"/>
      <c r="AX247" s="464"/>
      <c r="AY247" s="464"/>
      <c r="AZ247" s="487"/>
      <c r="BA247" s="486"/>
      <c r="BB247" s="486"/>
      <c r="BC247" s="408"/>
      <c r="BD247" s="408"/>
      <c r="BE247" s="408"/>
      <c r="BF247" s="408"/>
      <c r="BG247" s="408"/>
      <c r="BH247" s="416"/>
      <c r="BI247" s="416"/>
      <c r="BJ247" s="416"/>
      <c r="BK247" s="416"/>
      <c r="BL247" s="416"/>
      <c r="BM247" s="408"/>
      <c r="BN247" s="408"/>
      <c r="BO247" s="408"/>
      <c r="BP247" s="35"/>
    </row>
    <row r="248" spans="1:68">
      <c r="A248" s="498"/>
      <c r="B248" s="408"/>
      <c r="C248" s="408"/>
      <c r="D248" s="483"/>
      <c r="E248" s="483"/>
      <c r="F248" s="483"/>
      <c r="G248" s="408"/>
      <c r="H248" s="487"/>
      <c r="I248" s="487"/>
      <c r="J248" s="463"/>
      <c r="K248" s="456"/>
      <c r="L248" s="514"/>
      <c r="M248" s="516"/>
      <c r="N248" s="409"/>
      <c r="O248" s="409"/>
      <c r="P248" s="504"/>
      <c r="Q248" s="411"/>
      <c r="R248" s="487"/>
      <c r="S248" s="455"/>
      <c r="T248" s="487"/>
      <c r="U248" s="455"/>
      <c r="V248" s="487"/>
      <c r="W248" s="455"/>
      <c r="X248" s="458"/>
      <c r="Y248" s="455"/>
      <c r="Z248" s="455"/>
      <c r="AA248" s="464"/>
      <c r="AB248" s="243"/>
      <c r="AC248" s="237"/>
      <c r="AD248" s="237"/>
      <c r="AE248" s="237"/>
      <c r="AF248" s="245" t="s">
        <v>143</v>
      </c>
      <c r="AG248" s="246"/>
      <c r="AH248" s="241" t="s">
        <v>143</v>
      </c>
      <c r="AI248" s="246"/>
      <c r="AJ248" s="241" t="s">
        <v>143</v>
      </c>
      <c r="AK248" s="247" t="s">
        <v>143</v>
      </c>
      <c r="AL248" s="248" t="s">
        <v>143</v>
      </c>
      <c r="AM248" s="248" t="s">
        <v>143</v>
      </c>
      <c r="AN248" s="249"/>
      <c r="AO248" s="249"/>
      <c r="AP248" s="249"/>
      <c r="AQ248" s="487"/>
      <c r="AR248" s="463"/>
      <c r="AS248" s="463"/>
      <c r="AT248" s="464"/>
      <c r="AU248" s="463"/>
      <c r="AV248" s="463"/>
      <c r="AW248" s="464"/>
      <c r="AX248" s="464"/>
      <c r="AY248" s="464"/>
      <c r="AZ248" s="487"/>
      <c r="BA248" s="486"/>
      <c r="BB248" s="486"/>
      <c r="BC248" s="408"/>
      <c r="BD248" s="408"/>
      <c r="BE248" s="408"/>
      <c r="BF248" s="408"/>
      <c r="BG248" s="408"/>
      <c r="BH248" s="416"/>
      <c r="BI248" s="416"/>
      <c r="BJ248" s="416"/>
      <c r="BK248" s="416"/>
      <c r="BL248" s="416"/>
      <c r="BM248" s="408"/>
      <c r="BN248" s="408"/>
      <c r="BO248" s="408"/>
      <c r="BP248" s="35"/>
    </row>
    <row r="249" spans="1:68" ht="64.5">
      <c r="A249" s="498"/>
      <c r="B249" s="408"/>
      <c r="C249" s="408"/>
      <c r="D249" s="483" t="s">
        <v>83</v>
      </c>
      <c r="E249" s="483" t="s">
        <v>774</v>
      </c>
      <c r="F249" s="483">
        <v>3</v>
      </c>
      <c r="G249" s="408" t="s">
        <v>797</v>
      </c>
      <c r="H249" s="487"/>
      <c r="I249" s="487"/>
      <c r="J249" s="463" t="s">
        <v>798</v>
      </c>
      <c r="K249" s="508" t="s">
        <v>87</v>
      </c>
      <c r="L249" s="495" t="s">
        <v>88</v>
      </c>
      <c r="M249" s="509" t="s">
        <v>799</v>
      </c>
      <c r="N249" s="405"/>
      <c r="O249" s="405"/>
      <c r="P249" s="423" t="s">
        <v>800</v>
      </c>
      <c r="Q249" s="511">
        <v>0.95</v>
      </c>
      <c r="R249" s="487" t="s">
        <v>233</v>
      </c>
      <c r="S249" s="455">
        <v>0.8</v>
      </c>
      <c r="T249" s="487"/>
      <c r="U249" s="455" t="s">
        <v>143</v>
      </c>
      <c r="V249" s="487" t="s">
        <v>195</v>
      </c>
      <c r="W249" s="455">
        <v>0.4</v>
      </c>
      <c r="X249" s="458" t="s">
        <v>195</v>
      </c>
      <c r="Y249" s="455">
        <v>0.4</v>
      </c>
      <c r="Z249" s="455" t="s">
        <v>504</v>
      </c>
      <c r="AA249" s="464" t="s">
        <v>130</v>
      </c>
      <c r="AB249" s="243">
        <v>1</v>
      </c>
      <c r="AC249" s="239" t="s">
        <v>801</v>
      </c>
      <c r="AD249" s="237" t="s">
        <v>94</v>
      </c>
      <c r="AE249" s="239" t="s">
        <v>802</v>
      </c>
      <c r="AF249" s="245" t="s">
        <v>96</v>
      </c>
      <c r="AG249" s="246" t="s">
        <v>97</v>
      </c>
      <c r="AH249" s="241">
        <v>0.25</v>
      </c>
      <c r="AI249" s="246" t="s">
        <v>98</v>
      </c>
      <c r="AJ249" s="241">
        <v>0.15</v>
      </c>
      <c r="AK249" s="247">
        <v>0.4</v>
      </c>
      <c r="AL249" s="248">
        <v>0.48</v>
      </c>
      <c r="AM249" s="248">
        <v>0.4</v>
      </c>
      <c r="AN249" s="249" t="s">
        <v>99</v>
      </c>
      <c r="AO249" s="249" t="s">
        <v>100</v>
      </c>
      <c r="AP249" s="249" t="s">
        <v>101</v>
      </c>
      <c r="AQ249" s="487" t="s">
        <v>803</v>
      </c>
      <c r="AR249" s="462">
        <v>0.8</v>
      </c>
      <c r="AS249" s="462">
        <v>0.17279999999999998</v>
      </c>
      <c r="AT249" s="464" t="s">
        <v>103</v>
      </c>
      <c r="AU249" s="462">
        <v>0.4</v>
      </c>
      <c r="AV249" s="462">
        <v>0.4</v>
      </c>
      <c r="AW249" s="464" t="s">
        <v>195</v>
      </c>
      <c r="AX249" s="464" t="s">
        <v>130</v>
      </c>
      <c r="AY249" s="464" t="s">
        <v>131</v>
      </c>
      <c r="AZ249" s="487" t="s">
        <v>132</v>
      </c>
      <c r="BA249" s="486" t="s">
        <v>133</v>
      </c>
      <c r="BB249" s="486" t="s">
        <v>133</v>
      </c>
      <c r="BC249" s="408" t="s">
        <v>133</v>
      </c>
      <c r="BD249" s="408" t="s">
        <v>133</v>
      </c>
      <c r="BE249" s="492" t="s">
        <v>133</v>
      </c>
      <c r="BF249" s="408" t="s">
        <v>219</v>
      </c>
      <c r="BG249" s="408" t="s">
        <v>219</v>
      </c>
      <c r="BH249" s="416" t="s">
        <v>219</v>
      </c>
      <c r="BI249" s="416"/>
      <c r="BJ249" s="416"/>
      <c r="BK249" s="416"/>
      <c r="BL249" s="416" t="s">
        <v>804</v>
      </c>
      <c r="BM249" s="408" t="s">
        <v>509</v>
      </c>
      <c r="BN249" s="408" t="s">
        <v>219</v>
      </c>
      <c r="BO249" s="408" t="s">
        <v>219</v>
      </c>
      <c r="BP249" s="35"/>
    </row>
    <row r="250" spans="1:68" ht="90" customHeight="1">
      <c r="A250" s="498"/>
      <c r="B250" s="408"/>
      <c r="C250" s="408"/>
      <c r="D250" s="483"/>
      <c r="E250" s="483"/>
      <c r="F250" s="483"/>
      <c r="G250" s="408"/>
      <c r="H250" s="487"/>
      <c r="I250" s="487"/>
      <c r="J250" s="463"/>
      <c r="K250" s="508"/>
      <c r="L250" s="495"/>
      <c r="M250" s="509"/>
      <c r="N250" s="405"/>
      <c r="O250" s="405"/>
      <c r="P250" s="423"/>
      <c r="Q250" s="511"/>
      <c r="R250" s="487"/>
      <c r="S250" s="455"/>
      <c r="T250" s="487"/>
      <c r="U250" s="455"/>
      <c r="V250" s="487"/>
      <c r="W250" s="455"/>
      <c r="X250" s="458"/>
      <c r="Y250" s="455"/>
      <c r="Z250" s="455"/>
      <c r="AA250" s="464"/>
      <c r="AB250" s="243">
        <v>2</v>
      </c>
      <c r="AC250" s="239" t="s">
        <v>805</v>
      </c>
      <c r="AD250" s="237" t="s">
        <v>94</v>
      </c>
      <c r="AE250" s="237" t="s">
        <v>806</v>
      </c>
      <c r="AF250" s="245" t="s">
        <v>96</v>
      </c>
      <c r="AG250" s="246" t="s">
        <v>97</v>
      </c>
      <c r="AH250" s="241">
        <v>0.25</v>
      </c>
      <c r="AI250" s="246" t="s">
        <v>98</v>
      </c>
      <c r="AJ250" s="241">
        <v>0.15</v>
      </c>
      <c r="AK250" s="247">
        <v>0.4</v>
      </c>
      <c r="AL250" s="248">
        <v>0.28799999999999998</v>
      </c>
      <c r="AM250" s="248">
        <v>0.4</v>
      </c>
      <c r="AN250" s="249" t="s">
        <v>99</v>
      </c>
      <c r="AO250" s="249" t="s">
        <v>100</v>
      </c>
      <c r="AP250" s="249" t="s">
        <v>101</v>
      </c>
      <c r="AQ250" s="487"/>
      <c r="AR250" s="463"/>
      <c r="AS250" s="463"/>
      <c r="AT250" s="464"/>
      <c r="AU250" s="463"/>
      <c r="AV250" s="463"/>
      <c r="AW250" s="464"/>
      <c r="AX250" s="464"/>
      <c r="AY250" s="464"/>
      <c r="AZ250" s="487"/>
      <c r="BA250" s="486"/>
      <c r="BB250" s="486"/>
      <c r="BC250" s="408"/>
      <c r="BD250" s="408"/>
      <c r="BE250" s="408"/>
      <c r="BF250" s="408"/>
      <c r="BG250" s="408"/>
      <c r="BH250" s="416"/>
      <c r="BI250" s="416"/>
      <c r="BJ250" s="416"/>
      <c r="BK250" s="416"/>
      <c r="BL250" s="416"/>
      <c r="BM250" s="408"/>
      <c r="BN250" s="408"/>
      <c r="BO250" s="408"/>
      <c r="BP250" s="35"/>
    </row>
    <row r="251" spans="1:68" ht="85.5" customHeight="1">
      <c r="A251" s="498"/>
      <c r="B251" s="408"/>
      <c r="C251" s="408"/>
      <c r="D251" s="483"/>
      <c r="E251" s="483"/>
      <c r="F251" s="483"/>
      <c r="G251" s="408"/>
      <c r="H251" s="487"/>
      <c r="I251" s="487"/>
      <c r="J251" s="463"/>
      <c r="K251" s="508"/>
      <c r="L251" s="495"/>
      <c r="M251" s="509"/>
      <c r="N251" s="405"/>
      <c r="O251" s="405"/>
      <c r="P251" s="423"/>
      <c r="Q251" s="511"/>
      <c r="R251" s="487"/>
      <c r="S251" s="455"/>
      <c r="T251" s="487"/>
      <c r="U251" s="455"/>
      <c r="V251" s="487"/>
      <c r="W251" s="455"/>
      <c r="X251" s="458"/>
      <c r="Y251" s="455"/>
      <c r="Z251" s="455"/>
      <c r="AA251" s="464"/>
      <c r="AB251" s="243">
        <v>3</v>
      </c>
      <c r="AC251" s="239" t="s">
        <v>807</v>
      </c>
      <c r="AD251" s="237" t="s">
        <v>94</v>
      </c>
      <c r="AE251" s="237" t="s">
        <v>808</v>
      </c>
      <c r="AF251" s="245" t="s">
        <v>96</v>
      </c>
      <c r="AG251" s="246" t="s">
        <v>97</v>
      </c>
      <c r="AH251" s="241">
        <v>0.25</v>
      </c>
      <c r="AI251" s="246" t="s">
        <v>98</v>
      </c>
      <c r="AJ251" s="241">
        <v>0.15</v>
      </c>
      <c r="AK251" s="247">
        <v>0.4</v>
      </c>
      <c r="AL251" s="248">
        <v>0.17279999999999998</v>
      </c>
      <c r="AM251" s="248">
        <v>0.4</v>
      </c>
      <c r="AN251" s="249" t="s">
        <v>99</v>
      </c>
      <c r="AO251" s="249" t="s">
        <v>100</v>
      </c>
      <c r="AP251" s="249" t="s">
        <v>101</v>
      </c>
      <c r="AQ251" s="487"/>
      <c r="AR251" s="463"/>
      <c r="AS251" s="463"/>
      <c r="AT251" s="464"/>
      <c r="AU251" s="463"/>
      <c r="AV251" s="463"/>
      <c r="AW251" s="464"/>
      <c r="AX251" s="464"/>
      <c r="AY251" s="464"/>
      <c r="AZ251" s="487"/>
      <c r="BA251" s="486"/>
      <c r="BB251" s="486"/>
      <c r="BC251" s="408"/>
      <c r="BD251" s="408"/>
      <c r="BE251" s="408"/>
      <c r="BF251" s="408"/>
      <c r="BG251" s="408"/>
      <c r="BH251" s="416"/>
      <c r="BI251" s="416"/>
      <c r="BJ251" s="416"/>
      <c r="BK251" s="416"/>
      <c r="BL251" s="416"/>
      <c r="BM251" s="408"/>
      <c r="BN251" s="408"/>
      <c r="BO251" s="408"/>
      <c r="BP251" s="35"/>
    </row>
    <row r="252" spans="1:68">
      <c r="A252" s="498"/>
      <c r="B252" s="408"/>
      <c r="C252" s="408"/>
      <c r="D252" s="483"/>
      <c r="E252" s="483"/>
      <c r="F252" s="483"/>
      <c r="G252" s="408"/>
      <c r="H252" s="487"/>
      <c r="I252" s="487"/>
      <c r="J252" s="463"/>
      <c r="K252" s="508"/>
      <c r="L252" s="495"/>
      <c r="M252" s="509"/>
      <c r="N252" s="405"/>
      <c r="O252" s="405"/>
      <c r="P252" s="423"/>
      <c r="Q252" s="511"/>
      <c r="R252" s="487"/>
      <c r="S252" s="455"/>
      <c r="T252" s="487"/>
      <c r="U252" s="455"/>
      <c r="V252" s="487"/>
      <c r="W252" s="455"/>
      <c r="X252" s="458"/>
      <c r="Y252" s="455"/>
      <c r="Z252" s="455"/>
      <c r="AA252" s="464"/>
      <c r="AB252" s="243"/>
      <c r="AC252" s="259"/>
      <c r="AD252" s="259"/>
      <c r="AE252" s="237"/>
      <c r="AF252" s="245" t="s">
        <v>143</v>
      </c>
      <c r="AG252" s="246"/>
      <c r="AH252" s="241" t="s">
        <v>143</v>
      </c>
      <c r="AI252" s="246"/>
      <c r="AJ252" s="241" t="s">
        <v>143</v>
      </c>
      <c r="AK252" s="247" t="s">
        <v>143</v>
      </c>
      <c r="AL252" s="248" t="s">
        <v>143</v>
      </c>
      <c r="AM252" s="248" t="s">
        <v>143</v>
      </c>
      <c r="AN252" s="249"/>
      <c r="AO252" s="249"/>
      <c r="AP252" s="249"/>
      <c r="AQ252" s="487"/>
      <c r="AR252" s="463"/>
      <c r="AS252" s="463"/>
      <c r="AT252" s="464"/>
      <c r="AU252" s="463"/>
      <c r="AV252" s="463"/>
      <c r="AW252" s="464"/>
      <c r="AX252" s="464"/>
      <c r="AY252" s="464"/>
      <c r="AZ252" s="487"/>
      <c r="BA252" s="486"/>
      <c r="BB252" s="486"/>
      <c r="BC252" s="408"/>
      <c r="BD252" s="408"/>
      <c r="BE252" s="408"/>
      <c r="BF252" s="408"/>
      <c r="BG252" s="408"/>
      <c r="BH252" s="416"/>
      <c r="BI252" s="416"/>
      <c r="BJ252" s="416"/>
      <c r="BK252" s="416"/>
      <c r="BL252" s="416"/>
      <c r="BM252" s="408"/>
      <c r="BN252" s="408"/>
      <c r="BO252" s="408"/>
      <c r="BP252" s="35"/>
    </row>
    <row r="253" spans="1:68">
      <c r="A253" s="498"/>
      <c r="B253" s="408"/>
      <c r="C253" s="408"/>
      <c r="D253" s="483"/>
      <c r="E253" s="483"/>
      <c r="F253" s="483"/>
      <c r="G253" s="408"/>
      <c r="H253" s="487"/>
      <c r="I253" s="487"/>
      <c r="J253" s="463"/>
      <c r="K253" s="508"/>
      <c r="L253" s="495"/>
      <c r="M253" s="509"/>
      <c r="N253" s="405"/>
      <c r="O253" s="405"/>
      <c r="P253" s="423"/>
      <c r="Q253" s="511"/>
      <c r="R253" s="487"/>
      <c r="S253" s="455"/>
      <c r="T253" s="487"/>
      <c r="U253" s="455"/>
      <c r="V253" s="487"/>
      <c r="W253" s="455"/>
      <c r="X253" s="458"/>
      <c r="Y253" s="455"/>
      <c r="Z253" s="455"/>
      <c r="AA253" s="464"/>
      <c r="AB253" s="243"/>
      <c r="AC253" s="306"/>
      <c r="AD253" s="306"/>
      <c r="AE253" s="237"/>
      <c r="AF253" s="245" t="s">
        <v>143</v>
      </c>
      <c r="AG253" s="246"/>
      <c r="AH253" s="241" t="s">
        <v>143</v>
      </c>
      <c r="AI253" s="246"/>
      <c r="AJ253" s="241" t="s">
        <v>143</v>
      </c>
      <c r="AK253" s="247" t="s">
        <v>143</v>
      </c>
      <c r="AL253" s="248" t="s">
        <v>143</v>
      </c>
      <c r="AM253" s="248" t="s">
        <v>143</v>
      </c>
      <c r="AN253" s="249"/>
      <c r="AO253" s="249"/>
      <c r="AP253" s="249"/>
      <c r="AQ253" s="487"/>
      <c r="AR253" s="463"/>
      <c r="AS253" s="463"/>
      <c r="AT253" s="464"/>
      <c r="AU253" s="463"/>
      <c r="AV253" s="463"/>
      <c r="AW253" s="464"/>
      <c r="AX253" s="464"/>
      <c r="AY253" s="464"/>
      <c r="AZ253" s="487"/>
      <c r="BA253" s="486"/>
      <c r="BB253" s="486"/>
      <c r="BC253" s="408"/>
      <c r="BD253" s="408"/>
      <c r="BE253" s="408"/>
      <c r="BF253" s="408"/>
      <c r="BG253" s="408"/>
      <c r="BH253" s="416"/>
      <c r="BI253" s="416"/>
      <c r="BJ253" s="416"/>
      <c r="BK253" s="416"/>
      <c r="BL253" s="416"/>
      <c r="BM253" s="408"/>
      <c r="BN253" s="408"/>
      <c r="BO253" s="408"/>
      <c r="BP253" s="35"/>
    </row>
    <row r="254" spans="1:68">
      <c r="A254" s="498"/>
      <c r="B254" s="408"/>
      <c r="C254" s="408"/>
      <c r="D254" s="483"/>
      <c r="E254" s="483"/>
      <c r="F254" s="483"/>
      <c r="G254" s="408"/>
      <c r="H254" s="487"/>
      <c r="I254" s="487"/>
      <c r="J254" s="463"/>
      <c r="K254" s="508"/>
      <c r="L254" s="495"/>
      <c r="M254" s="509"/>
      <c r="N254" s="405"/>
      <c r="O254" s="405"/>
      <c r="P254" s="423"/>
      <c r="Q254" s="511"/>
      <c r="R254" s="487"/>
      <c r="S254" s="455"/>
      <c r="T254" s="487"/>
      <c r="U254" s="455"/>
      <c r="V254" s="487"/>
      <c r="W254" s="455"/>
      <c r="X254" s="458"/>
      <c r="Y254" s="455"/>
      <c r="Z254" s="455"/>
      <c r="AA254" s="464"/>
      <c r="AB254" s="243"/>
      <c r="AC254" s="237"/>
      <c r="AD254" s="237"/>
      <c r="AE254" s="237"/>
      <c r="AF254" s="245" t="s">
        <v>143</v>
      </c>
      <c r="AG254" s="246"/>
      <c r="AH254" s="241" t="s">
        <v>143</v>
      </c>
      <c r="AI254" s="246"/>
      <c r="AJ254" s="241" t="s">
        <v>143</v>
      </c>
      <c r="AK254" s="247" t="s">
        <v>143</v>
      </c>
      <c r="AL254" s="248" t="s">
        <v>143</v>
      </c>
      <c r="AM254" s="248" t="s">
        <v>143</v>
      </c>
      <c r="AN254" s="249"/>
      <c r="AO254" s="249"/>
      <c r="AP254" s="249"/>
      <c r="AQ254" s="487"/>
      <c r="AR254" s="463"/>
      <c r="AS254" s="463"/>
      <c r="AT254" s="464"/>
      <c r="AU254" s="463"/>
      <c r="AV254" s="463"/>
      <c r="AW254" s="464"/>
      <c r="AX254" s="464"/>
      <c r="AY254" s="464"/>
      <c r="AZ254" s="487"/>
      <c r="BA254" s="486"/>
      <c r="BB254" s="486"/>
      <c r="BC254" s="408"/>
      <c r="BD254" s="408"/>
      <c r="BE254" s="408"/>
      <c r="BF254" s="408"/>
      <c r="BG254" s="408"/>
      <c r="BH254" s="416"/>
      <c r="BI254" s="416"/>
      <c r="BJ254" s="416"/>
      <c r="BK254" s="416"/>
      <c r="BL254" s="416"/>
      <c r="BM254" s="408"/>
      <c r="BN254" s="408"/>
      <c r="BO254" s="408"/>
      <c r="BP254" s="35"/>
    </row>
    <row r="255" spans="1:68" ht="93.75" customHeight="1">
      <c r="A255" s="498"/>
      <c r="B255" s="408"/>
      <c r="C255" s="408"/>
      <c r="D255" s="483" t="s">
        <v>83</v>
      </c>
      <c r="E255" s="483" t="s">
        <v>774</v>
      </c>
      <c r="F255" s="483">
        <v>4</v>
      </c>
      <c r="G255" s="408" t="s">
        <v>809</v>
      </c>
      <c r="H255" s="487"/>
      <c r="I255" s="487"/>
      <c r="J255" s="463" t="s">
        <v>810</v>
      </c>
      <c r="K255" s="508" t="s">
        <v>87</v>
      </c>
      <c r="L255" s="495" t="s">
        <v>811</v>
      </c>
      <c r="M255" s="509" t="s">
        <v>812</v>
      </c>
      <c r="N255" s="405"/>
      <c r="O255" s="405"/>
      <c r="P255" s="423" t="s">
        <v>813</v>
      </c>
      <c r="Q255" s="510">
        <v>0.8</v>
      </c>
      <c r="R255" s="487" t="s">
        <v>129</v>
      </c>
      <c r="S255" s="455">
        <v>0.4</v>
      </c>
      <c r="T255" s="487"/>
      <c r="U255" s="455" t="s">
        <v>143</v>
      </c>
      <c r="V255" s="487" t="s">
        <v>125</v>
      </c>
      <c r="W255" s="455">
        <v>0.2</v>
      </c>
      <c r="X255" s="458" t="s">
        <v>125</v>
      </c>
      <c r="Y255" s="455">
        <v>0.2</v>
      </c>
      <c r="Z255" s="455" t="s">
        <v>319</v>
      </c>
      <c r="AA255" s="464" t="s">
        <v>131</v>
      </c>
      <c r="AB255" s="243">
        <v>1</v>
      </c>
      <c r="AC255" s="239" t="s">
        <v>814</v>
      </c>
      <c r="AD255" s="237" t="s">
        <v>359</v>
      </c>
      <c r="AE255" s="239" t="s">
        <v>815</v>
      </c>
      <c r="AF255" s="245" t="s">
        <v>96</v>
      </c>
      <c r="AG255" s="246" t="s">
        <v>97</v>
      </c>
      <c r="AH255" s="241">
        <v>0.25</v>
      </c>
      <c r="AI255" s="246" t="s">
        <v>98</v>
      </c>
      <c r="AJ255" s="241">
        <v>0.15</v>
      </c>
      <c r="AK255" s="247">
        <v>0.4</v>
      </c>
      <c r="AL255" s="248">
        <v>0.24</v>
      </c>
      <c r="AM255" s="248">
        <v>0.2</v>
      </c>
      <c r="AN255" s="249" t="s">
        <v>99</v>
      </c>
      <c r="AO255" s="249" t="s">
        <v>100</v>
      </c>
      <c r="AP255" s="249" t="s">
        <v>101</v>
      </c>
      <c r="AQ255" s="487" t="s">
        <v>816</v>
      </c>
      <c r="AR255" s="462">
        <v>0.4</v>
      </c>
      <c r="AS255" s="462">
        <v>0.14399999999999999</v>
      </c>
      <c r="AT255" s="464" t="s">
        <v>103</v>
      </c>
      <c r="AU255" s="462">
        <v>0.2</v>
      </c>
      <c r="AV255" s="462">
        <v>0.2</v>
      </c>
      <c r="AW255" s="464" t="s">
        <v>125</v>
      </c>
      <c r="AX255" s="464" t="s">
        <v>131</v>
      </c>
      <c r="AY255" s="464" t="s">
        <v>131</v>
      </c>
      <c r="AZ255" s="487" t="s">
        <v>132</v>
      </c>
      <c r="BA255" s="486" t="s">
        <v>133</v>
      </c>
      <c r="BB255" s="486" t="s">
        <v>133</v>
      </c>
      <c r="BC255" s="408" t="s">
        <v>133</v>
      </c>
      <c r="BD255" s="408" t="s">
        <v>133</v>
      </c>
      <c r="BE255" s="492" t="s">
        <v>133</v>
      </c>
      <c r="BF255" s="408" t="s">
        <v>219</v>
      </c>
      <c r="BG255" s="408" t="s">
        <v>219</v>
      </c>
      <c r="BH255" s="416" t="s">
        <v>219</v>
      </c>
      <c r="BI255" s="416"/>
      <c r="BJ255" s="416"/>
      <c r="BK255" s="416"/>
      <c r="BL255" s="416" t="s">
        <v>817</v>
      </c>
      <c r="BM255" s="408" t="s">
        <v>509</v>
      </c>
      <c r="BN255" s="408" t="s">
        <v>219</v>
      </c>
      <c r="BO255" s="408" t="s">
        <v>219</v>
      </c>
      <c r="BP255" s="35"/>
    </row>
    <row r="256" spans="1:68" ht="75" customHeight="1">
      <c r="A256" s="498"/>
      <c r="B256" s="408"/>
      <c r="C256" s="408"/>
      <c r="D256" s="483"/>
      <c r="E256" s="483"/>
      <c r="F256" s="483"/>
      <c r="G256" s="408"/>
      <c r="H256" s="487"/>
      <c r="I256" s="487"/>
      <c r="J256" s="463"/>
      <c r="K256" s="508"/>
      <c r="L256" s="495"/>
      <c r="M256" s="509"/>
      <c r="N256" s="405"/>
      <c r="O256" s="405"/>
      <c r="P256" s="423"/>
      <c r="Q256" s="510"/>
      <c r="R256" s="487"/>
      <c r="S256" s="455"/>
      <c r="T256" s="487"/>
      <c r="U256" s="455"/>
      <c r="V256" s="487"/>
      <c r="W256" s="455"/>
      <c r="X256" s="458"/>
      <c r="Y256" s="455"/>
      <c r="Z256" s="455"/>
      <c r="AA256" s="464"/>
      <c r="AB256" s="243">
        <v>2</v>
      </c>
      <c r="AC256" s="237" t="s">
        <v>818</v>
      </c>
      <c r="AD256" s="237" t="s">
        <v>94</v>
      </c>
      <c r="AE256" s="237" t="s">
        <v>819</v>
      </c>
      <c r="AF256" s="245" t="s">
        <v>96</v>
      </c>
      <c r="AG256" s="246" t="s">
        <v>97</v>
      </c>
      <c r="AH256" s="241">
        <v>0.25</v>
      </c>
      <c r="AI256" s="246" t="s">
        <v>98</v>
      </c>
      <c r="AJ256" s="241">
        <v>0.15</v>
      </c>
      <c r="AK256" s="247">
        <v>0.4</v>
      </c>
      <c r="AL256" s="248">
        <v>0.14399999999999999</v>
      </c>
      <c r="AM256" s="248">
        <v>0.2</v>
      </c>
      <c r="AN256" s="249" t="s">
        <v>99</v>
      </c>
      <c r="AO256" s="249" t="s">
        <v>100</v>
      </c>
      <c r="AP256" s="249" t="s">
        <v>101</v>
      </c>
      <c r="AQ256" s="487"/>
      <c r="AR256" s="463"/>
      <c r="AS256" s="463"/>
      <c r="AT256" s="464"/>
      <c r="AU256" s="463"/>
      <c r="AV256" s="463"/>
      <c r="AW256" s="464"/>
      <c r="AX256" s="464"/>
      <c r="AY256" s="464"/>
      <c r="AZ256" s="487"/>
      <c r="BA256" s="486"/>
      <c r="BB256" s="486"/>
      <c r="BC256" s="408"/>
      <c r="BD256" s="408"/>
      <c r="BE256" s="408"/>
      <c r="BF256" s="408"/>
      <c r="BG256" s="408"/>
      <c r="BH256" s="416"/>
      <c r="BI256" s="416"/>
      <c r="BJ256" s="416"/>
      <c r="BK256" s="416"/>
      <c r="BL256" s="416"/>
      <c r="BM256" s="408"/>
      <c r="BN256" s="408"/>
      <c r="BO256" s="408"/>
      <c r="BP256" s="35"/>
    </row>
    <row r="257" spans="1:68">
      <c r="A257" s="498"/>
      <c r="B257" s="408"/>
      <c r="C257" s="408"/>
      <c r="D257" s="483"/>
      <c r="E257" s="483"/>
      <c r="F257" s="483"/>
      <c r="G257" s="408"/>
      <c r="H257" s="487"/>
      <c r="I257" s="487"/>
      <c r="J257" s="463"/>
      <c r="K257" s="508"/>
      <c r="L257" s="495"/>
      <c r="M257" s="509"/>
      <c r="N257" s="405"/>
      <c r="O257" s="405"/>
      <c r="P257" s="423"/>
      <c r="Q257" s="510"/>
      <c r="R257" s="487"/>
      <c r="S257" s="455"/>
      <c r="T257" s="487"/>
      <c r="U257" s="455"/>
      <c r="V257" s="487"/>
      <c r="W257" s="455"/>
      <c r="X257" s="458"/>
      <c r="Y257" s="455"/>
      <c r="Z257" s="455"/>
      <c r="AA257" s="464"/>
      <c r="AB257" s="243"/>
      <c r="AC257" s="237"/>
      <c r="AD257" s="237"/>
      <c r="AE257" s="237"/>
      <c r="AF257" s="245" t="s">
        <v>143</v>
      </c>
      <c r="AG257" s="246"/>
      <c r="AH257" s="241" t="s">
        <v>143</v>
      </c>
      <c r="AI257" s="246"/>
      <c r="AJ257" s="241" t="s">
        <v>143</v>
      </c>
      <c r="AK257" s="247" t="s">
        <v>143</v>
      </c>
      <c r="AL257" s="248" t="s">
        <v>143</v>
      </c>
      <c r="AM257" s="248" t="s">
        <v>143</v>
      </c>
      <c r="AN257" s="249"/>
      <c r="AO257" s="249"/>
      <c r="AP257" s="249"/>
      <c r="AQ257" s="487"/>
      <c r="AR257" s="463"/>
      <c r="AS257" s="463"/>
      <c r="AT257" s="464"/>
      <c r="AU257" s="463"/>
      <c r="AV257" s="463"/>
      <c r="AW257" s="464"/>
      <c r="AX257" s="464"/>
      <c r="AY257" s="464"/>
      <c r="AZ257" s="487"/>
      <c r="BA257" s="486"/>
      <c r="BB257" s="486"/>
      <c r="BC257" s="408"/>
      <c r="BD257" s="408"/>
      <c r="BE257" s="408"/>
      <c r="BF257" s="408"/>
      <c r="BG257" s="408"/>
      <c r="BH257" s="416"/>
      <c r="BI257" s="416"/>
      <c r="BJ257" s="416"/>
      <c r="BK257" s="416"/>
      <c r="BL257" s="416"/>
      <c r="BM257" s="408"/>
      <c r="BN257" s="408"/>
      <c r="BO257" s="408"/>
      <c r="BP257" s="35"/>
    </row>
    <row r="258" spans="1:68">
      <c r="A258" s="498"/>
      <c r="B258" s="408"/>
      <c r="C258" s="408"/>
      <c r="D258" s="483"/>
      <c r="E258" s="483"/>
      <c r="F258" s="483"/>
      <c r="G258" s="408"/>
      <c r="H258" s="487"/>
      <c r="I258" s="487"/>
      <c r="J258" s="463"/>
      <c r="K258" s="508"/>
      <c r="L258" s="495"/>
      <c r="M258" s="509"/>
      <c r="N258" s="405"/>
      <c r="O258" s="405"/>
      <c r="P258" s="423"/>
      <c r="Q258" s="510"/>
      <c r="R258" s="487"/>
      <c r="S258" s="455"/>
      <c r="T258" s="487"/>
      <c r="U258" s="455"/>
      <c r="V258" s="487"/>
      <c r="W258" s="455"/>
      <c r="X258" s="458"/>
      <c r="Y258" s="455"/>
      <c r="Z258" s="455"/>
      <c r="AA258" s="464"/>
      <c r="AB258" s="243"/>
      <c r="AC258" s="237"/>
      <c r="AD258" s="237"/>
      <c r="AE258" s="237"/>
      <c r="AF258" s="245" t="s">
        <v>143</v>
      </c>
      <c r="AG258" s="246"/>
      <c r="AH258" s="241" t="s">
        <v>143</v>
      </c>
      <c r="AI258" s="246"/>
      <c r="AJ258" s="241" t="s">
        <v>143</v>
      </c>
      <c r="AK258" s="247" t="s">
        <v>143</v>
      </c>
      <c r="AL258" s="248" t="s">
        <v>143</v>
      </c>
      <c r="AM258" s="248" t="s">
        <v>143</v>
      </c>
      <c r="AN258" s="249"/>
      <c r="AO258" s="249"/>
      <c r="AP258" s="249"/>
      <c r="AQ258" s="487"/>
      <c r="AR258" s="463"/>
      <c r="AS258" s="463"/>
      <c r="AT258" s="464"/>
      <c r="AU258" s="463"/>
      <c r="AV258" s="463"/>
      <c r="AW258" s="464"/>
      <c r="AX258" s="464"/>
      <c r="AY258" s="464"/>
      <c r="AZ258" s="487"/>
      <c r="BA258" s="486"/>
      <c r="BB258" s="486"/>
      <c r="BC258" s="408"/>
      <c r="BD258" s="408"/>
      <c r="BE258" s="408"/>
      <c r="BF258" s="408"/>
      <c r="BG258" s="408"/>
      <c r="BH258" s="416"/>
      <c r="BI258" s="416"/>
      <c r="BJ258" s="416"/>
      <c r="BK258" s="416"/>
      <c r="BL258" s="416"/>
      <c r="BM258" s="408"/>
      <c r="BN258" s="408"/>
      <c r="BO258" s="408"/>
      <c r="BP258" s="35"/>
    </row>
    <row r="259" spans="1:68">
      <c r="A259" s="498"/>
      <c r="B259" s="408"/>
      <c r="C259" s="408"/>
      <c r="D259" s="483"/>
      <c r="E259" s="483"/>
      <c r="F259" s="483"/>
      <c r="G259" s="408"/>
      <c r="H259" s="487"/>
      <c r="I259" s="487"/>
      <c r="J259" s="463"/>
      <c r="K259" s="508"/>
      <c r="L259" s="495"/>
      <c r="M259" s="509"/>
      <c r="N259" s="405"/>
      <c r="O259" s="405"/>
      <c r="P259" s="423"/>
      <c r="Q259" s="510"/>
      <c r="R259" s="487"/>
      <c r="S259" s="455"/>
      <c r="T259" s="487"/>
      <c r="U259" s="455"/>
      <c r="V259" s="487"/>
      <c r="W259" s="455"/>
      <c r="X259" s="458"/>
      <c r="Y259" s="455"/>
      <c r="Z259" s="455"/>
      <c r="AA259" s="464"/>
      <c r="AB259" s="243"/>
      <c r="AC259" s="237"/>
      <c r="AD259" s="237"/>
      <c r="AE259" s="237"/>
      <c r="AF259" s="245" t="s">
        <v>143</v>
      </c>
      <c r="AG259" s="246"/>
      <c r="AH259" s="241" t="s">
        <v>143</v>
      </c>
      <c r="AI259" s="246"/>
      <c r="AJ259" s="241" t="s">
        <v>143</v>
      </c>
      <c r="AK259" s="247" t="s">
        <v>143</v>
      </c>
      <c r="AL259" s="248" t="s">
        <v>143</v>
      </c>
      <c r="AM259" s="248" t="s">
        <v>143</v>
      </c>
      <c r="AN259" s="249"/>
      <c r="AO259" s="249"/>
      <c r="AP259" s="249"/>
      <c r="AQ259" s="487"/>
      <c r="AR259" s="463"/>
      <c r="AS259" s="463"/>
      <c r="AT259" s="464"/>
      <c r="AU259" s="463"/>
      <c r="AV259" s="463"/>
      <c r="AW259" s="464"/>
      <c r="AX259" s="464"/>
      <c r="AY259" s="464"/>
      <c r="AZ259" s="487"/>
      <c r="BA259" s="486"/>
      <c r="BB259" s="486"/>
      <c r="BC259" s="408"/>
      <c r="BD259" s="408"/>
      <c r="BE259" s="408"/>
      <c r="BF259" s="408"/>
      <c r="BG259" s="408"/>
      <c r="BH259" s="416"/>
      <c r="BI259" s="416"/>
      <c r="BJ259" s="416"/>
      <c r="BK259" s="416"/>
      <c r="BL259" s="416"/>
      <c r="BM259" s="408"/>
      <c r="BN259" s="408"/>
      <c r="BO259" s="408"/>
      <c r="BP259" s="35"/>
    </row>
    <row r="260" spans="1:68">
      <c r="A260" s="498"/>
      <c r="B260" s="408"/>
      <c r="C260" s="408"/>
      <c r="D260" s="483"/>
      <c r="E260" s="483"/>
      <c r="F260" s="483"/>
      <c r="G260" s="408"/>
      <c r="H260" s="487"/>
      <c r="I260" s="487"/>
      <c r="J260" s="463"/>
      <c r="K260" s="508"/>
      <c r="L260" s="495"/>
      <c r="M260" s="509"/>
      <c r="N260" s="405"/>
      <c r="O260" s="405"/>
      <c r="P260" s="423"/>
      <c r="Q260" s="510"/>
      <c r="R260" s="487"/>
      <c r="S260" s="455"/>
      <c r="T260" s="487"/>
      <c r="U260" s="455"/>
      <c r="V260" s="487"/>
      <c r="W260" s="455"/>
      <c r="X260" s="458"/>
      <c r="Y260" s="455"/>
      <c r="Z260" s="455"/>
      <c r="AA260" s="464"/>
      <c r="AB260" s="243"/>
      <c r="AC260" s="237"/>
      <c r="AD260" s="237"/>
      <c r="AE260" s="237"/>
      <c r="AF260" s="245" t="s">
        <v>143</v>
      </c>
      <c r="AG260" s="246"/>
      <c r="AH260" s="241" t="s">
        <v>143</v>
      </c>
      <c r="AI260" s="246"/>
      <c r="AJ260" s="241" t="s">
        <v>143</v>
      </c>
      <c r="AK260" s="247" t="s">
        <v>143</v>
      </c>
      <c r="AL260" s="248" t="s">
        <v>143</v>
      </c>
      <c r="AM260" s="248" t="s">
        <v>143</v>
      </c>
      <c r="AN260" s="249"/>
      <c r="AO260" s="249"/>
      <c r="AP260" s="249"/>
      <c r="AQ260" s="487"/>
      <c r="AR260" s="463"/>
      <c r="AS260" s="463"/>
      <c r="AT260" s="464"/>
      <c r="AU260" s="463"/>
      <c r="AV260" s="463"/>
      <c r="AW260" s="464"/>
      <c r="AX260" s="464"/>
      <c r="AY260" s="464"/>
      <c r="AZ260" s="487"/>
      <c r="BA260" s="486"/>
      <c r="BB260" s="486"/>
      <c r="BC260" s="408"/>
      <c r="BD260" s="408"/>
      <c r="BE260" s="408"/>
      <c r="BF260" s="409"/>
      <c r="BG260" s="409"/>
      <c r="BH260" s="417"/>
      <c r="BI260" s="417"/>
      <c r="BJ260" s="417"/>
      <c r="BK260" s="417"/>
      <c r="BL260" s="417"/>
      <c r="BM260" s="409"/>
      <c r="BN260" s="409"/>
      <c r="BO260" s="409"/>
      <c r="BP260" s="35"/>
    </row>
    <row r="261" spans="1:68" ht="75">
      <c r="A261" s="498" t="s">
        <v>820</v>
      </c>
      <c r="B261" s="408" t="s">
        <v>381</v>
      </c>
      <c r="C261" s="408" t="s">
        <v>821</v>
      </c>
      <c r="D261" s="483" t="s">
        <v>83</v>
      </c>
      <c r="E261" s="483" t="s">
        <v>822</v>
      </c>
      <c r="F261" s="486">
        <v>1</v>
      </c>
      <c r="G261" s="486" t="s">
        <v>823</v>
      </c>
      <c r="H261" s="487"/>
      <c r="I261" s="487"/>
      <c r="J261" s="463" t="s">
        <v>824</v>
      </c>
      <c r="K261" s="456" t="s">
        <v>192</v>
      </c>
      <c r="L261" s="407" t="s">
        <v>349</v>
      </c>
      <c r="M261" s="507" t="s">
        <v>825</v>
      </c>
      <c r="N261" s="407"/>
      <c r="O261" s="407"/>
      <c r="P261" s="503" t="s">
        <v>826</v>
      </c>
      <c r="Q261" s="411">
        <v>0.8</v>
      </c>
      <c r="R261" s="487" t="s">
        <v>103</v>
      </c>
      <c r="S261" s="455">
        <v>0.2</v>
      </c>
      <c r="T261" s="487"/>
      <c r="U261" s="455" t="s">
        <v>143</v>
      </c>
      <c r="V261" s="487" t="s">
        <v>130</v>
      </c>
      <c r="W261" s="455">
        <v>0.6</v>
      </c>
      <c r="X261" s="458" t="s">
        <v>130</v>
      </c>
      <c r="Y261" s="455">
        <v>0.6</v>
      </c>
      <c r="Z261" s="455" t="s">
        <v>827</v>
      </c>
      <c r="AA261" s="464" t="s">
        <v>130</v>
      </c>
      <c r="AB261" s="243">
        <v>1</v>
      </c>
      <c r="AC261" s="237" t="s">
        <v>828</v>
      </c>
      <c r="AD261" s="237" t="s">
        <v>495</v>
      </c>
      <c r="AE261" s="237" t="s">
        <v>829</v>
      </c>
      <c r="AF261" s="245" t="s">
        <v>96</v>
      </c>
      <c r="AG261" s="246" t="s">
        <v>97</v>
      </c>
      <c r="AH261" s="241">
        <v>0.25</v>
      </c>
      <c r="AI261" s="246" t="s">
        <v>98</v>
      </c>
      <c r="AJ261" s="241">
        <v>0.15</v>
      </c>
      <c r="AK261" s="247">
        <v>0.4</v>
      </c>
      <c r="AL261" s="248">
        <v>0.12</v>
      </c>
      <c r="AM261" s="248">
        <v>0.6</v>
      </c>
      <c r="AN261" s="249" t="s">
        <v>99</v>
      </c>
      <c r="AO261" s="249" t="s">
        <v>100</v>
      </c>
      <c r="AP261" s="249" t="s">
        <v>101</v>
      </c>
      <c r="AQ261" s="487" t="s">
        <v>830</v>
      </c>
      <c r="AR261" s="462">
        <v>0.2</v>
      </c>
      <c r="AS261" s="462">
        <v>7.1999999999999995E-2</v>
      </c>
      <c r="AT261" s="464" t="s">
        <v>103</v>
      </c>
      <c r="AU261" s="462">
        <v>0.6</v>
      </c>
      <c r="AV261" s="462">
        <v>0.6</v>
      </c>
      <c r="AW261" s="464" t="s">
        <v>130</v>
      </c>
      <c r="AX261" s="464" t="s">
        <v>130</v>
      </c>
      <c r="AY261" s="464" t="s">
        <v>130</v>
      </c>
      <c r="AZ261" s="487" t="s">
        <v>105</v>
      </c>
      <c r="BA261" s="486" t="s">
        <v>831</v>
      </c>
      <c r="BB261" s="486" t="s">
        <v>832</v>
      </c>
      <c r="BC261" s="486" t="s">
        <v>833</v>
      </c>
      <c r="BD261" s="486" t="s">
        <v>834</v>
      </c>
      <c r="BE261" s="505" t="s">
        <v>835</v>
      </c>
      <c r="BF261" s="405" t="s">
        <v>114</v>
      </c>
      <c r="BG261" s="405" t="s">
        <v>114</v>
      </c>
      <c r="BH261" s="414" t="s">
        <v>836</v>
      </c>
      <c r="BI261" s="414"/>
      <c r="BJ261" s="405"/>
      <c r="BK261" s="405"/>
      <c r="BL261" s="424" t="s">
        <v>837</v>
      </c>
      <c r="BM261" s="423" t="s">
        <v>113</v>
      </c>
      <c r="BN261" s="423" t="s">
        <v>613</v>
      </c>
      <c r="BO261" s="423" t="s">
        <v>613</v>
      </c>
      <c r="BP261" s="35"/>
    </row>
    <row r="262" spans="1:68" ht="64.5">
      <c r="A262" s="498"/>
      <c r="B262" s="408"/>
      <c r="C262" s="408"/>
      <c r="D262" s="483"/>
      <c r="E262" s="483"/>
      <c r="F262" s="486"/>
      <c r="G262" s="486"/>
      <c r="H262" s="487"/>
      <c r="I262" s="487"/>
      <c r="J262" s="463"/>
      <c r="K262" s="456"/>
      <c r="L262" s="408"/>
      <c r="M262" s="458"/>
      <c r="N262" s="408"/>
      <c r="O262" s="408"/>
      <c r="P262" s="486"/>
      <c r="Q262" s="411"/>
      <c r="R262" s="487"/>
      <c r="S262" s="455"/>
      <c r="T262" s="487"/>
      <c r="U262" s="455"/>
      <c r="V262" s="487"/>
      <c r="W262" s="455"/>
      <c r="X262" s="458"/>
      <c r="Y262" s="455"/>
      <c r="Z262" s="455"/>
      <c r="AA262" s="464"/>
      <c r="AB262" s="243">
        <v>2</v>
      </c>
      <c r="AC262" s="237" t="s">
        <v>838</v>
      </c>
      <c r="AD262" s="239" t="s">
        <v>94</v>
      </c>
      <c r="AE262" s="237" t="s">
        <v>839</v>
      </c>
      <c r="AF262" s="245" t="s">
        <v>96</v>
      </c>
      <c r="AG262" s="246" t="s">
        <v>97</v>
      </c>
      <c r="AH262" s="241">
        <v>0.25</v>
      </c>
      <c r="AI262" s="246" t="s">
        <v>98</v>
      </c>
      <c r="AJ262" s="241">
        <v>0.15</v>
      </c>
      <c r="AK262" s="247">
        <v>0.4</v>
      </c>
      <c r="AL262" s="248">
        <v>7.1999999999999995E-2</v>
      </c>
      <c r="AM262" s="248">
        <v>0.6</v>
      </c>
      <c r="AN262" s="249" t="s">
        <v>99</v>
      </c>
      <c r="AO262" s="249" t="s">
        <v>100</v>
      </c>
      <c r="AP262" s="249" t="s">
        <v>101</v>
      </c>
      <c r="AQ262" s="487"/>
      <c r="AR262" s="463"/>
      <c r="AS262" s="463"/>
      <c r="AT262" s="464"/>
      <c r="AU262" s="463"/>
      <c r="AV262" s="463"/>
      <c r="AW262" s="464"/>
      <c r="AX262" s="464"/>
      <c r="AY262" s="464"/>
      <c r="AZ262" s="487"/>
      <c r="BA262" s="486"/>
      <c r="BB262" s="486"/>
      <c r="BC262" s="486"/>
      <c r="BD262" s="486"/>
      <c r="BE262" s="506"/>
      <c r="BF262" s="405"/>
      <c r="BG262" s="405"/>
      <c r="BH262" s="405"/>
      <c r="BI262" s="405"/>
      <c r="BJ262" s="405"/>
      <c r="BK262" s="405"/>
      <c r="BL262" s="424"/>
      <c r="BM262" s="423"/>
      <c r="BN262" s="423"/>
      <c r="BO262" s="423"/>
      <c r="BP262" s="35"/>
    </row>
    <row r="263" spans="1:68">
      <c r="A263" s="498"/>
      <c r="B263" s="408"/>
      <c r="C263" s="408"/>
      <c r="D263" s="483"/>
      <c r="E263" s="483"/>
      <c r="F263" s="486"/>
      <c r="G263" s="486"/>
      <c r="H263" s="487"/>
      <c r="I263" s="487"/>
      <c r="J263" s="463"/>
      <c r="K263" s="456"/>
      <c r="L263" s="408"/>
      <c r="M263" s="458"/>
      <c r="N263" s="408"/>
      <c r="O263" s="408"/>
      <c r="P263" s="486"/>
      <c r="Q263" s="411"/>
      <c r="R263" s="487"/>
      <c r="S263" s="455"/>
      <c r="T263" s="487"/>
      <c r="U263" s="455"/>
      <c r="V263" s="487"/>
      <c r="W263" s="455"/>
      <c r="X263" s="458"/>
      <c r="Y263" s="455"/>
      <c r="Z263" s="455"/>
      <c r="AA263" s="464"/>
      <c r="AB263" s="243"/>
      <c r="AC263" s="239"/>
      <c r="AD263" s="239"/>
      <c r="AE263" s="239"/>
      <c r="AF263" s="245" t="s">
        <v>143</v>
      </c>
      <c r="AG263" s="246"/>
      <c r="AH263" s="241" t="s">
        <v>143</v>
      </c>
      <c r="AI263" s="246"/>
      <c r="AJ263" s="241" t="s">
        <v>143</v>
      </c>
      <c r="AK263" s="247" t="s">
        <v>143</v>
      </c>
      <c r="AL263" s="248" t="s">
        <v>143</v>
      </c>
      <c r="AM263" s="248" t="s">
        <v>143</v>
      </c>
      <c r="AN263" s="249"/>
      <c r="AO263" s="249"/>
      <c r="AP263" s="249"/>
      <c r="AQ263" s="487"/>
      <c r="AR263" s="463"/>
      <c r="AS263" s="463"/>
      <c r="AT263" s="464"/>
      <c r="AU263" s="463"/>
      <c r="AV263" s="463"/>
      <c r="AW263" s="464"/>
      <c r="AX263" s="464"/>
      <c r="AY263" s="464"/>
      <c r="AZ263" s="487"/>
      <c r="BA263" s="486"/>
      <c r="BB263" s="486"/>
      <c r="BC263" s="486"/>
      <c r="BD263" s="486"/>
      <c r="BE263" s="506"/>
      <c r="BF263" s="405"/>
      <c r="BG263" s="405"/>
      <c r="BH263" s="405"/>
      <c r="BI263" s="405"/>
      <c r="BJ263" s="405"/>
      <c r="BK263" s="405"/>
      <c r="BL263" s="424"/>
      <c r="BM263" s="423"/>
      <c r="BN263" s="423"/>
      <c r="BO263" s="423"/>
      <c r="BP263" s="35"/>
    </row>
    <row r="264" spans="1:68">
      <c r="A264" s="498"/>
      <c r="B264" s="408"/>
      <c r="C264" s="408"/>
      <c r="D264" s="483"/>
      <c r="E264" s="483"/>
      <c r="F264" s="486"/>
      <c r="G264" s="486"/>
      <c r="H264" s="487"/>
      <c r="I264" s="487"/>
      <c r="J264" s="463"/>
      <c r="K264" s="456"/>
      <c r="L264" s="408"/>
      <c r="M264" s="458"/>
      <c r="N264" s="408"/>
      <c r="O264" s="408"/>
      <c r="P264" s="486"/>
      <c r="Q264" s="411"/>
      <c r="R264" s="487"/>
      <c r="S264" s="455"/>
      <c r="T264" s="487"/>
      <c r="U264" s="455"/>
      <c r="V264" s="487"/>
      <c r="W264" s="455"/>
      <c r="X264" s="458"/>
      <c r="Y264" s="455"/>
      <c r="Z264" s="455"/>
      <c r="AA264" s="464"/>
      <c r="AB264" s="243"/>
      <c r="AC264" s="237"/>
      <c r="AD264" s="237"/>
      <c r="AE264" s="237"/>
      <c r="AF264" s="245" t="s">
        <v>143</v>
      </c>
      <c r="AG264" s="246"/>
      <c r="AH264" s="241" t="s">
        <v>143</v>
      </c>
      <c r="AI264" s="246"/>
      <c r="AJ264" s="241" t="s">
        <v>143</v>
      </c>
      <c r="AK264" s="247" t="s">
        <v>143</v>
      </c>
      <c r="AL264" s="248" t="s">
        <v>143</v>
      </c>
      <c r="AM264" s="248" t="s">
        <v>143</v>
      </c>
      <c r="AN264" s="249"/>
      <c r="AO264" s="249"/>
      <c r="AP264" s="249"/>
      <c r="AQ264" s="487"/>
      <c r="AR264" s="463"/>
      <c r="AS264" s="463"/>
      <c r="AT264" s="464"/>
      <c r="AU264" s="463"/>
      <c r="AV264" s="463"/>
      <c r="AW264" s="464"/>
      <c r="AX264" s="464"/>
      <c r="AY264" s="464"/>
      <c r="AZ264" s="487"/>
      <c r="BA264" s="486"/>
      <c r="BB264" s="486"/>
      <c r="BC264" s="486"/>
      <c r="BD264" s="486"/>
      <c r="BE264" s="506"/>
      <c r="BF264" s="405"/>
      <c r="BG264" s="405"/>
      <c r="BH264" s="405"/>
      <c r="BI264" s="405"/>
      <c r="BJ264" s="405"/>
      <c r="BK264" s="405"/>
      <c r="BL264" s="424"/>
      <c r="BM264" s="423"/>
      <c r="BN264" s="423"/>
      <c r="BO264" s="423"/>
      <c r="BP264" s="35"/>
    </row>
    <row r="265" spans="1:68">
      <c r="A265" s="498"/>
      <c r="B265" s="408"/>
      <c r="C265" s="408"/>
      <c r="D265" s="483"/>
      <c r="E265" s="483"/>
      <c r="F265" s="486"/>
      <c r="G265" s="486"/>
      <c r="H265" s="487"/>
      <c r="I265" s="487"/>
      <c r="J265" s="463"/>
      <c r="K265" s="456"/>
      <c r="L265" s="408"/>
      <c r="M265" s="458"/>
      <c r="N265" s="408"/>
      <c r="O265" s="408"/>
      <c r="P265" s="486"/>
      <c r="Q265" s="411"/>
      <c r="R265" s="487"/>
      <c r="S265" s="455"/>
      <c r="T265" s="487"/>
      <c r="U265" s="455"/>
      <c r="V265" s="487"/>
      <c r="W265" s="455"/>
      <c r="X265" s="458"/>
      <c r="Y265" s="455"/>
      <c r="Z265" s="455"/>
      <c r="AA265" s="464"/>
      <c r="AB265" s="243"/>
      <c r="AC265" s="343"/>
      <c r="AD265" s="343"/>
      <c r="AE265" s="237"/>
      <c r="AF265" s="245" t="s">
        <v>143</v>
      </c>
      <c r="AG265" s="246"/>
      <c r="AH265" s="241" t="s">
        <v>143</v>
      </c>
      <c r="AI265" s="246"/>
      <c r="AJ265" s="241" t="s">
        <v>143</v>
      </c>
      <c r="AK265" s="247" t="s">
        <v>143</v>
      </c>
      <c r="AL265" s="248" t="s">
        <v>143</v>
      </c>
      <c r="AM265" s="248" t="s">
        <v>143</v>
      </c>
      <c r="AN265" s="249"/>
      <c r="AO265" s="249"/>
      <c r="AP265" s="249"/>
      <c r="AQ265" s="487"/>
      <c r="AR265" s="463"/>
      <c r="AS265" s="463"/>
      <c r="AT265" s="464"/>
      <c r="AU265" s="463"/>
      <c r="AV265" s="463"/>
      <c r="AW265" s="464"/>
      <c r="AX265" s="464"/>
      <c r="AY265" s="464"/>
      <c r="AZ265" s="487"/>
      <c r="BA265" s="486"/>
      <c r="BB265" s="486"/>
      <c r="BC265" s="486"/>
      <c r="BD265" s="486"/>
      <c r="BE265" s="506"/>
      <c r="BF265" s="405"/>
      <c r="BG265" s="405"/>
      <c r="BH265" s="405"/>
      <c r="BI265" s="405"/>
      <c r="BJ265" s="405"/>
      <c r="BK265" s="405"/>
      <c r="BL265" s="424"/>
      <c r="BM265" s="423"/>
      <c r="BN265" s="423"/>
      <c r="BO265" s="423"/>
      <c r="BP265" s="35"/>
    </row>
    <row r="266" spans="1:68">
      <c r="A266" s="498"/>
      <c r="B266" s="408"/>
      <c r="C266" s="408"/>
      <c r="D266" s="483"/>
      <c r="E266" s="483"/>
      <c r="F266" s="486"/>
      <c r="G266" s="486"/>
      <c r="H266" s="487"/>
      <c r="I266" s="487"/>
      <c r="J266" s="463"/>
      <c r="K266" s="456"/>
      <c r="L266" s="408"/>
      <c r="M266" s="458"/>
      <c r="N266" s="408"/>
      <c r="O266" s="408"/>
      <c r="P266" s="486"/>
      <c r="Q266" s="411"/>
      <c r="R266" s="487"/>
      <c r="S266" s="455"/>
      <c r="T266" s="487"/>
      <c r="U266" s="455"/>
      <c r="V266" s="487"/>
      <c r="W266" s="455"/>
      <c r="X266" s="458"/>
      <c r="Y266" s="455"/>
      <c r="Z266" s="455"/>
      <c r="AA266" s="464"/>
      <c r="AB266" s="243"/>
      <c r="AC266" s="237"/>
      <c r="AD266" s="237"/>
      <c r="AE266" s="237"/>
      <c r="AF266" s="245" t="s">
        <v>143</v>
      </c>
      <c r="AG266" s="246"/>
      <c r="AH266" s="241" t="s">
        <v>143</v>
      </c>
      <c r="AI266" s="246"/>
      <c r="AJ266" s="241" t="s">
        <v>143</v>
      </c>
      <c r="AK266" s="247" t="s">
        <v>143</v>
      </c>
      <c r="AL266" s="248" t="s">
        <v>143</v>
      </c>
      <c r="AM266" s="248" t="s">
        <v>143</v>
      </c>
      <c r="AN266" s="249"/>
      <c r="AO266" s="249"/>
      <c r="AP266" s="249"/>
      <c r="AQ266" s="487"/>
      <c r="AR266" s="463"/>
      <c r="AS266" s="463"/>
      <c r="AT266" s="464"/>
      <c r="AU266" s="463"/>
      <c r="AV266" s="463"/>
      <c r="AW266" s="464"/>
      <c r="AX266" s="464"/>
      <c r="AY266" s="464"/>
      <c r="AZ266" s="487"/>
      <c r="BA266" s="486"/>
      <c r="BB266" s="486"/>
      <c r="BC266" s="486"/>
      <c r="BD266" s="486"/>
      <c r="BE266" s="506"/>
      <c r="BF266" s="405"/>
      <c r="BG266" s="405"/>
      <c r="BH266" s="405"/>
      <c r="BI266" s="405"/>
      <c r="BJ266" s="405"/>
      <c r="BK266" s="405"/>
      <c r="BL266" s="424"/>
      <c r="BM266" s="423"/>
      <c r="BN266" s="423"/>
      <c r="BO266" s="423"/>
      <c r="BP266" s="35"/>
    </row>
    <row r="267" spans="1:68" ht="138" customHeight="1">
      <c r="A267" s="498"/>
      <c r="B267" s="408"/>
      <c r="C267" s="408"/>
      <c r="D267" s="483" t="s">
        <v>83</v>
      </c>
      <c r="E267" s="483" t="s">
        <v>822</v>
      </c>
      <c r="F267" s="483">
        <v>2</v>
      </c>
      <c r="G267" s="408" t="s">
        <v>840</v>
      </c>
      <c r="H267" s="487"/>
      <c r="I267" s="487"/>
      <c r="J267" s="463" t="s">
        <v>841</v>
      </c>
      <c r="K267" s="456" t="s">
        <v>87</v>
      </c>
      <c r="L267" s="408" t="s">
        <v>349</v>
      </c>
      <c r="M267" s="458" t="s">
        <v>842</v>
      </c>
      <c r="N267" s="408"/>
      <c r="O267" s="408"/>
      <c r="P267" s="486" t="s">
        <v>843</v>
      </c>
      <c r="Q267" s="411">
        <v>0.8</v>
      </c>
      <c r="R267" s="487" t="s">
        <v>129</v>
      </c>
      <c r="S267" s="455">
        <v>0.4</v>
      </c>
      <c r="T267" s="487"/>
      <c r="U267" s="455" t="s">
        <v>143</v>
      </c>
      <c r="V267" s="487" t="s">
        <v>125</v>
      </c>
      <c r="W267" s="455">
        <v>0.2</v>
      </c>
      <c r="X267" s="458" t="s">
        <v>125</v>
      </c>
      <c r="Y267" s="455">
        <v>0.2</v>
      </c>
      <c r="Z267" s="455" t="s">
        <v>319</v>
      </c>
      <c r="AA267" s="464" t="s">
        <v>131</v>
      </c>
      <c r="AB267" s="243">
        <v>1</v>
      </c>
      <c r="AC267" s="237" t="s">
        <v>844</v>
      </c>
      <c r="AD267" s="237" t="s">
        <v>94</v>
      </c>
      <c r="AE267" s="237" t="s">
        <v>845</v>
      </c>
      <c r="AF267" s="245" t="s">
        <v>96</v>
      </c>
      <c r="AG267" s="246" t="s">
        <v>97</v>
      </c>
      <c r="AH267" s="241">
        <v>0.25</v>
      </c>
      <c r="AI267" s="246" t="s">
        <v>98</v>
      </c>
      <c r="AJ267" s="241">
        <v>0.15</v>
      </c>
      <c r="AK267" s="247">
        <v>0.4</v>
      </c>
      <c r="AL267" s="248">
        <v>0.24</v>
      </c>
      <c r="AM267" s="248">
        <v>0.2</v>
      </c>
      <c r="AN267" s="249" t="s">
        <v>99</v>
      </c>
      <c r="AO267" s="249" t="s">
        <v>100</v>
      </c>
      <c r="AP267" s="249" t="s">
        <v>101</v>
      </c>
      <c r="AQ267" s="487" t="s">
        <v>846</v>
      </c>
      <c r="AR267" s="462">
        <v>0.4</v>
      </c>
      <c r="AS267" s="462">
        <v>0.24</v>
      </c>
      <c r="AT267" s="464" t="s">
        <v>129</v>
      </c>
      <c r="AU267" s="462">
        <v>0.2</v>
      </c>
      <c r="AV267" s="462">
        <v>0.15000000000000002</v>
      </c>
      <c r="AW267" s="464" t="s">
        <v>125</v>
      </c>
      <c r="AX267" s="464" t="s">
        <v>131</v>
      </c>
      <c r="AY267" s="464" t="s">
        <v>131</v>
      </c>
      <c r="AZ267" s="487" t="s">
        <v>132</v>
      </c>
      <c r="BA267" s="486" t="s">
        <v>613</v>
      </c>
      <c r="BB267" s="486" t="s">
        <v>613</v>
      </c>
      <c r="BC267" s="486" t="s">
        <v>613</v>
      </c>
      <c r="BD267" s="486" t="s">
        <v>613</v>
      </c>
      <c r="BE267" s="491" t="s">
        <v>613</v>
      </c>
      <c r="BF267" s="405" t="s">
        <v>114</v>
      </c>
      <c r="BG267" s="405" t="s">
        <v>114</v>
      </c>
      <c r="BH267" s="414" t="s">
        <v>114</v>
      </c>
      <c r="BI267" s="414"/>
      <c r="BJ267" s="414"/>
      <c r="BK267" s="414"/>
      <c r="BL267" s="414" t="s">
        <v>847</v>
      </c>
      <c r="BM267" s="423" t="s">
        <v>113</v>
      </c>
      <c r="BN267" s="423" t="s">
        <v>613</v>
      </c>
      <c r="BO267" s="423" t="s">
        <v>613</v>
      </c>
      <c r="BP267" s="35"/>
    </row>
    <row r="268" spans="1:68" ht="138" customHeight="1">
      <c r="A268" s="498"/>
      <c r="B268" s="408"/>
      <c r="C268" s="408"/>
      <c r="D268" s="483"/>
      <c r="E268" s="483"/>
      <c r="F268" s="483"/>
      <c r="G268" s="408"/>
      <c r="H268" s="487"/>
      <c r="I268" s="487"/>
      <c r="J268" s="463"/>
      <c r="K268" s="456"/>
      <c r="L268" s="408"/>
      <c r="M268" s="458"/>
      <c r="N268" s="408"/>
      <c r="O268" s="408"/>
      <c r="P268" s="486"/>
      <c r="Q268" s="411"/>
      <c r="R268" s="487"/>
      <c r="S268" s="455"/>
      <c r="T268" s="487"/>
      <c r="U268" s="455"/>
      <c r="V268" s="487"/>
      <c r="W268" s="455"/>
      <c r="X268" s="458"/>
      <c r="Y268" s="455"/>
      <c r="Z268" s="455"/>
      <c r="AA268" s="464"/>
      <c r="AB268" s="243">
        <v>2</v>
      </c>
      <c r="AC268" s="237" t="s">
        <v>848</v>
      </c>
      <c r="AD268" s="237" t="s">
        <v>94</v>
      </c>
      <c r="AE268" s="237" t="s">
        <v>845</v>
      </c>
      <c r="AF268" s="255" t="s">
        <v>293</v>
      </c>
      <c r="AG268" s="249" t="s">
        <v>294</v>
      </c>
      <c r="AH268" s="241">
        <v>0.1</v>
      </c>
      <c r="AI268" s="249" t="s">
        <v>98</v>
      </c>
      <c r="AJ268" s="241">
        <v>0.15</v>
      </c>
      <c r="AK268" s="247">
        <v>0.25</v>
      </c>
      <c r="AL268" s="256">
        <v>0.24</v>
      </c>
      <c r="AM268" s="256">
        <v>0.15000000000000002</v>
      </c>
      <c r="AN268" s="249" t="s">
        <v>99</v>
      </c>
      <c r="AO268" s="249" t="s">
        <v>100</v>
      </c>
      <c r="AP268" s="249" t="s">
        <v>101</v>
      </c>
      <c r="AQ268" s="487"/>
      <c r="AR268" s="463"/>
      <c r="AS268" s="463"/>
      <c r="AT268" s="464"/>
      <c r="AU268" s="463"/>
      <c r="AV268" s="463"/>
      <c r="AW268" s="464"/>
      <c r="AX268" s="464"/>
      <c r="AY268" s="464"/>
      <c r="AZ268" s="487"/>
      <c r="BA268" s="486"/>
      <c r="BB268" s="486"/>
      <c r="BC268" s="486"/>
      <c r="BD268" s="486"/>
      <c r="BE268" s="491"/>
      <c r="BF268" s="405"/>
      <c r="BG268" s="405"/>
      <c r="BH268" s="414"/>
      <c r="BI268" s="414"/>
      <c r="BJ268" s="414"/>
      <c r="BK268" s="414"/>
      <c r="BL268" s="414"/>
      <c r="BM268" s="423"/>
      <c r="BN268" s="423"/>
      <c r="BO268" s="423"/>
      <c r="BP268" s="35"/>
    </row>
    <row r="269" spans="1:68">
      <c r="A269" s="498"/>
      <c r="B269" s="408"/>
      <c r="C269" s="408"/>
      <c r="D269" s="483"/>
      <c r="E269" s="483"/>
      <c r="F269" s="483"/>
      <c r="G269" s="408"/>
      <c r="H269" s="487"/>
      <c r="I269" s="487"/>
      <c r="J269" s="463"/>
      <c r="K269" s="456"/>
      <c r="L269" s="408"/>
      <c r="M269" s="458"/>
      <c r="N269" s="408"/>
      <c r="O269" s="408"/>
      <c r="P269" s="486"/>
      <c r="Q269" s="411"/>
      <c r="R269" s="487"/>
      <c r="S269" s="455"/>
      <c r="T269" s="487"/>
      <c r="U269" s="455"/>
      <c r="V269" s="487"/>
      <c r="W269" s="455"/>
      <c r="X269" s="458"/>
      <c r="Y269" s="455"/>
      <c r="Z269" s="455"/>
      <c r="AA269" s="464"/>
      <c r="AB269" s="243"/>
      <c r="AC269" s="239"/>
      <c r="AD269" s="239"/>
      <c r="AE269" s="237"/>
      <c r="AF269" s="245" t="s">
        <v>143</v>
      </c>
      <c r="AG269" s="246"/>
      <c r="AH269" s="241" t="s">
        <v>143</v>
      </c>
      <c r="AI269" s="246"/>
      <c r="AJ269" s="241" t="s">
        <v>143</v>
      </c>
      <c r="AK269" s="247" t="s">
        <v>143</v>
      </c>
      <c r="AL269" s="248" t="s">
        <v>143</v>
      </c>
      <c r="AM269" s="248" t="s">
        <v>143</v>
      </c>
      <c r="AN269" s="249"/>
      <c r="AO269" s="249"/>
      <c r="AP269" s="249"/>
      <c r="AQ269" s="487"/>
      <c r="AR269" s="463"/>
      <c r="AS269" s="463"/>
      <c r="AT269" s="464"/>
      <c r="AU269" s="463"/>
      <c r="AV269" s="463"/>
      <c r="AW269" s="464"/>
      <c r="AX269" s="464"/>
      <c r="AY269" s="464"/>
      <c r="AZ269" s="487"/>
      <c r="BA269" s="486"/>
      <c r="BB269" s="486"/>
      <c r="BC269" s="486"/>
      <c r="BD269" s="486"/>
      <c r="BE269" s="491"/>
      <c r="BF269" s="405"/>
      <c r="BG269" s="405"/>
      <c r="BH269" s="414"/>
      <c r="BI269" s="414"/>
      <c r="BJ269" s="414"/>
      <c r="BK269" s="414"/>
      <c r="BL269" s="414"/>
      <c r="BM269" s="423"/>
      <c r="BN269" s="423"/>
      <c r="BO269" s="423"/>
      <c r="BP269" s="35"/>
    </row>
    <row r="270" spans="1:68">
      <c r="A270" s="498"/>
      <c r="B270" s="408"/>
      <c r="C270" s="408"/>
      <c r="D270" s="483"/>
      <c r="E270" s="483"/>
      <c r="F270" s="483"/>
      <c r="G270" s="408"/>
      <c r="H270" s="487"/>
      <c r="I270" s="487"/>
      <c r="J270" s="463"/>
      <c r="K270" s="456"/>
      <c r="L270" s="408"/>
      <c r="M270" s="458"/>
      <c r="N270" s="408"/>
      <c r="O270" s="408"/>
      <c r="P270" s="486"/>
      <c r="Q270" s="411"/>
      <c r="R270" s="487"/>
      <c r="S270" s="455"/>
      <c r="T270" s="487"/>
      <c r="U270" s="455"/>
      <c r="V270" s="487"/>
      <c r="W270" s="455"/>
      <c r="X270" s="458"/>
      <c r="Y270" s="455"/>
      <c r="Z270" s="455"/>
      <c r="AA270" s="464"/>
      <c r="AB270" s="243"/>
      <c r="AC270" s="237"/>
      <c r="AD270" s="237"/>
      <c r="AE270" s="237"/>
      <c r="AF270" s="245" t="s">
        <v>143</v>
      </c>
      <c r="AG270" s="246"/>
      <c r="AH270" s="241" t="s">
        <v>143</v>
      </c>
      <c r="AI270" s="246"/>
      <c r="AJ270" s="241" t="s">
        <v>143</v>
      </c>
      <c r="AK270" s="247" t="s">
        <v>143</v>
      </c>
      <c r="AL270" s="248" t="s">
        <v>143</v>
      </c>
      <c r="AM270" s="248" t="s">
        <v>143</v>
      </c>
      <c r="AN270" s="249"/>
      <c r="AO270" s="249"/>
      <c r="AP270" s="249"/>
      <c r="AQ270" s="487"/>
      <c r="AR270" s="463"/>
      <c r="AS270" s="463"/>
      <c r="AT270" s="464"/>
      <c r="AU270" s="463"/>
      <c r="AV270" s="463"/>
      <c r="AW270" s="464"/>
      <c r="AX270" s="464"/>
      <c r="AY270" s="464"/>
      <c r="AZ270" s="487"/>
      <c r="BA270" s="486"/>
      <c r="BB270" s="486"/>
      <c r="BC270" s="486"/>
      <c r="BD270" s="486"/>
      <c r="BE270" s="491"/>
      <c r="BF270" s="405"/>
      <c r="BG270" s="405"/>
      <c r="BH270" s="414"/>
      <c r="BI270" s="414"/>
      <c r="BJ270" s="414"/>
      <c r="BK270" s="414"/>
      <c r="BL270" s="414"/>
      <c r="BM270" s="423"/>
      <c r="BN270" s="423"/>
      <c r="BO270" s="423"/>
      <c r="BP270" s="35"/>
    </row>
    <row r="271" spans="1:68">
      <c r="A271" s="498"/>
      <c r="B271" s="408"/>
      <c r="C271" s="408"/>
      <c r="D271" s="483"/>
      <c r="E271" s="483"/>
      <c r="F271" s="483"/>
      <c r="G271" s="408"/>
      <c r="H271" s="487"/>
      <c r="I271" s="487"/>
      <c r="J271" s="463"/>
      <c r="K271" s="456"/>
      <c r="L271" s="408"/>
      <c r="M271" s="458"/>
      <c r="N271" s="408"/>
      <c r="O271" s="408"/>
      <c r="P271" s="486"/>
      <c r="Q271" s="411"/>
      <c r="R271" s="487"/>
      <c r="S271" s="455"/>
      <c r="T271" s="487"/>
      <c r="U271" s="455"/>
      <c r="V271" s="487"/>
      <c r="W271" s="455"/>
      <c r="X271" s="458"/>
      <c r="Y271" s="455"/>
      <c r="Z271" s="455"/>
      <c r="AA271" s="464"/>
      <c r="AB271" s="243"/>
      <c r="AC271" s="349"/>
      <c r="AD271" s="349"/>
      <c r="AE271" s="237"/>
      <c r="AF271" s="245" t="s">
        <v>143</v>
      </c>
      <c r="AG271" s="246"/>
      <c r="AH271" s="241" t="s">
        <v>143</v>
      </c>
      <c r="AI271" s="246"/>
      <c r="AJ271" s="241" t="s">
        <v>143</v>
      </c>
      <c r="AK271" s="247" t="s">
        <v>143</v>
      </c>
      <c r="AL271" s="248" t="s">
        <v>143</v>
      </c>
      <c r="AM271" s="248" t="s">
        <v>143</v>
      </c>
      <c r="AN271" s="249"/>
      <c r="AO271" s="249"/>
      <c r="AP271" s="249"/>
      <c r="AQ271" s="487"/>
      <c r="AR271" s="463"/>
      <c r="AS271" s="463"/>
      <c r="AT271" s="464"/>
      <c r="AU271" s="463"/>
      <c r="AV271" s="463"/>
      <c r="AW271" s="464"/>
      <c r="AX271" s="464"/>
      <c r="AY271" s="464"/>
      <c r="AZ271" s="487"/>
      <c r="BA271" s="486"/>
      <c r="BB271" s="486"/>
      <c r="BC271" s="486"/>
      <c r="BD271" s="486"/>
      <c r="BE271" s="491"/>
      <c r="BF271" s="405"/>
      <c r="BG271" s="405"/>
      <c r="BH271" s="414"/>
      <c r="BI271" s="414"/>
      <c r="BJ271" s="414"/>
      <c r="BK271" s="414"/>
      <c r="BL271" s="414"/>
      <c r="BM271" s="423"/>
      <c r="BN271" s="423"/>
      <c r="BO271" s="423"/>
      <c r="BP271" s="35"/>
    </row>
    <row r="272" spans="1:68">
      <c r="A272" s="498"/>
      <c r="B272" s="408"/>
      <c r="C272" s="408"/>
      <c r="D272" s="483"/>
      <c r="E272" s="483"/>
      <c r="F272" s="483"/>
      <c r="G272" s="408"/>
      <c r="H272" s="487"/>
      <c r="I272" s="487"/>
      <c r="J272" s="463"/>
      <c r="K272" s="456"/>
      <c r="L272" s="408"/>
      <c r="M272" s="458"/>
      <c r="N272" s="408"/>
      <c r="O272" s="408"/>
      <c r="P272" s="486"/>
      <c r="Q272" s="411"/>
      <c r="R272" s="487"/>
      <c r="S272" s="455"/>
      <c r="T272" s="487"/>
      <c r="U272" s="455"/>
      <c r="V272" s="487"/>
      <c r="W272" s="455"/>
      <c r="X272" s="458"/>
      <c r="Y272" s="455"/>
      <c r="Z272" s="455"/>
      <c r="AA272" s="464"/>
      <c r="AB272" s="243"/>
      <c r="AC272" s="237"/>
      <c r="AD272" s="237"/>
      <c r="AE272" s="237"/>
      <c r="AF272" s="245" t="s">
        <v>143</v>
      </c>
      <c r="AG272" s="246"/>
      <c r="AH272" s="241" t="s">
        <v>143</v>
      </c>
      <c r="AI272" s="246"/>
      <c r="AJ272" s="241" t="s">
        <v>143</v>
      </c>
      <c r="AK272" s="247" t="s">
        <v>143</v>
      </c>
      <c r="AL272" s="248" t="s">
        <v>143</v>
      </c>
      <c r="AM272" s="248" t="s">
        <v>143</v>
      </c>
      <c r="AN272" s="249"/>
      <c r="AO272" s="249"/>
      <c r="AP272" s="249"/>
      <c r="AQ272" s="487"/>
      <c r="AR272" s="463"/>
      <c r="AS272" s="463"/>
      <c r="AT272" s="464"/>
      <c r="AU272" s="463"/>
      <c r="AV272" s="463"/>
      <c r="AW272" s="464"/>
      <c r="AX272" s="464"/>
      <c r="AY272" s="464"/>
      <c r="AZ272" s="487"/>
      <c r="BA272" s="486"/>
      <c r="BB272" s="486"/>
      <c r="BC272" s="486"/>
      <c r="BD272" s="486"/>
      <c r="BE272" s="491"/>
      <c r="BF272" s="405"/>
      <c r="BG272" s="405"/>
      <c r="BH272" s="414"/>
      <c r="BI272" s="414"/>
      <c r="BJ272" s="414"/>
      <c r="BK272" s="414"/>
      <c r="BL272" s="414"/>
      <c r="BM272" s="423"/>
      <c r="BN272" s="423"/>
      <c r="BO272" s="423"/>
      <c r="BP272" s="35"/>
    </row>
    <row r="273" spans="1:68" ht="138" customHeight="1">
      <c r="A273" s="498"/>
      <c r="B273" s="408"/>
      <c r="C273" s="408"/>
      <c r="D273" s="483" t="s">
        <v>83</v>
      </c>
      <c r="E273" s="483" t="s">
        <v>822</v>
      </c>
      <c r="F273" s="483">
        <v>3</v>
      </c>
      <c r="G273" s="408" t="s">
        <v>840</v>
      </c>
      <c r="H273" s="487"/>
      <c r="I273" s="487"/>
      <c r="J273" s="463" t="s">
        <v>849</v>
      </c>
      <c r="K273" s="456" t="s">
        <v>192</v>
      </c>
      <c r="L273" s="408" t="s">
        <v>88</v>
      </c>
      <c r="M273" s="458" t="s">
        <v>850</v>
      </c>
      <c r="N273" s="408"/>
      <c r="O273" s="408"/>
      <c r="P273" s="486" t="s">
        <v>851</v>
      </c>
      <c r="Q273" s="411">
        <v>1</v>
      </c>
      <c r="R273" s="487" t="s">
        <v>129</v>
      </c>
      <c r="S273" s="455">
        <v>0.4</v>
      </c>
      <c r="T273" s="487"/>
      <c r="U273" s="455" t="s">
        <v>143</v>
      </c>
      <c r="V273" s="487" t="s">
        <v>195</v>
      </c>
      <c r="W273" s="455">
        <v>0.4</v>
      </c>
      <c r="X273" s="458" t="s">
        <v>195</v>
      </c>
      <c r="Y273" s="455">
        <v>0.4</v>
      </c>
      <c r="Z273" s="455" t="s">
        <v>196</v>
      </c>
      <c r="AA273" s="464" t="s">
        <v>130</v>
      </c>
      <c r="AB273" s="243">
        <v>1</v>
      </c>
      <c r="AC273" s="239" t="s">
        <v>852</v>
      </c>
      <c r="AD273" s="259" t="s">
        <v>359</v>
      </c>
      <c r="AE273" s="237" t="s">
        <v>853</v>
      </c>
      <c r="AF273" s="245" t="s">
        <v>293</v>
      </c>
      <c r="AG273" s="246" t="s">
        <v>294</v>
      </c>
      <c r="AH273" s="241">
        <v>0.1</v>
      </c>
      <c r="AI273" s="246" t="s">
        <v>98</v>
      </c>
      <c r="AJ273" s="241">
        <v>0.15</v>
      </c>
      <c r="AK273" s="247">
        <v>0.25</v>
      </c>
      <c r="AL273" s="248">
        <v>0.4</v>
      </c>
      <c r="AM273" s="248">
        <v>0.30000000000000004</v>
      </c>
      <c r="AN273" s="249" t="s">
        <v>99</v>
      </c>
      <c r="AO273" s="249" t="s">
        <v>100</v>
      </c>
      <c r="AP273" s="249" t="s">
        <v>101</v>
      </c>
      <c r="AQ273" s="487" t="s">
        <v>854</v>
      </c>
      <c r="AR273" s="462">
        <v>0.4</v>
      </c>
      <c r="AS273" s="462">
        <v>0.4</v>
      </c>
      <c r="AT273" s="464" t="s">
        <v>129</v>
      </c>
      <c r="AU273" s="462">
        <v>0.4</v>
      </c>
      <c r="AV273" s="462">
        <v>0.30000000000000004</v>
      </c>
      <c r="AW273" s="464" t="s">
        <v>195</v>
      </c>
      <c r="AX273" s="464" t="s">
        <v>130</v>
      </c>
      <c r="AY273" s="464" t="s">
        <v>130</v>
      </c>
      <c r="AZ273" s="487" t="s">
        <v>105</v>
      </c>
      <c r="BA273" s="408" t="s">
        <v>855</v>
      </c>
      <c r="BB273" s="408" t="s">
        <v>856</v>
      </c>
      <c r="BC273" s="408" t="s">
        <v>857</v>
      </c>
      <c r="BD273" s="408" t="s">
        <v>858</v>
      </c>
      <c r="BE273" s="491" t="s">
        <v>859</v>
      </c>
      <c r="BF273" s="405" t="s">
        <v>2916</v>
      </c>
      <c r="BG273" s="405" t="s">
        <v>860</v>
      </c>
      <c r="BH273" s="414" t="s">
        <v>267</v>
      </c>
      <c r="BI273" s="414"/>
      <c r="BJ273" s="414"/>
      <c r="BK273" s="414"/>
      <c r="BL273" s="414" t="s">
        <v>861</v>
      </c>
      <c r="BM273" s="423" t="s">
        <v>113</v>
      </c>
      <c r="BN273" s="423" t="s">
        <v>613</v>
      </c>
      <c r="BO273" s="423" t="s">
        <v>613</v>
      </c>
      <c r="BP273" s="35"/>
    </row>
    <row r="274" spans="1:68">
      <c r="A274" s="498"/>
      <c r="B274" s="408"/>
      <c r="C274" s="408"/>
      <c r="D274" s="483"/>
      <c r="E274" s="483"/>
      <c r="F274" s="483"/>
      <c r="G274" s="408"/>
      <c r="H274" s="487"/>
      <c r="I274" s="487"/>
      <c r="J274" s="463"/>
      <c r="K274" s="456"/>
      <c r="L274" s="408"/>
      <c r="M274" s="458"/>
      <c r="N274" s="408"/>
      <c r="O274" s="408"/>
      <c r="P274" s="486"/>
      <c r="Q274" s="411"/>
      <c r="R274" s="487"/>
      <c r="S274" s="455"/>
      <c r="T274" s="487"/>
      <c r="U274" s="455"/>
      <c r="V274" s="487"/>
      <c r="W274" s="455"/>
      <c r="X274" s="458"/>
      <c r="Y274" s="455"/>
      <c r="Z274" s="455"/>
      <c r="AA274" s="464"/>
      <c r="AB274" s="243"/>
      <c r="AC274" s="259"/>
      <c r="AD274" s="259"/>
      <c r="AE274" s="237"/>
      <c r="AF274" s="245" t="s">
        <v>143</v>
      </c>
      <c r="AG274" s="246"/>
      <c r="AH274" s="241" t="s">
        <v>143</v>
      </c>
      <c r="AI274" s="246"/>
      <c r="AJ274" s="241" t="s">
        <v>143</v>
      </c>
      <c r="AK274" s="247" t="s">
        <v>143</v>
      </c>
      <c r="AL274" s="248" t="s">
        <v>143</v>
      </c>
      <c r="AM274" s="248" t="s">
        <v>143</v>
      </c>
      <c r="AN274" s="249"/>
      <c r="AO274" s="249"/>
      <c r="AP274" s="249"/>
      <c r="AQ274" s="487"/>
      <c r="AR274" s="463"/>
      <c r="AS274" s="463"/>
      <c r="AT274" s="464"/>
      <c r="AU274" s="463"/>
      <c r="AV274" s="463"/>
      <c r="AW274" s="464"/>
      <c r="AX274" s="464"/>
      <c r="AY274" s="464"/>
      <c r="AZ274" s="487"/>
      <c r="BA274" s="408"/>
      <c r="BB274" s="408"/>
      <c r="BC274" s="408"/>
      <c r="BD274" s="408"/>
      <c r="BE274" s="491"/>
      <c r="BF274" s="405"/>
      <c r="BG274" s="405"/>
      <c r="BH274" s="405"/>
      <c r="BI274" s="414"/>
      <c r="BJ274" s="414"/>
      <c r="BK274" s="414"/>
      <c r="BL274" s="414"/>
      <c r="BM274" s="423"/>
      <c r="BN274" s="423"/>
      <c r="BO274" s="423"/>
      <c r="BP274" s="35"/>
    </row>
    <row r="275" spans="1:68">
      <c r="A275" s="498"/>
      <c r="B275" s="408"/>
      <c r="C275" s="408"/>
      <c r="D275" s="483"/>
      <c r="E275" s="483"/>
      <c r="F275" s="483"/>
      <c r="G275" s="408"/>
      <c r="H275" s="487"/>
      <c r="I275" s="487"/>
      <c r="J275" s="463"/>
      <c r="K275" s="456"/>
      <c r="L275" s="408"/>
      <c r="M275" s="458"/>
      <c r="N275" s="408"/>
      <c r="O275" s="408"/>
      <c r="P275" s="486"/>
      <c r="Q275" s="411"/>
      <c r="R275" s="487"/>
      <c r="S275" s="455"/>
      <c r="T275" s="487"/>
      <c r="U275" s="455"/>
      <c r="V275" s="487"/>
      <c r="W275" s="455"/>
      <c r="X275" s="458"/>
      <c r="Y275" s="455"/>
      <c r="Z275" s="455"/>
      <c r="AA275" s="464"/>
      <c r="AB275" s="243"/>
      <c r="AC275" s="259"/>
      <c r="AD275" s="259"/>
      <c r="AE275" s="237"/>
      <c r="AF275" s="245" t="s">
        <v>143</v>
      </c>
      <c r="AG275" s="246"/>
      <c r="AH275" s="241" t="s">
        <v>143</v>
      </c>
      <c r="AI275" s="246"/>
      <c r="AJ275" s="241" t="s">
        <v>143</v>
      </c>
      <c r="AK275" s="247" t="s">
        <v>143</v>
      </c>
      <c r="AL275" s="248" t="s">
        <v>143</v>
      </c>
      <c r="AM275" s="248" t="s">
        <v>143</v>
      </c>
      <c r="AN275" s="249"/>
      <c r="AO275" s="249"/>
      <c r="AP275" s="249"/>
      <c r="AQ275" s="487"/>
      <c r="AR275" s="463"/>
      <c r="AS275" s="463"/>
      <c r="AT275" s="464"/>
      <c r="AU275" s="463"/>
      <c r="AV275" s="463"/>
      <c r="AW275" s="464"/>
      <c r="AX275" s="464"/>
      <c r="AY275" s="464"/>
      <c r="AZ275" s="487"/>
      <c r="BA275" s="408"/>
      <c r="BB275" s="408"/>
      <c r="BC275" s="408"/>
      <c r="BD275" s="408"/>
      <c r="BE275" s="491"/>
      <c r="BF275" s="405"/>
      <c r="BG275" s="405"/>
      <c r="BH275" s="405"/>
      <c r="BI275" s="414"/>
      <c r="BJ275" s="414"/>
      <c r="BK275" s="414"/>
      <c r="BL275" s="414"/>
      <c r="BM275" s="423"/>
      <c r="BN275" s="423"/>
      <c r="BO275" s="423"/>
      <c r="BP275" s="35"/>
    </row>
    <row r="276" spans="1:68">
      <c r="A276" s="498"/>
      <c r="B276" s="408"/>
      <c r="C276" s="408"/>
      <c r="D276" s="483"/>
      <c r="E276" s="483"/>
      <c r="F276" s="483"/>
      <c r="G276" s="408"/>
      <c r="H276" s="487"/>
      <c r="I276" s="487"/>
      <c r="J276" s="463"/>
      <c r="K276" s="456"/>
      <c r="L276" s="408"/>
      <c r="M276" s="458"/>
      <c r="N276" s="408"/>
      <c r="O276" s="408"/>
      <c r="P276" s="486"/>
      <c r="Q276" s="411"/>
      <c r="R276" s="487"/>
      <c r="S276" s="455"/>
      <c r="T276" s="487"/>
      <c r="U276" s="455"/>
      <c r="V276" s="487"/>
      <c r="W276" s="455"/>
      <c r="X276" s="458"/>
      <c r="Y276" s="455"/>
      <c r="Z276" s="455"/>
      <c r="AA276" s="464"/>
      <c r="AB276" s="243"/>
      <c r="AC276" s="259"/>
      <c r="AD276" s="259"/>
      <c r="AE276" s="237"/>
      <c r="AF276" s="245" t="s">
        <v>143</v>
      </c>
      <c r="AG276" s="246"/>
      <c r="AH276" s="241" t="s">
        <v>143</v>
      </c>
      <c r="AI276" s="246"/>
      <c r="AJ276" s="241" t="s">
        <v>143</v>
      </c>
      <c r="AK276" s="247" t="s">
        <v>143</v>
      </c>
      <c r="AL276" s="248" t="s">
        <v>143</v>
      </c>
      <c r="AM276" s="248" t="s">
        <v>143</v>
      </c>
      <c r="AN276" s="249"/>
      <c r="AO276" s="249"/>
      <c r="AP276" s="249"/>
      <c r="AQ276" s="487"/>
      <c r="AR276" s="463"/>
      <c r="AS276" s="463"/>
      <c r="AT276" s="464"/>
      <c r="AU276" s="463"/>
      <c r="AV276" s="463"/>
      <c r="AW276" s="464"/>
      <c r="AX276" s="464"/>
      <c r="AY276" s="464"/>
      <c r="AZ276" s="487"/>
      <c r="BA276" s="408"/>
      <c r="BB276" s="408"/>
      <c r="BC276" s="408"/>
      <c r="BD276" s="408"/>
      <c r="BE276" s="491"/>
      <c r="BF276" s="405"/>
      <c r="BG276" s="405"/>
      <c r="BH276" s="405"/>
      <c r="BI276" s="414"/>
      <c r="BJ276" s="414"/>
      <c r="BK276" s="414"/>
      <c r="BL276" s="414"/>
      <c r="BM276" s="423"/>
      <c r="BN276" s="423"/>
      <c r="BO276" s="423"/>
      <c r="BP276" s="35"/>
    </row>
    <row r="277" spans="1:68">
      <c r="A277" s="498"/>
      <c r="B277" s="408"/>
      <c r="C277" s="408"/>
      <c r="D277" s="483"/>
      <c r="E277" s="483"/>
      <c r="F277" s="483"/>
      <c r="G277" s="408"/>
      <c r="H277" s="487"/>
      <c r="I277" s="487"/>
      <c r="J277" s="463"/>
      <c r="K277" s="456"/>
      <c r="L277" s="408"/>
      <c r="M277" s="458"/>
      <c r="N277" s="408"/>
      <c r="O277" s="408"/>
      <c r="P277" s="486"/>
      <c r="Q277" s="411"/>
      <c r="R277" s="487"/>
      <c r="S277" s="455"/>
      <c r="T277" s="487"/>
      <c r="U277" s="455"/>
      <c r="V277" s="487"/>
      <c r="W277" s="455"/>
      <c r="X277" s="458"/>
      <c r="Y277" s="455"/>
      <c r="Z277" s="455"/>
      <c r="AA277" s="464"/>
      <c r="AB277" s="243"/>
      <c r="AC277" s="306"/>
      <c r="AD277" s="306"/>
      <c r="AE277" s="237"/>
      <c r="AF277" s="245" t="s">
        <v>143</v>
      </c>
      <c r="AG277" s="246"/>
      <c r="AH277" s="241" t="s">
        <v>143</v>
      </c>
      <c r="AI277" s="246"/>
      <c r="AJ277" s="241" t="s">
        <v>143</v>
      </c>
      <c r="AK277" s="247" t="s">
        <v>143</v>
      </c>
      <c r="AL277" s="248" t="s">
        <v>143</v>
      </c>
      <c r="AM277" s="248" t="s">
        <v>143</v>
      </c>
      <c r="AN277" s="249"/>
      <c r="AO277" s="249"/>
      <c r="AP277" s="249"/>
      <c r="AQ277" s="487"/>
      <c r="AR277" s="463"/>
      <c r="AS277" s="463"/>
      <c r="AT277" s="464"/>
      <c r="AU277" s="463"/>
      <c r="AV277" s="463"/>
      <c r="AW277" s="464"/>
      <c r="AX277" s="464"/>
      <c r="AY277" s="464"/>
      <c r="AZ277" s="487"/>
      <c r="BA277" s="408"/>
      <c r="BB277" s="408"/>
      <c r="BC277" s="408"/>
      <c r="BD277" s="408"/>
      <c r="BE277" s="491"/>
      <c r="BF277" s="405"/>
      <c r="BG277" s="405"/>
      <c r="BH277" s="405"/>
      <c r="BI277" s="414"/>
      <c r="BJ277" s="414"/>
      <c r="BK277" s="414"/>
      <c r="BL277" s="414"/>
      <c r="BM277" s="423"/>
      <c r="BN277" s="423"/>
      <c r="BO277" s="423"/>
      <c r="BP277" s="35"/>
    </row>
    <row r="278" spans="1:68">
      <c r="A278" s="498"/>
      <c r="B278" s="408"/>
      <c r="C278" s="408"/>
      <c r="D278" s="483"/>
      <c r="E278" s="483"/>
      <c r="F278" s="483"/>
      <c r="G278" s="408"/>
      <c r="H278" s="487"/>
      <c r="I278" s="487"/>
      <c r="J278" s="463"/>
      <c r="K278" s="456"/>
      <c r="L278" s="408"/>
      <c r="M278" s="458"/>
      <c r="N278" s="408"/>
      <c r="O278" s="408"/>
      <c r="P278" s="486"/>
      <c r="Q278" s="411"/>
      <c r="R278" s="487"/>
      <c r="S278" s="455"/>
      <c r="T278" s="487"/>
      <c r="U278" s="455"/>
      <c r="V278" s="487"/>
      <c r="W278" s="455"/>
      <c r="X278" s="458"/>
      <c r="Y278" s="455"/>
      <c r="Z278" s="455"/>
      <c r="AA278" s="464"/>
      <c r="AB278" s="243"/>
      <c r="AC278" s="237"/>
      <c r="AD278" s="237"/>
      <c r="AE278" s="237"/>
      <c r="AF278" s="245" t="s">
        <v>143</v>
      </c>
      <c r="AG278" s="246"/>
      <c r="AH278" s="241" t="s">
        <v>143</v>
      </c>
      <c r="AI278" s="246"/>
      <c r="AJ278" s="241" t="s">
        <v>143</v>
      </c>
      <c r="AK278" s="247" t="s">
        <v>143</v>
      </c>
      <c r="AL278" s="248" t="s">
        <v>143</v>
      </c>
      <c r="AM278" s="248" t="s">
        <v>143</v>
      </c>
      <c r="AN278" s="249"/>
      <c r="AO278" s="249"/>
      <c r="AP278" s="249"/>
      <c r="AQ278" s="487"/>
      <c r="AR278" s="463"/>
      <c r="AS278" s="463"/>
      <c r="AT278" s="464"/>
      <c r="AU278" s="463"/>
      <c r="AV278" s="463"/>
      <c r="AW278" s="464"/>
      <c r="AX278" s="464"/>
      <c r="AY278" s="464"/>
      <c r="AZ278" s="487"/>
      <c r="BA278" s="408"/>
      <c r="BB278" s="408"/>
      <c r="BC278" s="408"/>
      <c r="BD278" s="408"/>
      <c r="BE278" s="491"/>
      <c r="BF278" s="405"/>
      <c r="BG278" s="405"/>
      <c r="BH278" s="405"/>
      <c r="BI278" s="414"/>
      <c r="BJ278" s="414"/>
      <c r="BK278" s="414"/>
      <c r="BL278" s="414"/>
      <c r="BM278" s="423"/>
      <c r="BN278" s="423"/>
      <c r="BO278" s="423"/>
      <c r="BP278" s="35"/>
    </row>
    <row r="279" spans="1:68" ht="64.5">
      <c r="A279" s="498"/>
      <c r="B279" s="408"/>
      <c r="C279" s="408"/>
      <c r="D279" s="483" t="s">
        <v>83</v>
      </c>
      <c r="E279" s="483" t="s">
        <v>822</v>
      </c>
      <c r="F279" s="483">
        <v>4</v>
      </c>
      <c r="G279" s="408" t="s">
        <v>862</v>
      </c>
      <c r="H279" s="487"/>
      <c r="I279" s="487"/>
      <c r="J279" s="463" t="s">
        <v>863</v>
      </c>
      <c r="K279" s="456" t="s">
        <v>87</v>
      </c>
      <c r="L279" s="408" t="s">
        <v>349</v>
      </c>
      <c r="M279" s="458" t="s">
        <v>864</v>
      </c>
      <c r="N279" s="408"/>
      <c r="O279" s="408"/>
      <c r="P279" s="486" t="s">
        <v>865</v>
      </c>
      <c r="Q279" s="485">
        <v>0.9</v>
      </c>
      <c r="R279" s="487" t="s">
        <v>129</v>
      </c>
      <c r="S279" s="455">
        <v>0.4</v>
      </c>
      <c r="T279" s="487"/>
      <c r="U279" s="455" t="s">
        <v>143</v>
      </c>
      <c r="V279" s="487" t="s">
        <v>125</v>
      </c>
      <c r="W279" s="455">
        <v>0.2</v>
      </c>
      <c r="X279" s="458" t="s">
        <v>125</v>
      </c>
      <c r="Y279" s="455">
        <v>0.2</v>
      </c>
      <c r="Z279" s="455" t="s">
        <v>319</v>
      </c>
      <c r="AA279" s="464" t="s">
        <v>131</v>
      </c>
      <c r="AB279" s="243">
        <v>1</v>
      </c>
      <c r="AC279" s="237" t="s">
        <v>866</v>
      </c>
      <c r="AD279" s="239" t="s">
        <v>867</v>
      </c>
      <c r="AE279" s="237" t="s">
        <v>868</v>
      </c>
      <c r="AF279" s="245" t="s">
        <v>96</v>
      </c>
      <c r="AG279" s="246" t="s">
        <v>250</v>
      </c>
      <c r="AH279" s="241">
        <v>0.15</v>
      </c>
      <c r="AI279" s="246" t="s">
        <v>98</v>
      </c>
      <c r="AJ279" s="241">
        <v>0.15</v>
      </c>
      <c r="AK279" s="247">
        <v>0.3</v>
      </c>
      <c r="AL279" s="248">
        <v>0.28000000000000003</v>
      </c>
      <c r="AM279" s="248">
        <v>0.2</v>
      </c>
      <c r="AN279" s="249" t="s">
        <v>99</v>
      </c>
      <c r="AO279" s="249" t="s">
        <v>100</v>
      </c>
      <c r="AP279" s="249" t="s">
        <v>101</v>
      </c>
      <c r="AQ279" s="487" t="s">
        <v>869</v>
      </c>
      <c r="AR279" s="462">
        <v>0.4</v>
      </c>
      <c r="AS279" s="462">
        <v>0.16800000000000001</v>
      </c>
      <c r="AT279" s="464" t="s">
        <v>103</v>
      </c>
      <c r="AU279" s="462">
        <v>0.2</v>
      </c>
      <c r="AV279" s="462">
        <v>0.2</v>
      </c>
      <c r="AW279" s="464" t="s">
        <v>125</v>
      </c>
      <c r="AX279" s="464" t="s">
        <v>131</v>
      </c>
      <c r="AY279" s="464" t="s">
        <v>131</v>
      </c>
      <c r="AZ279" s="487" t="s">
        <v>132</v>
      </c>
      <c r="BA279" s="486" t="s">
        <v>613</v>
      </c>
      <c r="BB279" s="486" t="s">
        <v>613</v>
      </c>
      <c r="BC279" s="486" t="s">
        <v>613</v>
      </c>
      <c r="BD279" s="486" t="s">
        <v>613</v>
      </c>
      <c r="BE279" s="491" t="s">
        <v>613</v>
      </c>
      <c r="BF279" s="420" t="s">
        <v>219</v>
      </c>
      <c r="BG279" s="405" t="s">
        <v>870</v>
      </c>
      <c r="BH279" s="414" t="s">
        <v>870</v>
      </c>
      <c r="BI279" s="414"/>
      <c r="BJ279" s="414"/>
      <c r="BK279" s="414"/>
      <c r="BL279" s="414" t="s">
        <v>871</v>
      </c>
      <c r="BM279" s="418" t="s">
        <v>113</v>
      </c>
      <c r="BN279" s="418" t="s">
        <v>613</v>
      </c>
      <c r="BO279" s="418" t="s">
        <v>613</v>
      </c>
      <c r="BP279" s="35"/>
    </row>
    <row r="280" spans="1:68" ht="64.5">
      <c r="A280" s="498"/>
      <c r="B280" s="408"/>
      <c r="C280" s="408"/>
      <c r="D280" s="483"/>
      <c r="E280" s="483"/>
      <c r="F280" s="483"/>
      <c r="G280" s="408"/>
      <c r="H280" s="487"/>
      <c r="I280" s="487"/>
      <c r="J280" s="463"/>
      <c r="K280" s="456"/>
      <c r="L280" s="408"/>
      <c r="M280" s="458"/>
      <c r="N280" s="408"/>
      <c r="O280" s="408"/>
      <c r="P280" s="486"/>
      <c r="Q280" s="485"/>
      <c r="R280" s="487"/>
      <c r="S280" s="455"/>
      <c r="T280" s="487"/>
      <c r="U280" s="455"/>
      <c r="V280" s="487"/>
      <c r="W280" s="455"/>
      <c r="X280" s="458"/>
      <c r="Y280" s="455"/>
      <c r="Z280" s="455"/>
      <c r="AA280" s="464"/>
      <c r="AB280" s="243">
        <v>2</v>
      </c>
      <c r="AC280" s="239" t="s">
        <v>872</v>
      </c>
      <c r="AD280" s="239" t="s">
        <v>359</v>
      </c>
      <c r="AE280" s="239" t="s">
        <v>868</v>
      </c>
      <c r="AF280" s="245" t="s">
        <v>96</v>
      </c>
      <c r="AG280" s="246" t="s">
        <v>97</v>
      </c>
      <c r="AH280" s="241">
        <v>0.25</v>
      </c>
      <c r="AI280" s="246" t="s">
        <v>98</v>
      </c>
      <c r="AJ280" s="241">
        <v>0.15</v>
      </c>
      <c r="AK280" s="247">
        <v>0.4</v>
      </c>
      <c r="AL280" s="248">
        <v>0.16800000000000001</v>
      </c>
      <c r="AM280" s="248">
        <v>0.2</v>
      </c>
      <c r="AN280" s="249" t="s">
        <v>99</v>
      </c>
      <c r="AO280" s="249" t="s">
        <v>100</v>
      </c>
      <c r="AP280" s="249" t="s">
        <v>101</v>
      </c>
      <c r="AQ280" s="487"/>
      <c r="AR280" s="463"/>
      <c r="AS280" s="463"/>
      <c r="AT280" s="464"/>
      <c r="AU280" s="463"/>
      <c r="AV280" s="463"/>
      <c r="AW280" s="464"/>
      <c r="AX280" s="464"/>
      <c r="AY280" s="464"/>
      <c r="AZ280" s="487"/>
      <c r="BA280" s="486"/>
      <c r="BB280" s="486"/>
      <c r="BC280" s="486"/>
      <c r="BD280" s="486"/>
      <c r="BE280" s="491"/>
      <c r="BF280" s="420"/>
      <c r="BG280" s="405"/>
      <c r="BH280" s="414"/>
      <c r="BI280" s="414"/>
      <c r="BJ280" s="414"/>
      <c r="BK280" s="414"/>
      <c r="BL280" s="414"/>
      <c r="BM280" s="418"/>
      <c r="BN280" s="418"/>
      <c r="BO280" s="418"/>
      <c r="BP280" s="35"/>
    </row>
    <row r="281" spans="1:68">
      <c r="A281" s="498"/>
      <c r="B281" s="408"/>
      <c r="C281" s="408"/>
      <c r="D281" s="483"/>
      <c r="E281" s="483"/>
      <c r="F281" s="483"/>
      <c r="G281" s="408"/>
      <c r="H281" s="487"/>
      <c r="I281" s="487"/>
      <c r="J281" s="463"/>
      <c r="K281" s="456"/>
      <c r="L281" s="408"/>
      <c r="M281" s="458"/>
      <c r="N281" s="408"/>
      <c r="O281" s="408"/>
      <c r="P281" s="486"/>
      <c r="Q281" s="485"/>
      <c r="R281" s="487"/>
      <c r="S281" s="455"/>
      <c r="T281" s="487"/>
      <c r="U281" s="455"/>
      <c r="V281" s="487"/>
      <c r="W281" s="455"/>
      <c r="X281" s="458"/>
      <c r="Y281" s="455"/>
      <c r="Z281" s="455"/>
      <c r="AA281" s="464"/>
      <c r="AB281" s="243"/>
      <c r="AC281" s="237"/>
      <c r="AD281" s="237"/>
      <c r="AE281" s="237"/>
      <c r="AF281" s="245" t="s">
        <v>143</v>
      </c>
      <c r="AG281" s="246"/>
      <c r="AH281" s="241" t="s">
        <v>143</v>
      </c>
      <c r="AI281" s="246"/>
      <c r="AJ281" s="241" t="s">
        <v>143</v>
      </c>
      <c r="AK281" s="247" t="s">
        <v>143</v>
      </c>
      <c r="AL281" s="248" t="s">
        <v>143</v>
      </c>
      <c r="AM281" s="248" t="s">
        <v>143</v>
      </c>
      <c r="AN281" s="249"/>
      <c r="AO281" s="249"/>
      <c r="AP281" s="249"/>
      <c r="AQ281" s="487"/>
      <c r="AR281" s="463"/>
      <c r="AS281" s="463"/>
      <c r="AT281" s="464"/>
      <c r="AU281" s="463"/>
      <c r="AV281" s="463"/>
      <c r="AW281" s="464"/>
      <c r="AX281" s="464"/>
      <c r="AY281" s="464"/>
      <c r="AZ281" s="487"/>
      <c r="BA281" s="486"/>
      <c r="BB281" s="486"/>
      <c r="BC281" s="486"/>
      <c r="BD281" s="486"/>
      <c r="BE281" s="491"/>
      <c r="BF281" s="420"/>
      <c r="BG281" s="405"/>
      <c r="BH281" s="414"/>
      <c r="BI281" s="414"/>
      <c r="BJ281" s="414"/>
      <c r="BK281" s="414"/>
      <c r="BL281" s="414"/>
      <c r="BM281" s="418"/>
      <c r="BN281" s="418"/>
      <c r="BO281" s="418"/>
      <c r="BP281" s="35"/>
    </row>
    <row r="282" spans="1:68">
      <c r="A282" s="498"/>
      <c r="B282" s="408"/>
      <c r="C282" s="408"/>
      <c r="D282" s="483"/>
      <c r="E282" s="483"/>
      <c r="F282" s="483"/>
      <c r="G282" s="408"/>
      <c r="H282" s="487"/>
      <c r="I282" s="487"/>
      <c r="J282" s="463"/>
      <c r="K282" s="456"/>
      <c r="L282" s="408"/>
      <c r="M282" s="458"/>
      <c r="N282" s="408"/>
      <c r="O282" s="408"/>
      <c r="P282" s="486"/>
      <c r="Q282" s="485"/>
      <c r="R282" s="487"/>
      <c r="S282" s="455"/>
      <c r="T282" s="487"/>
      <c r="U282" s="455"/>
      <c r="V282" s="487"/>
      <c r="W282" s="455"/>
      <c r="X282" s="458"/>
      <c r="Y282" s="455"/>
      <c r="Z282" s="455"/>
      <c r="AA282" s="464"/>
      <c r="AB282" s="243"/>
      <c r="AC282" s="237"/>
      <c r="AD282" s="237"/>
      <c r="AE282" s="237"/>
      <c r="AF282" s="245" t="s">
        <v>143</v>
      </c>
      <c r="AG282" s="246"/>
      <c r="AH282" s="241" t="s">
        <v>143</v>
      </c>
      <c r="AI282" s="246"/>
      <c r="AJ282" s="241" t="s">
        <v>143</v>
      </c>
      <c r="AK282" s="247" t="s">
        <v>143</v>
      </c>
      <c r="AL282" s="248" t="s">
        <v>143</v>
      </c>
      <c r="AM282" s="248" t="s">
        <v>143</v>
      </c>
      <c r="AN282" s="249"/>
      <c r="AO282" s="249"/>
      <c r="AP282" s="249"/>
      <c r="AQ282" s="487"/>
      <c r="AR282" s="463"/>
      <c r="AS282" s="463"/>
      <c r="AT282" s="464"/>
      <c r="AU282" s="463"/>
      <c r="AV282" s="463"/>
      <c r="AW282" s="464"/>
      <c r="AX282" s="464"/>
      <c r="AY282" s="464"/>
      <c r="AZ282" s="487"/>
      <c r="BA282" s="486"/>
      <c r="BB282" s="486"/>
      <c r="BC282" s="486"/>
      <c r="BD282" s="486"/>
      <c r="BE282" s="491"/>
      <c r="BF282" s="420"/>
      <c r="BG282" s="405"/>
      <c r="BH282" s="414"/>
      <c r="BI282" s="414"/>
      <c r="BJ282" s="414"/>
      <c r="BK282" s="414"/>
      <c r="BL282" s="414"/>
      <c r="BM282" s="418"/>
      <c r="BN282" s="418"/>
      <c r="BO282" s="418"/>
      <c r="BP282" s="35"/>
    </row>
    <row r="283" spans="1:68">
      <c r="A283" s="498"/>
      <c r="B283" s="408"/>
      <c r="C283" s="408"/>
      <c r="D283" s="483"/>
      <c r="E283" s="483"/>
      <c r="F283" s="483"/>
      <c r="G283" s="408"/>
      <c r="H283" s="487"/>
      <c r="I283" s="487"/>
      <c r="J283" s="463"/>
      <c r="K283" s="456"/>
      <c r="L283" s="408"/>
      <c r="M283" s="458"/>
      <c r="N283" s="408"/>
      <c r="O283" s="408"/>
      <c r="P283" s="486"/>
      <c r="Q283" s="485"/>
      <c r="R283" s="487"/>
      <c r="S283" s="455"/>
      <c r="T283" s="487"/>
      <c r="U283" s="455"/>
      <c r="V283" s="487"/>
      <c r="W283" s="455"/>
      <c r="X283" s="458"/>
      <c r="Y283" s="455"/>
      <c r="Z283" s="455"/>
      <c r="AA283" s="464"/>
      <c r="AB283" s="243"/>
      <c r="AC283" s="237"/>
      <c r="AD283" s="237"/>
      <c r="AE283" s="237"/>
      <c r="AF283" s="245" t="s">
        <v>143</v>
      </c>
      <c r="AG283" s="246"/>
      <c r="AH283" s="241" t="s">
        <v>143</v>
      </c>
      <c r="AI283" s="246"/>
      <c r="AJ283" s="241" t="s">
        <v>143</v>
      </c>
      <c r="AK283" s="247" t="s">
        <v>143</v>
      </c>
      <c r="AL283" s="248" t="s">
        <v>143</v>
      </c>
      <c r="AM283" s="248" t="s">
        <v>143</v>
      </c>
      <c r="AN283" s="249"/>
      <c r="AO283" s="249"/>
      <c r="AP283" s="249"/>
      <c r="AQ283" s="487"/>
      <c r="AR283" s="463"/>
      <c r="AS283" s="463"/>
      <c r="AT283" s="464"/>
      <c r="AU283" s="463"/>
      <c r="AV283" s="463"/>
      <c r="AW283" s="464"/>
      <c r="AX283" s="464"/>
      <c r="AY283" s="464"/>
      <c r="AZ283" s="487"/>
      <c r="BA283" s="486"/>
      <c r="BB283" s="486"/>
      <c r="BC283" s="486"/>
      <c r="BD283" s="486"/>
      <c r="BE283" s="491"/>
      <c r="BF283" s="420"/>
      <c r="BG283" s="405"/>
      <c r="BH283" s="414"/>
      <c r="BI283" s="414"/>
      <c r="BJ283" s="414"/>
      <c r="BK283" s="414"/>
      <c r="BL283" s="414"/>
      <c r="BM283" s="418"/>
      <c r="BN283" s="418"/>
      <c r="BO283" s="418"/>
      <c r="BP283" s="35"/>
    </row>
    <row r="284" spans="1:68">
      <c r="A284" s="498"/>
      <c r="B284" s="408"/>
      <c r="C284" s="408"/>
      <c r="D284" s="483"/>
      <c r="E284" s="483"/>
      <c r="F284" s="483"/>
      <c r="G284" s="408"/>
      <c r="H284" s="487"/>
      <c r="I284" s="487"/>
      <c r="J284" s="463"/>
      <c r="K284" s="456"/>
      <c r="L284" s="408"/>
      <c r="M284" s="458"/>
      <c r="N284" s="408"/>
      <c r="O284" s="408"/>
      <c r="P284" s="486"/>
      <c r="Q284" s="485"/>
      <c r="R284" s="487"/>
      <c r="S284" s="455"/>
      <c r="T284" s="487"/>
      <c r="U284" s="455"/>
      <c r="V284" s="487"/>
      <c r="W284" s="455"/>
      <c r="X284" s="458"/>
      <c r="Y284" s="455"/>
      <c r="Z284" s="455"/>
      <c r="AA284" s="464"/>
      <c r="AB284" s="243"/>
      <c r="AC284" s="237"/>
      <c r="AD284" s="237"/>
      <c r="AE284" s="237"/>
      <c r="AF284" s="245" t="s">
        <v>143</v>
      </c>
      <c r="AG284" s="246"/>
      <c r="AH284" s="241" t="s">
        <v>143</v>
      </c>
      <c r="AI284" s="246"/>
      <c r="AJ284" s="241" t="s">
        <v>143</v>
      </c>
      <c r="AK284" s="247" t="s">
        <v>143</v>
      </c>
      <c r="AL284" s="248" t="s">
        <v>143</v>
      </c>
      <c r="AM284" s="248" t="s">
        <v>143</v>
      </c>
      <c r="AN284" s="249"/>
      <c r="AO284" s="249"/>
      <c r="AP284" s="249"/>
      <c r="AQ284" s="487"/>
      <c r="AR284" s="463"/>
      <c r="AS284" s="463"/>
      <c r="AT284" s="464"/>
      <c r="AU284" s="463"/>
      <c r="AV284" s="463"/>
      <c r="AW284" s="464"/>
      <c r="AX284" s="464"/>
      <c r="AY284" s="464"/>
      <c r="AZ284" s="487"/>
      <c r="BA284" s="486"/>
      <c r="BB284" s="486"/>
      <c r="BC284" s="486"/>
      <c r="BD284" s="486"/>
      <c r="BE284" s="491"/>
      <c r="BF284" s="421"/>
      <c r="BG284" s="406"/>
      <c r="BH284" s="415"/>
      <c r="BI284" s="415"/>
      <c r="BJ284" s="415"/>
      <c r="BK284" s="415"/>
      <c r="BL284" s="415"/>
      <c r="BM284" s="419"/>
      <c r="BN284" s="419"/>
      <c r="BO284" s="419"/>
      <c r="BP284" s="35"/>
    </row>
    <row r="285" spans="1:68" ht="105" customHeight="1">
      <c r="A285" s="498"/>
      <c r="B285" s="408"/>
      <c r="C285" s="408"/>
      <c r="D285" s="483" t="s">
        <v>83</v>
      </c>
      <c r="E285" s="483" t="s">
        <v>822</v>
      </c>
      <c r="F285" s="483">
        <v>5</v>
      </c>
      <c r="G285" s="408" t="s">
        <v>873</v>
      </c>
      <c r="H285" s="487"/>
      <c r="I285" s="487"/>
      <c r="J285" s="463" t="s">
        <v>874</v>
      </c>
      <c r="K285" s="456" t="s">
        <v>87</v>
      </c>
      <c r="L285" s="408" t="s">
        <v>349</v>
      </c>
      <c r="M285" s="464" t="s">
        <v>875</v>
      </c>
      <c r="N285" s="408"/>
      <c r="O285" s="408"/>
      <c r="P285" s="486" t="s">
        <v>876</v>
      </c>
      <c r="Q285" s="485">
        <v>1</v>
      </c>
      <c r="R285" s="487" t="s">
        <v>129</v>
      </c>
      <c r="S285" s="455">
        <v>0.4</v>
      </c>
      <c r="T285" s="487"/>
      <c r="U285" s="455" t="s">
        <v>143</v>
      </c>
      <c r="V285" s="487" t="s">
        <v>125</v>
      </c>
      <c r="W285" s="455">
        <v>0.2</v>
      </c>
      <c r="X285" s="458" t="s">
        <v>125</v>
      </c>
      <c r="Y285" s="455">
        <v>0.2</v>
      </c>
      <c r="Z285" s="455" t="s">
        <v>319</v>
      </c>
      <c r="AA285" s="464" t="s">
        <v>131</v>
      </c>
      <c r="AB285" s="243">
        <v>1</v>
      </c>
      <c r="AC285" s="237" t="s">
        <v>877</v>
      </c>
      <c r="AD285" s="237" t="s">
        <v>359</v>
      </c>
      <c r="AE285" s="237" t="s">
        <v>878</v>
      </c>
      <c r="AF285" s="245" t="s">
        <v>96</v>
      </c>
      <c r="AG285" s="246" t="s">
        <v>97</v>
      </c>
      <c r="AH285" s="241">
        <v>0.25</v>
      </c>
      <c r="AI285" s="246" t="s">
        <v>98</v>
      </c>
      <c r="AJ285" s="241">
        <v>0.15</v>
      </c>
      <c r="AK285" s="247">
        <v>0.4</v>
      </c>
      <c r="AL285" s="248">
        <v>0.24</v>
      </c>
      <c r="AM285" s="248">
        <v>0.2</v>
      </c>
      <c r="AN285" s="249" t="s">
        <v>99</v>
      </c>
      <c r="AO285" s="249" t="s">
        <v>100</v>
      </c>
      <c r="AP285" s="249" t="s">
        <v>101</v>
      </c>
      <c r="AQ285" s="487" t="s">
        <v>879</v>
      </c>
      <c r="AR285" s="462">
        <v>0.4</v>
      </c>
      <c r="AS285" s="462">
        <v>0.14399999999999999</v>
      </c>
      <c r="AT285" s="464" t="s">
        <v>103</v>
      </c>
      <c r="AU285" s="462">
        <v>0.2</v>
      </c>
      <c r="AV285" s="462">
        <v>0.2</v>
      </c>
      <c r="AW285" s="464" t="s">
        <v>125</v>
      </c>
      <c r="AX285" s="464" t="s">
        <v>131</v>
      </c>
      <c r="AY285" s="464" t="s">
        <v>131</v>
      </c>
      <c r="AZ285" s="487" t="s">
        <v>132</v>
      </c>
      <c r="BA285" s="486" t="s">
        <v>613</v>
      </c>
      <c r="BB285" s="486" t="s">
        <v>613</v>
      </c>
      <c r="BC285" s="486" t="s">
        <v>613</v>
      </c>
      <c r="BD285" s="486" t="s">
        <v>613</v>
      </c>
      <c r="BE285" s="491" t="s">
        <v>613</v>
      </c>
      <c r="BF285" s="405" t="s">
        <v>219</v>
      </c>
      <c r="BG285" s="405" t="s">
        <v>870</v>
      </c>
      <c r="BH285" s="414" t="s">
        <v>880</v>
      </c>
      <c r="BI285" s="414"/>
      <c r="BJ285" s="414"/>
      <c r="BK285" s="414"/>
      <c r="BL285" s="414" t="s">
        <v>2917</v>
      </c>
      <c r="BM285" s="422" t="s">
        <v>113</v>
      </c>
      <c r="BN285" s="422" t="s">
        <v>613</v>
      </c>
      <c r="BO285" s="422" t="s">
        <v>613</v>
      </c>
      <c r="BP285" s="35"/>
    </row>
    <row r="286" spans="1:68" ht="64.5">
      <c r="A286" s="498"/>
      <c r="B286" s="408"/>
      <c r="C286" s="408"/>
      <c r="D286" s="483"/>
      <c r="E286" s="483"/>
      <c r="F286" s="483"/>
      <c r="G286" s="408"/>
      <c r="H286" s="487"/>
      <c r="I286" s="487"/>
      <c r="J286" s="463"/>
      <c r="K286" s="456"/>
      <c r="L286" s="408"/>
      <c r="M286" s="464"/>
      <c r="N286" s="408"/>
      <c r="O286" s="408"/>
      <c r="P286" s="486"/>
      <c r="Q286" s="485"/>
      <c r="R286" s="487"/>
      <c r="S286" s="455"/>
      <c r="T286" s="487"/>
      <c r="U286" s="455"/>
      <c r="V286" s="487"/>
      <c r="W286" s="455"/>
      <c r="X286" s="458"/>
      <c r="Y286" s="455"/>
      <c r="Z286" s="455"/>
      <c r="AA286" s="464"/>
      <c r="AB286" s="243">
        <v>2</v>
      </c>
      <c r="AC286" s="239" t="s">
        <v>872</v>
      </c>
      <c r="AD286" s="237" t="s">
        <v>94</v>
      </c>
      <c r="AE286" s="237" t="s">
        <v>868</v>
      </c>
      <c r="AF286" s="245" t="s">
        <v>96</v>
      </c>
      <c r="AG286" s="246" t="s">
        <v>97</v>
      </c>
      <c r="AH286" s="241">
        <v>0.25</v>
      </c>
      <c r="AI286" s="246" t="s">
        <v>98</v>
      </c>
      <c r="AJ286" s="241">
        <v>0.15</v>
      </c>
      <c r="AK286" s="247">
        <v>0.4</v>
      </c>
      <c r="AL286" s="248">
        <v>0.14399999999999999</v>
      </c>
      <c r="AM286" s="248">
        <v>0.2</v>
      </c>
      <c r="AN286" s="249" t="s">
        <v>99</v>
      </c>
      <c r="AO286" s="249" t="s">
        <v>100</v>
      </c>
      <c r="AP286" s="249" t="s">
        <v>101</v>
      </c>
      <c r="AQ286" s="487"/>
      <c r="AR286" s="463"/>
      <c r="AS286" s="463"/>
      <c r="AT286" s="464"/>
      <c r="AU286" s="463"/>
      <c r="AV286" s="463"/>
      <c r="AW286" s="464"/>
      <c r="AX286" s="464"/>
      <c r="AY286" s="464"/>
      <c r="AZ286" s="487"/>
      <c r="BA286" s="486"/>
      <c r="BB286" s="486"/>
      <c r="BC286" s="486"/>
      <c r="BD286" s="486"/>
      <c r="BE286" s="491"/>
      <c r="BF286" s="405"/>
      <c r="BG286" s="405"/>
      <c r="BH286" s="414"/>
      <c r="BI286" s="414"/>
      <c r="BJ286" s="414"/>
      <c r="BK286" s="414"/>
      <c r="BL286" s="414"/>
      <c r="BM286" s="422"/>
      <c r="BN286" s="422"/>
      <c r="BO286" s="422"/>
      <c r="BP286" s="35"/>
    </row>
    <row r="287" spans="1:68">
      <c r="A287" s="498"/>
      <c r="B287" s="408"/>
      <c r="C287" s="408"/>
      <c r="D287" s="483"/>
      <c r="E287" s="483"/>
      <c r="F287" s="483"/>
      <c r="G287" s="408"/>
      <c r="H287" s="487"/>
      <c r="I287" s="487"/>
      <c r="J287" s="463"/>
      <c r="K287" s="456"/>
      <c r="L287" s="408"/>
      <c r="M287" s="464"/>
      <c r="N287" s="408"/>
      <c r="O287" s="408"/>
      <c r="P287" s="486"/>
      <c r="Q287" s="485"/>
      <c r="R287" s="487"/>
      <c r="S287" s="455"/>
      <c r="T287" s="487"/>
      <c r="U287" s="455"/>
      <c r="V287" s="487"/>
      <c r="W287" s="455"/>
      <c r="X287" s="458"/>
      <c r="Y287" s="455"/>
      <c r="Z287" s="455"/>
      <c r="AA287" s="464"/>
      <c r="AB287" s="243"/>
      <c r="AC287" s="237"/>
      <c r="AD287" s="237"/>
      <c r="AE287" s="237"/>
      <c r="AF287" s="245" t="s">
        <v>143</v>
      </c>
      <c r="AG287" s="246"/>
      <c r="AH287" s="241" t="s">
        <v>143</v>
      </c>
      <c r="AI287" s="246"/>
      <c r="AJ287" s="241" t="s">
        <v>143</v>
      </c>
      <c r="AK287" s="247" t="s">
        <v>143</v>
      </c>
      <c r="AL287" s="248" t="s">
        <v>143</v>
      </c>
      <c r="AM287" s="248" t="s">
        <v>143</v>
      </c>
      <c r="AN287" s="249"/>
      <c r="AO287" s="249"/>
      <c r="AP287" s="249"/>
      <c r="AQ287" s="487"/>
      <c r="AR287" s="463"/>
      <c r="AS287" s="463"/>
      <c r="AT287" s="464"/>
      <c r="AU287" s="463"/>
      <c r="AV287" s="463"/>
      <c r="AW287" s="464"/>
      <c r="AX287" s="464"/>
      <c r="AY287" s="464"/>
      <c r="AZ287" s="487"/>
      <c r="BA287" s="486"/>
      <c r="BB287" s="486"/>
      <c r="BC287" s="486"/>
      <c r="BD287" s="486"/>
      <c r="BE287" s="491"/>
      <c r="BF287" s="405"/>
      <c r="BG287" s="405"/>
      <c r="BH287" s="414"/>
      <c r="BI287" s="414"/>
      <c r="BJ287" s="414"/>
      <c r="BK287" s="414"/>
      <c r="BL287" s="414"/>
      <c r="BM287" s="422"/>
      <c r="BN287" s="422"/>
      <c r="BO287" s="422"/>
      <c r="BP287" s="35"/>
    </row>
    <row r="288" spans="1:68">
      <c r="A288" s="498"/>
      <c r="B288" s="408"/>
      <c r="C288" s="408"/>
      <c r="D288" s="483"/>
      <c r="E288" s="483"/>
      <c r="F288" s="483"/>
      <c r="G288" s="408"/>
      <c r="H288" s="487"/>
      <c r="I288" s="487"/>
      <c r="J288" s="463"/>
      <c r="K288" s="456"/>
      <c r="L288" s="408"/>
      <c r="M288" s="464"/>
      <c r="N288" s="408"/>
      <c r="O288" s="408"/>
      <c r="P288" s="486"/>
      <c r="Q288" s="485"/>
      <c r="R288" s="487"/>
      <c r="S288" s="455"/>
      <c r="T288" s="487"/>
      <c r="U288" s="455"/>
      <c r="V288" s="487"/>
      <c r="W288" s="455"/>
      <c r="X288" s="458"/>
      <c r="Y288" s="455"/>
      <c r="Z288" s="455"/>
      <c r="AA288" s="464"/>
      <c r="AB288" s="243"/>
      <c r="AC288" s="237"/>
      <c r="AD288" s="237"/>
      <c r="AE288" s="237"/>
      <c r="AF288" s="245" t="s">
        <v>143</v>
      </c>
      <c r="AG288" s="246"/>
      <c r="AH288" s="241" t="s">
        <v>143</v>
      </c>
      <c r="AI288" s="246"/>
      <c r="AJ288" s="241" t="s">
        <v>143</v>
      </c>
      <c r="AK288" s="247" t="s">
        <v>143</v>
      </c>
      <c r="AL288" s="248" t="s">
        <v>143</v>
      </c>
      <c r="AM288" s="248" t="s">
        <v>143</v>
      </c>
      <c r="AN288" s="249"/>
      <c r="AO288" s="249"/>
      <c r="AP288" s="249"/>
      <c r="AQ288" s="487"/>
      <c r="AR288" s="463"/>
      <c r="AS288" s="463"/>
      <c r="AT288" s="464"/>
      <c r="AU288" s="463"/>
      <c r="AV288" s="463"/>
      <c r="AW288" s="464"/>
      <c r="AX288" s="464"/>
      <c r="AY288" s="464"/>
      <c r="AZ288" s="487"/>
      <c r="BA288" s="486"/>
      <c r="BB288" s="486"/>
      <c r="BC288" s="486"/>
      <c r="BD288" s="486"/>
      <c r="BE288" s="491"/>
      <c r="BF288" s="405"/>
      <c r="BG288" s="405"/>
      <c r="BH288" s="414"/>
      <c r="BI288" s="414"/>
      <c r="BJ288" s="414"/>
      <c r="BK288" s="414"/>
      <c r="BL288" s="414"/>
      <c r="BM288" s="422"/>
      <c r="BN288" s="422"/>
      <c r="BO288" s="422"/>
      <c r="BP288" s="35"/>
    </row>
    <row r="289" spans="1:68">
      <c r="A289" s="498"/>
      <c r="B289" s="408"/>
      <c r="C289" s="408"/>
      <c r="D289" s="483"/>
      <c r="E289" s="483"/>
      <c r="F289" s="483"/>
      <c r="G289" s="408"/>
      <c r="H289" s="487"/>
      <c r="I289" s="487"/>
      <c r="J289" s="463"/>
      <c r="K289" s="456"/>
      <c r="L289" s="408"/>
      <c r="M289" s="464"/>
      <c r="N289" s="408"/>
      <c r="O289" s="408"/>
      <c r="P289" s="486"/>
      <c r="Q289" s="485"/>
      <c r="R289" s="487"/>
      <c r="S289" s="455"/>
      <c r="T289" s="487"/>
      <c r="U289" s="455"/>
      <c r="V289" s="487"/>
      <c r="W289" s="455"/>
      <c r="X289" s="458"/>
      <c r="Y289" s="455"/>
      <c r="Z289" s="455"/>
      <c r="AA289" s="464"/>
      <c r="AB289" s="243"/>
      <c r="AC289" s="237"/>
      <c r="AD289" s="237"/>
      <c r="AE289" s="237"/>
      <c r="AF289" s="245" t="s">
        <v>143</v>
      </c>
      <c r="AG289" s="246"/>
      <c r="AH289" s="241" t="s">
        <v>143</v>
      </c>
      <c r="AI289" s="246"/>
      <c r="AJ289" s="241" t="s">
        <v>143</v>
      </c>
      <c r="AK289" s="247" t="s">
        <v>143</v>
      </c>
      <c r="AL289" s="248" t="s">
        <v>143</v>
      </c>
      <c r="AM289" s="248" t="s">
        <v>143</v>
      </c>
      <c r="AN289" s="249"/>
      <c r="AO289" s="249"/>
      <c r="AP289" s="249"/>
      <c r="AQ289" s="487"/>
      <c r="AR289" s="463"/>
      <c r="AS289" s="463"/>
      <c r="AT289" s="464"/>
      <c r="AU289" s="463"/>
      <c r="AV289" s="463"/>
      <c r="AW289" s="464"/>
      <c r="AX289" s="464"/>
      <c r="AY289" s="464"/>
      <c r="AZ289" s="487"/>
      <c r="BA289" s="486"/>
      <c r="BB289" s="486"/>
      <c r="BC289" s="486"/>
      <c r="BD289" s="486"/>
      <c r="BE289" s="491"/>
      <c r="BF289" s="405"/>
      <c r="BG289" s="405"/>
      <c r="BH289" s="414"/>
      <c r="BI289" s="414"/>
      <c r="BJ289" s="414"/>
      <c r="BK289" s="414"/>
      <c r="BL289" s="414"/>
      <c r="BM289" s="422"/>
      <c r="BN289" s="422"/>
      <c r="BO289" s="422"/>
      <c r="BP289" s="35"/>
    </row>
    <row r="290" spans="1:68">
      <c r="A290" s="498"/>
      <c r="B290" s="408"/>
      <c r="C290" s="408"/>
      <c r="D290" s="483"/>
      <c r="E290" s="483"/>
      <c r="F290" s="483"/>
      <c r="G290" s="408"/>
      <c r="H290" s="487"/>
      <c r="I290" s="487"/>
      <c r="J290" s="463"/>
      <c r="K290" s="456"/>
      <c r="L290" s="408"/>
      <c r="M290" s="464"/>
      <c r="N290" s="408"/>
      <c r="O290" s="408"/>
      <c r="P290" s="486"/>
      <c r="Q290" s="485"/>
      <c r="R290" s="487"/>
      <c r="S290" s="455"/>
      <c r="T290" s="487"/>
      <c r="U290" s="455"/>
      <c r="V290" s="487"/>
      <c r="W290" s="455"/>
      <c r="X290" s="458"/>
      <c r="Y290" s="455"/>
      <c r="Z290" s="455"/>
      <c r="AA290" s="464"/>
      <c r="AB290" s="243"/>
      <c r="AC290" s="237"/>
      <c r="AD290" s="237"/>
      <c r="AE290" s="237"/>
      <c r="AF290" s="245" t="s">
        <v>143</v>
      </c>
      <c r="AG290" s="246"/>
      <c r="AH290" s="241" t="s">
        <v>143</v>
      </c>
      <c r="AI290" s="246"/>
      <c r="AJ290" s="241" t="s">
        <v>143</v>
      </c>
      <c r="AK290" s="247" t="s">
        <v>143</v>
      </c>
      <c r="AL290" s="248" t="s">
        <v>143</v>
      </c>
      <c r="AM290" s="248" t="s">
        <v>143</v>
      </c>
      <c r="AN290" s="249"/>
      <c r="AO290" s="249"/>
      <c r="AP290" s="249"/>
      <c r="AQ290" s="487"/>
      <c r="AR290" s="463"/>
      <c r="AS290" s="463"/>
      <c r="AT290" s="464"/>
      <c r="AU290" s="463"/>
      <c r="AV290" s="463"/>
      <c r="AW290" s="464"/>
      <c r="AX290" s="464"/>
      <c r="AY290" s="464"/>
      <c r="AZ290" s="487"/>
      <c r="BA290" s="486"/>
      <c r="BB290" s="486"/>
      <c r="BC290" s="486"/>
      <c r="BD290" s="486"/>
      <c r="BE290" s="491"/>
      <c r="BF290" s="405"/>
      <c r="BG290" s="405"/>
      <c r="BH290" s="414"/>
      <c r="BI290" s="414"/>
      <c r="BJ290" s="414"/>
      <c r="BK290" s="414"/>
      <c r="BL290" s="414"/>
      <c r="BM290" s="422"/>
      <c r="BN290" s="422"/>
      <c r="BO290" s="422"/>
      <c r="BP290" s="35"/>
    </row>
    <row r="291" spans="1:68" ht="82.5" customHeight="1">
      <c r="A291" s="498"/>
      <c r="B291" s="408"/>
      <c r="C291" s="408"/>
      <c r="D291" s="483" t="s">
        <v>83</v>
      </c>
      <c r="E291" s="483" t="s">
        <v>822</v>
      </c>
      <c r="F291" s="483">
        <v>6</v>
      </c>
      <c r="G291" s="408" t="s">
        <v>881</v>
      </c>
      <c r="H291" s="487"/>
      <c r="I291" s="487"/>
      <c r="J291" s="463" t="s">
        <v>882</v>
      </c>
      <c r="K291" s="456" t="s">
        <v>87</v>
      </c>
      <c r="L291" s="408" t="s">
        <v>349</v>
      </c>
      <c r="M291" s="464" t="s">
        <v>883</v>
      </c>
      <c r="N291" s="408"/>
      <c r="O291" s="408"/>
      <c r="P291" s="486" t="s">
        <v>884</v>
      </c>
      <c r="Q291" s="411">
        <v>1</v>
      </c>
      <c r="R291" s="487" t="s">
        <v>103</v>
      </c>
      <c r="S291" s="455">
        <v>0.2</v>
      </c>
      <c r="T291" s="487"/>
      <c r="U291" s="455" t="s">
        <v>143</v>
      </c>
      <c r="V291" s="487" t="s">
        <v>125</v>
      </c>
      <c r="W291" s="455">
        <v>0.2</v>
      </c>
      <c r="X291" s="458" t="s">
        <v>125</v>
      </c>
      <c r="Y291" s="455">
        <v>0.2</v>
      </c>
      <c r="Z291" s="455" t="s">
        <v>598</v>
      </c>
      <c r="AA291" s="464" t="s">
        <v>131</v>
      </c>
      <c r="AB291" s="243">
        <v>1</v>
      </c>
      <c r="AC291" s="237" t="s">
        <v>885</v>
      </c>
      <c r="AD291" s="237" t="s">
        <v>886</v>
      </c>
      <c r="AE291" s="237" t="s">
        <v>887</v>
      </c>
      <c r="AF291" s="245" t="s">
        <v>96</v>
      </c>
      <c r="AG291" s="246" t="s">
        <v>97</v>
      </c>
      <c r="AH291" s="241">
        <v>0.25</v>
      </c>
      <c r="AI291" s="246" t="s">
        <v>98</v>
      </c>
      <c r="AJ291" s="241">
        <v>0.15</v>
      </c>
      <c r="AK291" s="247">
        <v>0.4</v>
      </c>
      <c r="AL291" s="248">
        <v>0.12</v>
      </c>
      <c r="AM291" s="248">
        <v>0.2</v>
      </c>
      <c r="AN291" s="249" t="s">
        <v>99</v>
      </c>
      <c r="AO291" s="249" t="s">
        <v>100</v>
      </c>
      <c r="AP291" s="249" t="s">
        <v>101</v>
      </c>
      <c r="AQ291" s="487" t="s">
        <v>888</v>
      </c>
      <c r="AR291" s="462">
        <v>0.2</v>
      </c>
      <c r="AS291" s="462">
        <v>0.12</v>
      </c>
      <c r="AT291" s="464" t="s">
        <v>103</v>
      </c>
      <c r="AU291" s="462">
        <v>0.2</v>
      </c>
      <c r="AV291" s="462">
        <v>0.2</v>
      </c>
      <c r="AW291" s="464" t="s">
        <v>125</v>
      </c>
      <c r="AX291" s="464" t="s">
        <v>131</v>
      </c>
      <c r="AY291" s="464" t="s">
        <v>131</v>
      </c>
      <c r="AZ291" s="487" t="s">
        <v>132</v>
      </c>
      <c r="BA291" s="486" t="s">
        <v>613</v>
      </c>
      <c r="BB291" s="486" t="s">
        <v>613</v>
      </c>
      <c r="BC291" s="486" t="s">
        <v>613</v>
      </c>
      <c r="BD291" s="486" t="s">
        <v>613</v>
      </c>
      <c r="BE291" s="491" t="s">
        <v>613</v>
      </c>
      <c r="BF291" s="405" t="s">
        <v>219</v>
      </c>
      <c r="BG291" s="405" t="s">
        <v>870</v>
      </c>
      <c r="BH291" s="414" t="s">
        <v>880</v>
      </c>
      <c r="BI291" s="414"/>
      <c r="BJ291" s="414"/>
      <c r="BK291" s="414"/>
      <c r="BL291" s="414" t="s">
        <v>2918</v>
      </c>
      <c r="BM291" s="422" t="s">
        <v>113</v>
      </c>
      <c r="BN291" s="422" t="s">
        <v>613</v>
      </c>
      <c r="BO291" s="422" t="s">
        <v>613</v>
      </c>
      <c r="BP291" s="35"/>
    </row>
    <row r="292" spans="1:68">
      <c r="A292" s="498"/>
      <c r="B292" s="408"/>
      <c r="C292" s="408"/>
      <c r="D292" s="483"/>
      <c r="E292" s="483"/>
      <c r="F292" s="483"/>
      <c r="G292" s="408"/>
      <c r="H292" s="487"/>
      <c r="I292" s="487"/>
      <c r="J292" s="463"/>
      <c r="K292" s="456"/>
      <c r="L292" s="408"/>
      <c r="M292" s="464"/>
      <c r="N292" s="408"/>
      <c r="O292" s="408"/>
      <c r="P292" s="486"/>
      <c r="Q292" s="411"/>
      <c r="R292" s="487"/>
      <c r="S292" s="455"/>
      <c r="T292" s="487"/>
      <c r="U292" s="455"/>
      <c r="V292" s="487"/>
      <c r="W292" s="455"/>
      <c r="X292" s="458"/>
      <c r="Y292" s="455"/>
      <c r="Z292" s="455"/>
      <c r="AA292" s="464"/>
      <c r="AB292" s="243"/>
      <c r="AC292" s="237"/>
      <c r="AD292" s="237"/>
      <c r="AE292" s="237"/>
      <c r="AF292" s="245" t="s">
        <v>143</v>
      </c>
      <c r="AG292" s="246"/>
      <c r="AH292" s="241" t="s">
        <v>143</v>
      </c>
      <c r="AI292" s="246"/>
      <c r="AJ292" s="241" t="s">
        <v>143</v>
      </c>
      <c r="AK292" s="247" t="s">
        <v>143</v>
      </c>
      <c r="AL292" s="248" t="s">
        <v>143</v>
      </c>
      <c r="AM292" s="248" t="s">
        <v>143</v>
      </c>
      <c r="AN292" s="249"/>
      <c r="AO292" s="249"/>
      <c r="AP292" s="249"/>
      <c r="AQ292" s="487"/>
      <c r="AR292" s="463"/>
      <c r="AS292" s="463"/>
      <c r="AT292" s="464"/>
      <c r="AU292" s="463"/>
      <c r="AV292" s="463"/>
      <c r="AW292" s="464"/>
      <c r="AX292" s="464"/>
      <c r="AY292" s="464"/>
      <c r="AZ292" s="487"/>
      <c r="BA292" s="486"/>
      <c r="BB292" s="486"/>
      <c r="BC292" s="486"/>
      <c r="BD292" s="486"/>
      <c r="BE292" s="491"/>
      <c r="BF292" s="405"/>
      <c r="BG292" s="405"/>
      <c r="BH292" s="414"/>
      <c r="BI292" s="414"/>
      <c r="BJ292" s="414"/>
      <c r="BK292" s="414"/>
      <c r="BL292" s="414"/>
      <c r="BM292" s="422"/>
      <c r="BN292" s="422"/>
      <c r="BO292" s="422"/>
      <c r="BP292" s="35"/>
    </row>
    <row r="293" spans="1:68">
      <c r="A293" s="498"/>
      <c r="B293" s="408"/>
      <c r="C293" s="408"/>
      <c r="D293" s="483"/>
      <c r="E293" s="483"/>
      <c r="F293" s="483"/>
      <c r="G293" s="408"/>
      <c r="H293" s="487"/>
      <c r="I293" s="487"/>
      <c r="J293" s="463"/>
      <c r="K293" s="456"/>
      <c r="L293" s="408"/>
      <c r="M293" s="464"/>
      <c r="N293" s="408"/>
      <c r="O293" s="408"/>
      <c r="P293" s="486"/>
      <c r="Q293" s="411"/>
      <c r="R293" s="487"/>
      <c r="S293" s="455"/>
      <c r="T293" s="487"/>
      <c r="U293" s="455"/>
      <c r="V293" s="487"/>
      <c r="W293" s="455"/>
      <c r="X293" s="458"/>
      <c r="Y293" s="455"/>
      <c r="Z293" s="455"/>
      <c r="AA293" s="464"/>
      <c r="AB293" s="243"/>
      <c r="AC293" s="237"/>
      <c r="AD293" s="237"/>
      <c r="AE293" s="237"/>
      <c r="AF293" s="245" t="s">
        <v>143</v>
      </c>
      <c r="AG293" s="246"/>
      <c r="AH293" s="241" t="s">
        <v>143</v>
      </c>
      <c r="AI293" s="246"/>
      <c r="AJ293" s="241" t="s">
        <v>143</v>
      </c>
      <c r="AK293" s="247" t="s">
        <v>143</v>
      </c>
      <c r="AL293" s="248" t="s">
        <v>143</v>
      </c>
      <c r="AM293" s="248" t="s">
        <v>143</v>
      </c>
      <c r="AN293" s="249"/>
      <c r="AO293" s="249"/>
      <c r="AP293" s="249"/>
      <c r="AQ293" s="487"/>
      <c r="AR293" s="463"/>
      <c r="AS293" s="463"/>
      <c r="AT293" s="464"/>
      <c r="AU293" s="463"/>
      <c r="AV293" s="463"/>
      <c r="AW293" s="464"/>
      <c r="AX293" s="464"/>
      <c r="AY293" s="464"/>
      <c r="AZ293" s="487"/>
      <c r="BA293" s="486"/>
      <c r="BB293" s="486"/>
      <c r="BC293" s="486"/>
      <c r="BD293" s="486"/>
      <c r="BE293" s="491"/>
      <c r="BF293" s="405"/>
      <c r="BG293" s="405"/>
      <c r="BH293" s="414"/>
      <c r="BI293" s="414"/>
      <c r="BJ293" s="414"/>
      <c r="BK293" s="414"/>
      <c r="BL293" s="414"/>
      <c r="BM293" s="422"/>
      <c r="BN293" s="422"/>
      <c r="BO293" s="422"/>
      <c r="BP293" s="35"/>
    </row>
    <row r="294" spans="1:68">
      <c r="A294" s="498"/>
      <c r="B294" s="408"/>
      <c r="C294" s="408"/>
      <c r="D294" s="483"/>
      <c r="E294" s="483"/>
      <c r="F294" s="483"/>
      <c r="G294" s="408"/>
      <c r="H294" s="487"/>
      <c r="I294" s="487"/>
      <c r="J294" s="463"/>
      <c r="K294" s="456"/>
      <c r="L294" s="408"/>
      <c r="M294" s="464"/>
      <c r="N294" s="408"/>
      <c r="O294" s="408"/>
      <c r="P294" s="486"/>
      <c r="Q294" s="411"/>
      <c r="R294" s="487"/>
      <c r="S294" s="455"/>
      <c r="T294" s="487"/>
      <c r="U294" s="455"/>
      <c r="V294" s="487"/>
      <c r="W294" s="455"/>
      <c r="X294" s="458"/>
      <c r="Y294" s="455"/>
      <c r="Z294" s="455"/>
      <c r="AA294" s="464"/>
      <c r="AB294" s="243"/>
      <c r="AC294" s="237"/>
      <c r="AD294" s="237"/>
      <c r="AE294" s="237"/>
      <c r="AF294" s="245" t="s">
        <v>143</v>
      </c>
      <c r="AG294" s="246"/>
      <c r="AH294" s="241" t="s">
        <v>143</v>
      </c>
      <c r="AI294" s="246"/>
      <c r="AJ294" s="241" t="s">
        <v>143</v>
      </c>
      <c r="AK294" s="247" t="s">
        <v>143</v>
      </c>
      <c r="AL294" s="248" t="s">
        <v>143</v>
      </c>
      <c r="AM294" s="248" t="s">
        <v>143</v>
      </c>
      <c r="AN294" s="249"/>
      <c r="AO294" s="249"/>
      <c r="AP294" s="249"/>
      <c r="AQ294" s="487"/>
      <c r="AR294" s="463"/>
      <c r="AS294" s="463"/>
      <c r="AT294" s="464"/>
      <c r="AU294" s="463"/>
      <c r="AV294" s="463"/>
      <c r="AW294" s="464"/>
      <c r="AX294" s="464"/>
      <c r="AY294" s="464"/>
      <c r="AZ294" s="487"/>
      <c r="BA294" s="486"/>
      <c r="BB294" s="486"/>
      <c r="BC294" s="486"/>
      <c r="BD294" s="486"/>
      <c r="BE294" s="491"/>
      <c r="BF294" s="405"/>
      <c r="BG294" s="405"/>
      <c r="BH294" s="414"/>
      <c r="BI294" s="414"/>
      <c r="BJ294" s="414"/>
      <c r="BK294" s="414"/>
      <c r="BL294" s="414"/>
      <c r="BM294" s="422"/>
      <c r="BN294" s="422"/>
      <c r="BO294" s="422"/>
      <c r="BP294" s="35"/>
    </row>
    <row r="295" spans="1:68">
      <c r="A295" s="498"/>
      <c r="B295" s="408"/>
      <c r="C295" s="408"/>
      <c r="D295" s="483"/>
      <c r="E295" s="483"/>
      <c r="F295" s="483"/>
      <c r="G295" s="408"/>
      <c r="H295" s="487"/>
      <c r="I295" s="487"/>
      <c r="J295" s="463"/>
      <c r="K295" s="456"/>
      <c r="L295" s="408"/>
      <c r="M295" s="464"/>
      <c r="N295" s="408"/>
      <c r="O295" s="408"/>
      <c r="P295" s="486"/>
      <c r="Q295" s="411"/>
      <c r="R295" s="487"/>
      <c r="S295" s="455"/>
      <c r="T295" s="487"/>
      <c r="U295" s="455"/>
      <c r="V295" s="487"/>
      <c r="W295" s="455"/>
      <c r="X295" s="458"/>
      <c r="Y295" s="455"/>
      <c r="Z295" s="455"/>
      <c r="AA295" s="464"/>
      <c r="AB295" s="243"/>
      <c r="AC295" s="237"/>
      <c r="AD295" s="237"/>
      <c r="AE295" s="237"/>
      <c r="AF295" s="245" t="s">
        <v>143</v>
      </c>
      <c r="AG295" s="246"/>
      <c r="AH295" s="241" t="s">
        <v>143</v>
      </c>
      <c r="AI295" s="246"/>
      <c r="AJ295" s="241" t="s">
        <v>143</v>
      </c>
      <c r="AK295" s="247" t="s">
        <v>143</v>
      </c>
      <c r="AL295" s="248" t="s">
        <v>143</v>
      </c>
      <c r="AM295" s="248" t="s">
        <v>143</v>
      </c>
      <c r="AN295" s="249"/>
      <c r="AO295" s="249"/>
      <c r="AP295" s="249"/>
      <c r="AQ295" s="487"/>
      <c r="AR295" s="463"/>
      <c r="AS295" s="463"/>
      <c r="AT295" s="464"/>
      <c r="AU295" s="463"/>
      <c r="AV295" s="463"/>
      <c r="AW295" s="464"/>
      <c r="AX295" s="464"/>
      <c r="AY295" s="464"/>
      <c r="AZ295" s="487"/>
      <c r="BA295" s="486"/>
      <c r="BB295" s="486"/>
      <c r="BC295" s="486"/>
      <c r="BD295" s="486"/>
      <c r="BE295" s="491"/>
      <c r="BF295" s="405"/>
      <c r="BG295" s="405"/>
      <c r="BH295" s="414"/>
      <c r="BI295" s="414"/>
      <c r="BJ295" s="414"/>
      <c r="BK295" s="414"/>
      <c r="BL295" s="414"/>
      <c r="BM295" s="422"/>
      <c r="BN295" s="422"/>
      <c r="BO295" s="422"/>
      <c r="BP295" s="35"/>
    </row>
    <row r="296" spans="1:68">
      <c r="A296" s="498"/>
      <c r="B296" s="408"/>
      <c r="C296" s="408"/>
      <c r="D296" s="483"/>
      <c r="E296" s="483"/>
      <c r="F296" s="483"/>
      <c r="G296" s="408"/>
      <c r="H296" s="487"/>
      <c r="I296" s="487"/>
      <c r="J296" s="463"/>
      <c r="K296" s="456"/>
      <c r="L296" s="408"/>
      <c r="M296" s="464"/>
      <c r="N296" s="408"/>
      <c r="O296" s="408"/>
      <c r="P296" s="486"/>
      <c r="Q296" s="411"/>
      <c r="R296" s="487"/>
      <c r="S296" s="455"/>
      <c r="T296" s="487"/>
      <c r="U296" s="455"/>
      <c r="V296" s="487"/>
      <c r="W296" s="455"/>
      <c r="X296" s="458"/>
      <c r="Y296" s="455"/>
      <c r="Z296" s="455"/>
      <c r="AA296" s="464"/>
      <c r="AB296" s="243"/>
      <c r="AC296" s="237"/>
      <c r="AD296" s="237"/>
      <c r="AE296" s="237"/>
      <c r="AF296" s="245" t="s">
        <v>143</v>
      </c>
      <c r="AG296" s="246"/>
      <c r="AH296" s="241" t="s">
        <v>143</v>
      </c>
      <c r="AI296" s="246"/>
      <c r="AJ296" s="241" t="s">
        <v>143</v>
      </c>
      <c r="AK296" s="247" t="s">
        <v>143</v>
      </c>
      <c r="AL296" s="248" t="s">
        <v>143</v>
      </c>
      <c r="AM296" s="248" t="s">
        <v>143</v>
      </c>
      <c r="AN296" s="249"/>
      <c r="AO296" s="249"/>
      <c r="AP296" s="249"/>
      <c r="AQ296" s="487"/>
      <c r="AR296" s="463"/>
      <c r="AS296" s="463"/>
      <c r="AT296" s="464"/>
      <c r="AU296" s="463"/>
      <c r="AV296" s="463"/>
      <c r="AW296" s="464"/>
      <c r="AX296" s="464"/>
      <c r="AY296" s="464"/>
      <c r="AZ296" s="487"/>
      <c r="BA296" s="486"/>
      <c r="BB296" s="486"/>
      <c r="BC296" s="486"/>
      <c r="BD296" s="486"/>
      <c r="BE296" s="491"/>
      <c r="BF296" s="405"/>
      <c r="BG296" s="405"/>
      <c r="BH296" s="414"/>
      <c r="BI296" s="414"/>
      <c r="BJ296" s="414"/>
      <c r="BK296" s="414"/>
      <c r="BL296" s="414"/>
      <c r="BM296" s="422"/>
      <c r="BN296" s="422"/>
      <c r="BO296" s="422"/>
      <c r="BP296" s="35"/>
    </row>
    <row r="297" spans="1:68" ht="135">
      <c r="A297" s="498" t="s">
        <v>889</v>
      </c>
      <c r="B297" s="408" t="s">
        <v>890</v>
      </c>
      <c r="C297" s="408" t="s">
        <v>891</v>
      </c>
      <c r="D297" s="483" t="s">
        <v>83</v>
      </c>
      <c r="E297" s="483" t="s">
        <v>892</v>
      </c>
      <c r="F297" s="483">
        <v>1</v>
      </c>
      <c r="G297" s="486" t="s">
        <v>893</v>
      </c>
      <c r="H297" s="487"/>
      <c r="I297" s="487"/>
      <c r="J297" s="463" t="s">
        <v>894</v>
      </c>
      <c r="K297" s="456" t="s">
        <v>87</v>
      </c>
      <c r="L297" s="408" t="s">
        <v>88</v>
      </c>
      <c r="M297" s="458" t="s">
        <v>895</v>
      </c>
      <c r="N297" s="408"/>
      <c r="O297" s="408"/>
      <c r="P297" s="486" t="s">
        <v>896</v>
      </c>
      <c r="Q297" s="411">
        <v>1</v>
      </c>
      <c r="R297" s="487" t="s">
        <v>91</v>
      </c>
      <c r="S297" s="455">
        <v>0.6</v>
      </c>
      <c r="T297" s="487" t="s">
        <v>195</v>
      </c>
      <c r="U297" s="455">
        <v>0.4</v>
      </c>
      <c r="V297" s="487" t="s">
        <v>130</v>
      </c>
      <c r="W297" s="455">
        <v>0.6</v>
      </c>
      <c r="X297" s="458" t="s">
        <v>130</v>
      </c>
      <c r="Y297" s="455">
        <v>0.6</v>
      </c>
      <c r="Z297" s="455" t="s">
        <v>144</v>
      </c>
      <c r="AA297" s="464" t="s">
        <v>130</v>
      </c>
      <c r="AB297" s="243">
        <v>1</v>
      </c>
      <c r="AC297" s="237" t="s">
        <v>897</v>
      </c>
      <c r="AD297" s="237" t="s">
        <v>94</v>
      </c>
      <c r="AE297" s="237" t="s">
        <v>898</v>
      </c>
      <c r="AF297" s="245" t="s">
        <v>96</v>
      </c>
      <c r="AG297" s="246" t="s">
        <v>97</v>
      </c>
      <c r="AH297" s="241">
        <v>0.25</v>
      </c>
      <c r="AI297" s="246" t="s">
        <v>98</v>
      </c>
      <c r="AJ297" s="241">
        <v>0.15</v>
      </c>
      <c r="AK297" s="247">
        <v>0.4</v>
      </c>
      <c r="AL297" s="248">
        <v>0.36</v>
      </c>
      <c r="AM297" s="248">
        <v>0.6</v>
      </c>
      <c r="AN297" s="249" t="s">
        <v>99</v>
      </c>
      <c r="AO297" s="249" t="s">
        <v>100</v>
      </c>
      <c r="AP297" s="249" t="s">
        <v>101</v>
      </c>
      <c r="AQ297" s="487" t="s">
        <v>899</v>
      </c>
      <c r="AR297" s="462">
        <v>0.6</v>
      </c>
      <c r="AS297" s="462">
        <v>2.7993599999999997E-2</v>
      </c>
      <c r="AT297" s="464" t="s">
        <v>103</v>
      </c>
      <c r="AU297" s="462">
        <v>0.6</v>
      </c>
      <c r="AV297" s="462">
        <v>0.6</v>
      </c>
      <c r="AW297" s="464" t="s">
        <v>130</v>
      </c>
      <c r="AX297" s="464" t="s">
        <v>130</v>
      </c>
      <c r="AY297" s="464" t="s">
        <v>130</v>
      </c>
      <c r="AZ297" s="487" t="s">
        <v>105</v>
      </c>
      <c r="BA297" s="486" t="s">
        <v>900</v>
      </c>
      <c r="BB297" s="486" t="s">
        <v>901</v>
      </c>
      <c r="BC297" s="408" t="s">
        <v>902</v>
      </c>
      <c r="BD297" s="408" t="s">
        <v>903</v>
      </c>
      <c r="BE297" s="492" t="s">
        <v>904</v>
      </c>
      <c r="BF297" s="407" t="s">
        <v>905</v>
      </c>
      <c r="BG297" s="407" t="s">
        <v>906</v>
      </c>
      <c r="BH297" s="413" t="s">
        <v>907</v>
      </c>
      <c r="BI297" s="413"/>
      <c r="BJ297" s="407"/>
      <c r="BK297" s="407"/>
      <c r="BL297" s="410" t="s">
        <v>908</v>
      </c>
      <c r="BM297" s="407" t="s">
        <v>113</v>
      </c>
      <c r="BN297" s="407" t="s">
        <v>613</v>
      </c>
      <c r="BO297" s="503"/>
      <c r="BP297" s="35"/>
    </row>
    <row r="298" spans="1:68" ht="64.5">
      <c r="A298" s="498"/>
      <c r="B298" s="408"/>
      <c r="C298" s="408"/>
      <c r="D298" s="483"/>
      <c r="E298" s="483"/>
      <c r="F298" s="483"/>
      <c r="G298" s="486"/>
      <c r="H298" s="487"/>
      <c r="I298" s="487"/>
      <c r="J298" s="463"/>
      <c r="K298" s="456"/>
      <c r="L298" s="408"/>
      <c r="M298" s="458"/>
      <c r="N298" s="408"/>
      <c r="O298" s="408"/>
      <c r="P298" s="486"/>
      <c r="Q298" s="411"/>
      <c r="R298" s="487"/>
      <c r="S298" s="455"/>
      <c r="T298" s="487"/>
      <c r="U298" s="455"/>
      <c r="V298" s="487"/>
      <c r="W298" s="455"/>
      <c r="X298" s="458"/>
      <c r="Y298" s="455"/>
      <c r="Z298" s="455"/>
      <c r="AA298" s="464"/>
      <c r="AB298" s="243">
        <v>2</v>
      </c>
      <c r="AC298" s="239" t="s">
        <v>909</v>
      </c>
      <c r="AD298" s="239" t="s">
        <v>94</v>
      </c>
      <c r="AE298" s="237" t="s">
        <v>910</v>
      </c>
      <c r="AF298" s="245" t="s">
        <v>96</v>
      </c>
      <c r="AG298" s="246" t="s">
        <v>97</v>
      </c>
      <c r="AH298" s="241">
        <v>0.25</v>
      </c>
      <c r="AI298" s="246" t="s">
        <v>98</v>
      </c>
      <c r="AJ298" s="241">
        <v>0.15</v>
      </c>
      <c r="AK298" s="247">
        <v>0.4</v>
      </c>
      <c r="AL298" s="248">
        <v>0.216</v>
      </c>
      <c r="AM298" s="248">
        <v>0.6</v>
      </c>
      <c r="AN298" s="249" t="s">
        <v>99</v>
      </c>
      <c r="AO298" s="249" t="s">
        <v>100</v>
      </c>
      <c r="AP298" s="249" t="s">
        <v>101</v>
      </c>
      <c r="AQ298" s="487"/>
      <c r="AR298" s="463"/>
      <c r="AS298" s="463"/>
      <c r="AT298" s="464"/>
      <c r="AU298" s="463"/>
      <c r="AV298" s="463"/>
      <c r="AW298" s="464"/>
      <c r="AX298" s="464"/>
      <c r="AY298" s="464"/>
      <c r="AZ298" s="487"/>
      <c r="BA298" s="486"/>
      <c r="BB298" s="486"/>
      <c r="BC298" s="408"/>
      <c r="BD298" s="408"/>
      <c r="BE298" s="408"/>
      <c r="BF298" s="408"/>
      <c r="BG298" s="408"/>
      <c r="BH298" s="408"/>
      <c r="BI298" s="408"/>
      <c r="BJ298" s="408"/>
      <c r="BK298" s="408"/>
      <c r="BL298" s="411"/>
      <c r="BM298" s="408"/>
      <c r="BN298" s="408"/>
      <c r="BO298" s="486"/>
      <c r="BP298" s="35"/>
    </row>
    <row r="299" spans="1:68" ht="64.5">
      <c r="A299" s="498"/>
      <c r="B299" s="408"/>
      <c r="C299" s="408"/>
      <c r="D299" s="483"/>
      <c r="E299" s="483"/>
      <c r="F299" s="483"/>
      <c r="G299" s="486"/>
      <c r="H299" s="487"/>
      <c r="I299" s="487"/>
      <c r="J299" s="463"/>
      <c r="K299" s="456"/>
      <c r="L299" s="408"/>
      <c r="M299" s="458"/>
      <c r="N299" s="408"/>
      <c r="O299" s="408"/>
      <c r="P299" s="486"/>
      <c r="Q299" s="411"/>
      <c r="R299" s="487"/>
      <c r="S299" s="455"/>
      <c r="T299" s="487"/>
      <c r="U299" s="455"/>
      <c r="V299" s="487"/>
      <c r="W299" s="455"/>
      <c r="X299" s="458"/>
      <c r="Y299" s="455"/>
      <c r="Z299" s="455"/>
      <c r="AA299" s="464"/>
      <c r="AB299" s="243">
        <v>3</v>
      </c>
      <c r="AC299" s="239" t="s">
        <v>911</v>
      </c>
      <c r="AD299" s="239" t="s">
        <v>94</v>
      </c>
      <c r="AE299" s="239" t="s">
        <v>912</v>
      </c>
      <c r="AF299" s="245" t="s">
        <v>96</v>
      </c>
      <c r="AG299" s="246" t="s">
        <v>97</v>
      </c>
      <c r="AH299" s="241">
        <v>0.25</v>
      </c>
      <c r="AI299" s="246" t="s">
        <v>98</v>
      </c>
      <c r="AJ299" s="241">
        <v>0.15</v>
      </c>
      <c r="AK299" s="247">
        <v>0.4</v>
      </c>
      <c r="AL299" s="248">
        <v>0.12959999999999999</v>
      </c>
      <c r="AM299" s="248">
        <v>0.6</v>
      </c>
      <c r="AN299" s="249" t="s">
        <v>99</v>
      </c>
      <c r="AO299" s="249" t="s">
        <v>100</v>
      </c>
      <c r="AP299" s="249" t="s">
        <v>101</v>
      </c>
      <c r="AQ299" s="487"/>
      <c r="AR299" s="463"/>
      <c r="AS299" s="463"/>
      <c r="AT299" s="464"/>
      <c r="AU299" s="463"/>
      <c r="AV299" s="463"/>
      <c r="AW299" s="464"/>
      <c r="AX299" s="464"/>
      <c r="AY299" s="464"/>
      <c r="AZ299" s="487"/>
      <c r="BA299" s="486"/>
      <c r="BB299" s="486"/>
      <c r="BC299" s="408"/>
      <c r="BD299" s="408"/>
      <c r="BE299" s="408"/>
      <c r="BF299" s="408"/>
      <c r="BG299" s="408"/>
      <c r="BH299" s="408"/>
      <c r="BI299" s="408"/>
      <c r="BJ299" s="408"/>
      <c r="BK299" s="408"/>
      <c r="BL299" s="411"/>
      <c r="BM299" s="408"/>
      <c r="BN299" s="408"/>
      <c r="BO299" s="486"/>
      <c r="BP299" s="35"/>
    </row>
    <row r="300" spans="1:68" ht="75">
      <c r="A300" s="498"/>
      <c r="B300" s="408"/>
      <c r="C300" s="408"/>
      <c r="D300" s="483"/>
      <c r="E300" s="483"/>
      <c r="F300" s="483"/>
      <c r="G300" s="486"/>
      <c r="H300" s="487"/>
      <c r="I300" s="487"/>
      <c r="J300" s="463"/>
      <c r="K300" s="456"/>
      <c r="L300" s="408"/>
      <c r="M300" s="458"/>
      <c r="N300" s="408"/>
      <c r="O300" s="408"/>
      <c r="P300" s="486"/>
      <c r="Q300" s="411"/>
      <c r="R300" s="487"/>
      <c r="S300" s="455"/>
      <c r="T300" s="487"/>
      <c r="U300" s="455"/>
      <c r="V300" s="487"/>
      <c r="W300" s="455"/>
      <c r="X300" s="458"/>
      <c r="Y300" s="455"/>
      <c r="Z300" s="455"/>
      <c r="AA300" s="464"/>
      <c r="AB300" s="243">
        <v>4</v>
      </c>
      <c r="AC300" s="237" t="s">
        <v>913</v>
      </c>
      <c r="AD300" s="237" t="s">
        <v>94</v>
      </c>
      <c r="AE300" s="237" t="s">
        <v>914</v>
      </c>
      <c r="AF300" s="245" t="s">
        <v>96</v>
      </c>
      <c r="AG300" s="246" t="s">
        <v>97</v>
      </c>
      <c r="AH300" s="241">
        <v>0.25</v>
      </c>
      <c r="AI300" s="246" t="s">
        <v>98</v>
      </c>
      <c r="AJ300" s="241">
        <v>0.15</v>
      </c>
      <c r="AK300" s="247">
        <v>0.4</v>
      </c>
      <c r="AL300" s="248">
        <v>7.7759999999999996E-2</v>
      </c>
      <c r="AM300" s="248">
        <v>0.6</v>
      </c>
      <c r="AN300" s="249" t="s">
        <v>99</v>
      </c>
      <c r="AO300" s="249" t="s">
        <v>100</v>
      </c>
      <c r="AP300" s="249" t="s">
        <v>101</v>
      </c>
      <c r="AQ300" s="487"/>
      <c r="AR300" s="463"/>
      <c r="AS300" s="463"/>
      <c r="AT300" s="464"/>
      <c r="AU300" s="463"/>
      <c r="AV300" s="463"/>
      <c r="AW300" s="464"/>
      <c r="AX300" s="464"/>
      <c r="AY300" s="464"/>
      <c r="AZ300" s="487"/>
      <c r="BA300" s="486"/>
      <c r="BB300" s="486"/>
      <c r="BC300" s="408"/>
      <c r="BD300" s="408"/>
      <c r="BE300" s="408"/>
      <c r="BF300" s="408"/>
      <c r="BG300" s="408"/>
      <c r="BH300" s="408"/>
      <c r="BI300" s="408"/>
      <c r="BJ300" s="408"/>
      <c r="BK300" s="408"/>
      <c r="BL300" s="411"/>
      <c r="BM300" s="408"/>
      <c r="BN300" s="408"/>
      <c r="BO300" s="486"/>
      <c r="BP300" s="35"/>
    </row>
    <row r="301" spans="1:68" ht="120">
      <c r="A301" s="498"/>
      <c r="B301" s="408"/>
      <c r="C301" s="408"/>
      <c r="D301" s="483"/>
      <c r="E301" s="483"/>
      <c r="F301" s="483"/>
      <c r="G301" s="486"/>
      <c r="H301" s="487"/>
      <c r="I301" s="487"/>
      <c r="J301" s="463"/>
      <c r="K301" s="456"/>
      <c r="L301" s="408"/>
      <c r="M301" s="458"/>
      <c r="N301" s="408"/>
      <c r="O301" s="408"/>
      <c r="P301" s="486"/>
      <c r="Q301" s="411"/>
      <c r="R301" s="487"/>
      <c r="S301" s="455"/>
      <c r="T301" s="487"/>
      <c r="U301" s="455"/>
      <c r="V301" s="487"/>
      <c r="W301" s="455"/>
      <c r="X301" s="458"/>
      <c r="Y301" s="455"/>
      <c r="Z301" s="455"/>
      <c r="AA301" s="464"/>
      <c r="AB301" s="243">
        <v>5</v>
      </c>
      <c r="AC301" s="239" t="s">
        <v>915</v>
      </c>
      <c r="AD301" s="239" t="s">
        <v>94</v>
      </c>
      <c r="AE301" s="237" t="s">
        <v>916</v>
      </c>
      <c r="AF301" s="245" t="s">
        <v>96</v>
      </c>
      <c r="AG301" s="246" t="s">
        <v>97</v>
      </c>
      <c r="AH301" s="241">
        <v>0.25</v>
      </c>
      <c r="AI301" s="246" t="s">
        <v>98</v>
      </c>
      <c r="AJ301" s="241">
        <v>0.15</v>
      </c>
      <c r="AK301" s="247">
        <v>0.4</v>
      </c>
      <c r="AL301" s="248">
        <v>4.6655999999999996E-2</v>
      </c>
      <c r="AM301" s="248">
        <v>0.6</v>
      </c>
      <c r="AN301" s="249" t="s">
        <v>99</v>
      </c>
      <c r="AO301" s="249" t="s">
        <v>100</v>
      </c>
      <c r="AP301" s="249" t="s">
        <v>101</v>
      </c>
      <c r="AQ301" s="487"/>
      <c r="AR301" s="463"/>
      <c r="AS301" s="463"/>
      <c r="AT301" s="464"/>
      <c r="AU301" s="463"/>
      <c r="AV301" s="463"/>
      <c r="AW301" s="464"/>
      <c r="AX301" s="464"/>
      <c r="AY301" s="464"/>
      <c r="AZ301" s="487"/>
      <c r="BA301" s="486"/>
      <c r="BB301" s="486"/>
      <c r="BC301" s="408"/>
      <c r="BD301" s="408"/>
      <c r="BE301" s="408"/>
      <c r="BF301" s="408"/>
      <c r="BG301" s="408"/>
      <c r="BH301" s="408"/>
      <c r="BI301" s="408"/>
      <c r="BJ301" s="408"/>
      <c r="BK301" s="408"/>
      <c r="BL301" s="411"/>
      <c r="BM301" s="408"/>
      <c r="BN301" s="408"/>
      <c r="BO301" s="486"/>
      <c r="BP301" s="35"/>
    </row>
    <row r="302" spans="1:68" ht="64.5">
      <c r="A302" s="498"/>
      <c r="B302" s="408"/>
      <c r="C302" s="408"/>
      <c r="D302" s="483"/>
      <c r="E302" s="483"/>
      <c r="F302" s="483"/>
      <c r="G302" s="486"/>
      <c r="H302" s="487"/>
      <c r="I302" s="487"/>
      <c r="J302" s="463"/>
      <c r="K302" s="456"/>
      <c r="L302" s="408"/>
      <c r="M302" s="458"/>
      <c r="N302" s="408"/>
      <c r="O302" s="408"/>
      <c r="P302" s="486"/>
      <c r="Q302" s="411"/>
      <c r="R302" s="487"/>
      <c r="S302" s="455"/>
      <c r="T302" s="487"/>
      <c r="U302" s="455"/>
      <c r="V302" s="487"/>
      <c r="W302" s="455"/>
      <c r="X302" s="458"/>
      <c r="Y302" s="455"/>
      <c r="Z302" s="455"/>
      <c r="AA302" s="464"/>
      <c r="AB302" s="243">
        <v>6</v>
      </c>
      <c r="AC302" s="237" t="s">
        <v>917</v>
      </c>
      <c r="AD302" s="237" t="s">
        <v>918</v>
      </c>
      <c r="AE302" s="237" t="s">
        <v>919</v>
      </c>
      <c r="AF302" s="245" t="s">
        <v>96</v>
      </c>
      <c r="AG302" s="246" t="s">
        <v>97</v>
      </c>
      <c r="AH302" s="241">
        <v>0.25</v>
      </c>
      <c r="AI302" s="246" t="s">
        <v>98</v>
      </c>
      <c r="AJ302" s="241">
        <v>0.15</v>
      </c>
      <c r="AK302" s="247">
        <v>0.4</v>
      </c>
      <c r="AL302" s="248">
        <v>2.7993599999999997E-2</v>
      </c>
      <c r="AM302" s="248">
        <v>0.6</v>
      </c>
      <c r="AN302" s="249" t="s">
        <v>99</v>
      </c>
      <c r="AO302" s="249" t="s">
        <v>100</v>
      </c>
      <c r="AP302" s="249" t="s">
        <v>101</v>
      </c>
      <c r="AQ302" s="487"/>
      <c r="AR302" s="463"/>
      <c r="AS302" s="463"/>
      <c r="AT302" s="464"/>
      <c r="AU302" s="463"/>
      <c r="AV302" s="463"/>
      <c r="AW302" s="464"/>
      <c r="AX302" s="464"/>
      <c r="AY302" s="464"/>
      <c r="AZ302" s="487"/>
      <c r="BA302" s="486"/>
      <c r="BB302" s="486"/>
      <c r="BC302" s="408"/>
      <c r="BD302" s="408"/>
      <c r="BE302" s="408"/>
      <c r="BF302" s="409"/>
      <c r="BG302" s="409"/>
      <c r="BH302" s="409"/>
      <c r="BI302" s="409"/>
      <c r="BJ302" s="409"/>
      <c r="BK302" s="409"/>
      <c r="BL302" s="412"/>
      <c r="BM302" s="409"/>
      <c r="BN302" s="409"/>
      <c r="BO302" s="504"/>
      <c r="BP302" s="35"/>
    </row>
    <row r="303" spans="1:68" ht="165" customHeight="1">
      <c r="A303" s="498"/>
      <c r="B303" s="408"/>
      <c r="C303" s="408"/>
      <c r="D303" s="483" t="s">
        <v>83</v>
      </c>
      <c r="E303" s="483" t="s">
        <v>892</v>
      </c>
      <c r="F303" s="483">
        <v>2</v>
      </c>
      <c r="G303" s="408" t="s">
        <v>920</v>
      </c>
      <c r="H303" s="487"/>
      <c r="I303" s="487"/>
      <c r="J303" s="463" t="s">
        <v>921</v>
      </c>
      <c r="K303" s="456" t="s">
        <v>192</v>
      </c>
      <c r="L303" s="408" t="s">
        <v>349</v>
      </c>
      <c r="M303" s="458" t="s">
        <v>922</v>
      </c>
      <c r="N303" s="408"/>
      <c r="O303" s="408"/>
      <c r="P303" s="486" t="s">
        <v>923</v>
      </c>
      <c r="Q303" s="411">
        <v>1</v>
      </c>
      <c r="R303" s="487" t="s">
        <v>91</v>
      </c>
      <c r="S303" s="455">
        <v>0.6</v>
      </c>
      <c r="T303" s="487"/>
      <c r="U303" s="455" t="s">
        <v>143</v>
      </c>
      <c r="V303" s="487" t="s">
        <v>125</v>
      </c>
      <c r="W303" s="455">
        <v>0.2</v>
      </c>
      <c r="X303" s="458" t="s">
        <v>125</v>
      </c>
      <c r="Y303" s="455">
        <v>0.2</v>
      </c>
      <c r="Z303" s="455" t="s">
        <v>643</v>
      </c>
      <c r="AA303" s="464" t="s">
        <v>130</v>
      </c>
      <c r="AB303" s="243">
        <v>1</v>
      </c>
      <c r="AC303" s="237" t="s">
        <v>924</v>
      </c>
      <c r="AD303" s="237" t="s">
        <v>359</v>
      </c>
      <c r="AE303" s="237" t="s">
        <v>925</v>
      </c>
      <c r="AF303" s="245" t="s">
        <v>96</v>
      </c>
      <c r="AG303" s="246" t="s">
        <v>97</v>
      </c>
      <c r="AH303" s="241">
        <v>0.25</v>
      </c>
      <c r="AI303" s="246" t="s">
        <v>98</v>
      </c>
      <c r="AJ303" s="241">
        <v>0.15</v>
      </c>
      <c r="AK303" s="247">
        <v>0.4</v>
      </c>
      <c r="AL303" s="248">
        <v>0.36</v>
      </c>
      <c r="AM303" s="248">
        <v>0.2</v>
      </c>
      <c r="AN303" s="249" t="s">
        <v>99</v>
      </c>
      <c r="AO303" s="249" t="s">
        <v>100</v>
      </c>
      <c r="AP303" s="249" t="s">
        <v>101</v>
      </c>
      <c r="AQ303" s="487" t="s">
        <v>926</v>
      </c>
      <c r="AR303" s="462">
        <v>0.6</v>
      </c>
      <c r="AS303" s="462">
        <v>0.12959999999999999</v>
      </c>
      <c r="AT303" s="464" t="s">
        <v>103</v>
      </c>
      <c r="AU303" s="462">
        <v>0.2</v>
      </c>
      <c r="AV303" s="462">
        <v>0.2</v>
      </c>
      <c r="AW303" s="464" t="s">
        <v>125</v>
      </c>
      <c r="AX303" s="464" t="s">
        <v>130</v>
      </c>
      <c r="AY303" s="464" t="s">
        <v>131</v>
      </c>
      <c r="AZ303" s="487" t="s">
        <v>132</v>
      </c>
      <c r="BA303" s="486" t="s">
        <v>133</v>
      </c>
      <c r="BB303" s="486" t="s">
        <v>133</v>
      </c>
      <c r="BC303" s="408" t="s">
        <v>133</v>
      </c>
      <c r="BD303" s="408" t="s">
        <v>133</v>
      </c>
      <c r="BE303" s="491" t="s">
        <v>133</v>
      </c>
      <c r="BF303" s="405" t="s">
        <v>613</v>
      </c>
      <c r="BG303" s="405" t="s">
        <v>613</v>
      </c>
      <c r="BH303" s="414" t="s">
        <v>613</v>
      </c>
      <c r="BI303" s="414"/>
      <c r="BJ303" s="414"/>
      <c r="BK303" s="414"/>
      <c r="BL303" s="414" t="s">
        <v>927</v>
      </c>
      <c r="BM303" s="405" t="s">
        <v>113</v>
      </c>
      <c r="BN303" s="405" t="s">
        <v>613</v>
      </c>
      <c r="BO303" s="405"/>
      <c r="BP303" s="35"/>
    </row>
    <row r="304" spans="1:68" ht="75" customHeight="1">
      <c r="A304" s="498"/>
      <c r="B304" s="408"/>
      <c r="C304" s="408"/>
      <c r="D304" s="483"/>
      <c r="E304" s="483"/>
      <c r="F304" s="483"/>
      <c r="G304" s="408"/>
      <c r="H304" s="487"/>
      <c r="I304" s="487"/>
      <c r="J304" s="463"/>
      <c r="K304" s="456"/>
      <c r="L304" s="408"/>
      <c r="M304" s="458"/>
      <c r="N304" s="408"/>
      <c r="O304" s="408"/>
      <c r="P304" s="486"/>
      <c r="Q304" s="411"/>
      <c r="R304" s="487"/>
      <c r="S304" s="455"/>
      <c r="T304" s="487"/>
      <c r="U304" s="455"/>
      <c r="V304" s="487"/>
      <c r="W304" s="455"/>
      <c r="X304" s="458"/>
      <c r="Y304" s="455"/>
      <c r="Z304" s="455"/>
      <c r="AA304" s="464"/>
      <c r="AB304" s="243">
        <v>2</v>
      </c>
      <c r="AC304" s="237" t="s">
        <v>928</v>
      </c>
      <c r="AD304" s="237" t="s">
        <v>359</v>
      </c>
      <c r="AE304" s="237" t="s">
        <v>929</v>
      </c>
      <c r="AF304" s="255" t="s">
        <v>96</v>
      </c>
      <c r="AG304" s="249" t="s">
        <v>97</v>
      </c>
      <c r="AH304" s="241">
        <v>0.25</v>
      </c>
      <c r="AI304" s="249" t="s">
        <v>98</v>
      </c>
      <c r="AJ304" s="241">
        <v>0.15</v>
      </c>
      <c r="AK304" s="247">
        <v>0.4</v>
      </c>
      <c r="AL304" s="256">
        <v>0.216</v>
      </c>
      <c r="AM304" s="256">
        <v>0.2</v>
      </c>
      <c r="AN304" s="249" t="s">
        <v>99</v>
      </c>
      <c r="AO304" s="249" t="s">
        <v>100</v>
      </c>
      <c r="AP304" s="249" t="s">
        <v>101</v>
      </c>
      <c r="AQ304" s="487"/>
      <c r="AR304" s="463"/>
      <c r="AS304" s="463"/>
      <c r="AT304" s="464"/>
      <c r="AU304" s="463"/>
      <c r="AV304" s="463"/>
      <c r="AW304" s="464"/>
      <c r="AX304" s="464"/>
      <c r="AY304" s="464"/>
      <c r="AZ304" s="487"/>
      <c r="BA304" s="486"/>
      <c r="BB304" s="486"/>
      <c r="BC304" s="408"/>
      <c r="BD304" s="408"/>
      <c r="BE304" s="502"/>
      <c r="BF304" s="405"/>
      <c r="BG304" s="405"/>
      <c r="BH304" s="414"/>
      <c r="BI304" s="414"/>
      <c r="BJ304" s="414"/>
      <c r="BK304" s="414"/>
      <c r="BL304" s="414"/>
      <c r="BM304" s="405"/>
      <c r="BN304" s="405"/>
      <c r="BO304" s="405"/>
      <c r="BP304" s="35"/>
    </row>
    <row r="305" spans="1:68" ht="135" customHeight="1">
      <c r="A305" s="498"/>
      <c r="B305" s="408"/>
      <c r="C305" s="408"/>
      <c r="D305" s="483"/>
      <c r="E305" s="483"/>
      <c r="F305" s="483"/>
      <c r="G305" s="408"/>
      <c r="H305" s="487"/>
      <c r="I305" s="487"/>
      <c r="J305" s="463"/>
      <c r="K305" s="456"/>
      <c r="L305" s="408"/>
      <c r="M305" s="458"/>
      <c r="N305" s="408"/>
      <c r="O305" s="408"/>
      <c r="P305" s="486"/>
      <c r="Q305" s="411"/>
      <c r="R305" s="487"/>
      <c r="S305" s="455"/>
      <c r="T305" s="487"/>
      <c r="U305" s="455"/>
      <c r="V305" s="487"/>
      <c r="W305" s="455"/>
      <c r="X305" s="458"/>
      <c r="Y305" s="455"/>
      <c r="Z305" s="455"/>
      <c r="AA305" s="464"/>
      <c r="AB305" s="243">
        <v>3</v>
      </c>
      <c r="AC305" s="239" t="s">
        <v>930</v>
      </c>
      <c r="AD305" s="239" t="s">
        <v>931</v>
      </c>
      <c r="AE305" s="237" t="s">
        <v>932</v>
      </c>
      <c r="AF305" s="245" t="s">
        <v>96</v>
      </c>
      <c r="AG305" s="246" t="s">
        <v>97</v>
      </c>
      <c r="AH305" s="241">
        <v>0.25</v>
      </c>
      <c r="AI305" s="246" t="s">
        <v>98</v>
      </c>
      <c r="AJ305" s="241">
        <v>0.15</v>
      </c>
      <c r="AK305" s="247">
        <v>0.4</v>
      </c>
      <c r="AL305" s="248">
        <v>0.12959999999999999</v>
      </c>
      <c r="AM305" s="248">
        <v>0.2</v>
      </c>
      <c r="AN305" s="249" t="s">
        <v>99</v>
      </c>
      <c r="AO305" s="249" t="s">
        <v>100</v>
      </c>
      <c r="AP305" s="249" t="s">
        <v>101</v>
      </c>
      <c r="AQ305" s="487"/>
      <c r="AR305" s="463"/>
      <c r="AS305" s="463"/>
      <c r="AT305" s="464"/>
      <c r="AU305" s="463"/>
      <c r="AV305" s="463"/>
      <c r="AW305" s="464"/>
      <c r="AX305" s="464"/>
      <c r="AY305" s="464"/>
      <c r="AZ305" s="487"/>
      <c r="BA305" s="486"/>
      <c r="BB305" s="486"/>
      <c r="BC305" s="408"/>
      <c r="BD305" s="408"/>
      <c r="BE305" s="502"/>
      <c r="BF305" s="405"/>
      <c r="BG305" s="405"/>
      <c r="BH305" s="414"/>
      <c r="BI305" s="414"/>
      <c r="BJ305" s="414"/>
      <c r="BK305" s="414"/>
      <c r="BL305" s="414"/>
      <c r="BM305" s="405"/>
      <c r="BN305" s="405"/>
      <c r="BO305" s="405"/>
      <c r="BP305" s="35"/>
    </row>
    <row r="306" spans="1:68">
      <c r="A306" s="498"/>
      <c r="B306" s="408"/>
      <c r="C306" s="408"/>
      <c r="D306" s="483"/>
      <c r="E306" s="483"/>
      <c r="F306" s="483"/>
      <c r="G306" s="408"/>
      <c r="H306" s="487"/>
      <c r="I306" s="487"/>
      <c r="J306" s="463"/>
      <c r="K306" s="456"/>
      <c r="L306" s="408"/>
      <c r="M306" s="458"/>
      <c r="N306" s="408"/>
      <c r="O306" s="408"/>
      <c r="P306" s="486"/>
      <c r="Q306" s="411"/>
      <c r="R306" s="487"/>
      <c r="S306" s="455"/>
      <c r="T306" s="487"/>
      <c r="U306" s="455"/>
      <c r="V306" s="487"/>
      <c r="W306" s="455"/>
      <c r="X306" s="458"/>
      <c r="Y306" s="455"/>
      <c r="Z306" s="455"/>
      <c r="AA306" s="464"/>
      <c r="AB306" s="243"/>
      <c r="AC306" s="237"/>
      <c r="AD306" s="237"/>
      <c r="AE306" s="237"/>
      <c r="AF306" s="245" t="s">
        <v>143</v>
      </c>
      <c r="AG306" s="246"/>
      <c r="AH306" s="241" t="s">
        <v>143</v>
      </c>
      <c r="AI306" s="246"/>
      <c r="AJ306" s="241" t="s">
        <v>143</v>
      </c>
      <c r="AK306" s="247" t="s">
        <v>143</v>
      </c>
      <c r="AL306" s="248" t="s">
        <v>143</v>
      </c>
      <c r="AM306" s="248" t="s">
        <v>143</v>
      </c>
      <c r="AN306" s="249"/>
      <c r="AO306" s="249"/>
      <c r="AP306" s="249"/>
      <c r="AQ306" s="487"/>
      <c r="AR306" s="463"/>
      <c r="AS306" s="463"/>
      <c r="AT306" s="464"/>
      <c r="AU306" s="463"/>
      <c r="AV306" s="463"/>
      <c r="AW306" s="464"/>
      <c r="AX306" s="464"/>
      <c r="AY306" s="464"/>
      <c r="AZ306" s="487"/>
      <c r="BA306" s="486"/>
      <c r="BB306" s="486"/>
      <c r="BC306" s="408"/>
      <c r="BD306" s="408"/>
      <c r="BE306" s="502"/>
      <c r="BF306" s="405"/>
      <c r="BG306" s="405"/>
      <c r="BH306" s="414"/>
      <c r="BI306" s="414"/>
      <c r="BJ306" s="414"/>
      <c r="BK306" s="414"/>
      <c r="BL306" s="414"/>
      <c r="BM306" s="405"/>
      <c r="BN306" s="405"/>
      <c r="BO306" s="405"/>
      <c r="BP306" s="35"/>
    </row>
    <row r="307" spans="1:68">
      <c r="A307" s="498"/>
      <c r="B307" s="408"/>
      <c r="C307" s="408"/>
      <c r="D307" s="483"/>
      <c r="E307" s="483"/>
      <c r="F307" s="483"/>
      <c r="G307" s="408"/>
      <c r="H307" s="487"/>
      <c r="I307" s="487"/>
      <c r="J307" s="463"/>
      <c r="K307" s="456"/>
      <c r="L307" s="408"/>
      <c r="M307" s="458"/>
      <c r="N307" s="408"/>
      <c r="O307" s="408"/>
      <c r="P307" s="486"/>
      <c r="Q307" s="411"/>
      <c r="R307" s="487"/>
      <c r="S307" s="455"/>
      <c r="T307" s="487"/>
      <c r="U307" s="455"/>
      <c r="V307" s="487"/>
      <c r="W307" s="455"/>
      <c r="X307" s="458"/>
      <c r="Y307" s="455"/>
      <c r="Z307" s="455"/>
      <c r="AA307" s="464"/>
      <c r="AB307" s="243"/>
      <c r="AC307" s="349"/>
      <c r="AD307" s="349"/>
      <c r="AE307" s="237"/>
      <c r="AF307" s="245" t="s">
        <v>143</v>
      </c>
      <c r="AG307" s="246"/>
      <c r="AH307" s="241" t="s">
        <v>143</v>
      </c>
      <c r="AI307" s="246"/>
      <c r="AJ307" s="241" t="s">
        <v>143</v>
      </c>
      <c r="AK307" s="247" t="s">
        <v>143</v>
      </c>
      <c r="AL307" s="248" t="s">
        <v>143</v>
      </c>
      <c r="AM307" s="248" t="s">
        <v>143</v>
      </c>
      <c r="AN307" s="249"/>
      <c r="AO307" s="249"/>
      <c r="AP307" s="249"/>
      <c r="AQ307" s="487"/>
      <c r="AR307" s="463"/>
      <c r="AS307" s="463"/>
      <c r="AT307" s="464"/>
      <c r="AU307" s="463"/>
      <c r="AV307" s="463"/>
      <c r="AW307" s="464"/>
      <c r="AX307" s="464"/>
      <c r="AY307" s="464"/>
      <c r="AZ307" s="487"/>
      <c r="BA307" s="486"/>
      <c r="BB307" s="486"/>
      <c r="BC307" s="408"/>
      <c r="BD307" s="408"/>
      <c r="BE307" s="502"/>
      <c r="BF307" s="405"/>
      <c r="BG307" s="405"/>
      <c r="BH307" s="414"/>
      <c r="BI307" s="414"/>
      <c r="BJ307" s="414"/>
      <c r="BK307" s="414"/>
      <c r="BL307" s="414"/>
      <c r="BM307" s="405"/>
      <c r="BN307" s="405"/>
      <c r="BO307" s="405"/>
      <c r="BP307" s="35"/>
    </row>
    <row r="308" spans="1:68">
      <c r="A308" s="498"/>
      <c r="B308" s="408"/>
      <c r="C308" s="408"/>
      <c r="D308" s="483"/>
      <c r="E308" s="483"/>
      <c r="F308" s="483"/>
      <c r="G308" s="408"/>
      <c r="H308" s="487"/>
      <c r="I308" s="487"/>
      <c r="J308" s="463"/>
      <c r="K308" s="456"/>
      <c r="L308" s="408"/>
      <c r="M308" s="458"/>
      <c r="N308" s="408"/>
      <c r="O308" s="408"/>
      <c r="P308" s="486"/>
      <c r="Q308" s="411"/>
      <c r="R308" s="487"/>
      <c r="S308" s="455"/>
      <c r="T308" s="487"/>
      <c r="U308" s="455"/>
      <c r="V308" s="487"/>
      <c r="W308" s="455"/>
      <c r="X308" s="458"/>
      <c r="Y308" s="455"/>
      <c r="Z308" s="455"/>
      <c r="AA308" s="464"/>
      <c r="AB308" s="243"/>
      <c r="AC308" s="237"/>
      <c r="AD308" s="237"/>
      <c r="AE308" s="237"/>
      <c r="AF308" s="245" t="s">
        <v>143</v>
      </c>
      <c r="AG308" s="246"/>
      <c r="AH308" s="241" t="s">
        <v>143</v>
      </c>
      <c r="AI308" s="246"/>
      <c r="AJ308" s="241" t="s">
        <v>143</v>
      </c>
      <c r="AK308" s="247" t="s">
        <v>143</v>
      </c>
      <c r="AL308" s="248" t="s">
        <v>143</v>
      </c>
      <c r="AM308" s="248" t="s">
        <v>143</v>
      </c>
      <c r="AN308" s="249"/>
      <c r="AO308" s="249"/>
      <c r="AP308" s="249"/>
      <c r="AQ308" s="487"/>
      <c r="AR308" s="463"/>
      <c r="AS308" s="463"/>
      <c r="AT308" s="464"/>
      <c r="AU308" s="463"/>
      <c r="AV308" s="463"/>
      <c r="AW308" s="464"/>
      <c r="AX308" s="464"/>
      <c r="AY308" s="464"/>
      <c r="AZ308" s="487"/>
      <c r="BA308" s="486"/>
      <c r="BB308" s="486"/>
      <c r="BC308" s="408"/>
      <c r="BD308" s="408"/>
      <c r="BE308" s="502"/>
      <c r="BF308" s="405"/>
      <c r="BG308" s="405"/>
      <c r="BH308" s="414"/>
      <c r="BI308" s="414"/>
      <c r="BJ308" s="414"/>
      <c r="BK308" s="414"/>
      <c r="BL308" s="414"/>
      <c r="BM308" s="405"/>
      <c r="BN308" s="405"/>
      <c r="BO308" s="405"/>
      <c r="BP308" s="35"/>
    </row>
    <row r="309" spans="1:68" ht="105" customHeight="1">
      <c r="A309" s="498"/>
      <c r="B309" s="408"/>
      <c r="C309" s="408"/>
      <c r="D309" s="483" t="s">
        <v>83</v>
      </c>
      <c r="E309" s="483" t="s">
        <v>892</v>
      </c>
      <c r="F309" s="483">
        <v>3</v>
      </c>
      <c r="G309" s="408" t="s">
        <v>920</v>
      </c>
      <c r="H309" s="487"/>
      <c r="I309" s="487"/>
      <c r="J309" s="463" t="s">
        <v>933</v>
      </c>
      <c r="K309" s="456" t="s">
        <v>87</v>
      </c>
      <c r="L309" s="408" t="s">
        <v>349</v>
      </c>
      <c r="M309" s="458" t="s">
        <v>934</v>
      </c>
      <c r="N309" s="408"/>
      <c r="O309" s="408"/>
      <c r="P309" s="486" t="s">
        <v>935</v>
      </c>
      <c r="Q309" s="411">
        <v>1</v>
      </c>
      <c r="R309" s="487" t="s">
        <v>91</v>
      </c>
      <c r="S309" s="455">
        <v>0.6</v>
      </c>
      <c r="T309" s="487"/>
      <c r="U309" s="455" t="s">
        <v>143</v>
      </c>
      <c r="V309" s="487" t="s">
        <v>125</v>
      </c>
      <c r="W309" s="455">
        <v>0.2</v>
      </c>
      <c r="X309" s="458" t="s">
        <v>125</v>
      </c>
      <c r="Y309" s="455">
        <v>0.2</v>
      </c>
      <c r="Z309" s="455" t="s">
        <v>643</v>
      </c>
      <c r="AA309" s="464" t="s">
        <v>130</v>
      </c>
      <c r="AB309" s="243">
        <v>1</v>
      </c>
      <c r="AC309" s="259" t="s">
        <v>928</v>
      </c>
      <c r="AD309" s="259" t="s">
        <v>94</v>
      </c>
      <c r="AE309" s="237" t="s">
        <v>929</v>
      </c>
      <c r="AF309" s="245" t="s">
        <v>96</v>
      </c>
      <c r="AG309" s="246" t="s">
        <v>97</v>
      </c>
      <c r="AH309" s="241">
        <v>0.25</v>
      </c>
      <c r="AI309" s="246" t="s">
        <v>98</v>
      </c>
      <c r="AJ309" s="241">
        <v>0.15</v>
      </c>
      <c r="AK309" s="247">
        <v>0.4</v>
      </c>
      <c r="AL309" s="248">
        <v>0.36</v>
      </c>
      <c r="AM309" s="248">
        <v>0.2</v>
      </c>
      <c r="AN309" s="249" t="s">
        <v>99</v>
      </c>
      <c r="AO309" s="249" t="s">
        <v>100</v>
      </c>
      <c r="AP309" s="249" t="s">
        <v>101</v>
      </c>
      <c r="AQ309" s="487" t="s">
        <v>936</v>
      </c>
      <c r="AR309" s="462">
        <v>0.6</v>
      </c>
      <c r="AS309" s="462">
        <v>0.12959999999999999</v>
      </c>
      <c r="AT309" s="464" t="s">
        <v>103</v>
      </c>
      <c r="AU309" s="462">
        <v>0.2</v>
      </c>
      <c r="AV309" s="462">
        <v>0.11250000000000002</v>
      </c>
      <c r="AW309" s="464" t="s">
        <v>125</v>
      </c>
      <c r="AX309" s="464" t="s">
        <v>130</v>
      </c>
      <c r="AY309" s="464" t="s">
        <v>131</v>
      </c>
      <c r="AZ309" s="487" t="s">
        <v>132</v>
      </c>
      <c r="BA309" s="486" t="s">
        <v>133</v>
      </c>
      <c r="BB309" s="486" t="s">
        <v>133</v>
      </c>
      <c r="BC309" s="408" t="s">
        <v>133</v>
      </c>
      <c r="BD309" s="408" t="s">
        <v>133</v>
      </c>
      <c r="BE309" s="492" t="s">
        <v>133</v>
      </c>
      <c r="BF309" s="407" t="s">
        <v>613</v>
      </c>
      <c r="BG309" s="407" t="s">
        <v>613</v>
      </c>
      <c r="BH309" s="413" t="s">
        <v>613</v>
      </c>
      <c r="BI309" s="413"/>
      <c r="BJ309" s="413"/>
      <c r="BK309" s="413"/>
      <c r="BL309" s="413" t="s">
        <v>937</v>
      </c>
      <c r="BM309" s="407" t="s">
        <v>113</v>
      </c>
      <c r="BN309" s="407" t="s">
        <v>613</v>
      </c>
      <c r="BO309" s="407"/>
      <c r="BP309" s="35"/>
    </row>
    <row r="310" spans="1:68" ht="102" customHeight="1">
      <c r="A310" s="498"/>
      <c r="B310" s="408"/>
      <c r="C310" s="408"/>
      <c r="D310" s="483"/>
      <c r="E310" s="483"/>
      <c r="F310" s="483"/>
      <c r="G310" s="408"/>
      <c r="H310" s="487"/>
      <c r="I310" s="487"/>
      <c r="J310" s="463"/>
      <c r="K310" s="456"/>
      <c r="L310" s="408"/>
      <c r="M310" s="458"/>
      <c r="N310" s="408"/>
      <c r="O310" s="408"/>
      <c r="P310" s="486"/>
      <c r="Q310" s="411"/>
      <c r="R310" s="487"/>
      <c r="S310" s="455"/>
      <c r="T310" s="487"/>
      <c r="U310" s="455"/>
      <c r="V310" s="487"/>
      <c r="W310" s="455"/>
      <c r="X310" s="458"/>
      <c r="Y310" s="455"/>
      <c r="Z310" s="455"/>
      <c r="AA310" s="464"/>
      <c r="AB310" s="243">
        <v>2</v>
      </c>
      <c r="AC310" s="259" t="s">
        <v>938</v>
      </c>
      <c r="AD310" s="259" t="s">
        <v>94</v>
      </c>
      <c r="AE310" s="237" t="s">
        <v>932</v>
      </c>
      <c r="AF310" s="245" t="s">
        <v>96</v>
      </c>
      <c r="AG310" s="246" t="s">
        <v>97</v>
      </c>
      <c r="AH310" s="241">
        <v>0.25</v>
      </c>
      <c r="AI310" s="246" t="s">
        <v>98</v>
      </c>
      <c r="AJ310" s="241">
        <v>0.15</v>
      </c>
      <c r="AK310" s="247">
        <v>0.4</v>
      </c>
      <c r="AL310" s="248">
        <v>0.216</v>
      </c>
      <c r="AM310" s="248">
        <v>0.2</v>
      </c>
      <c r="AN310" s="249" t="s">
        <v>99</v>
      </c>
      <c r="AO310" s="249" t="s">
        <v>100</v>
      </c>
      <c r="AP310" s="249" t="s">
        <v>101</v>
      </c>
      <c r="AQ310" s="487"/>
      <c r="AR310" s="463"/>
      <c r="AS310" s="463"/>
      <c r="AT310" s="464"/>
      <c r="AU310" s="463"/>
      <c r="AV310" s="463"/>
      <c r="AW310" s="464"/>
      <c r="AX310" s="464"/>
      <c r="AY310" s="464"/>
      <c r="AZ310" s="487"/>
      <c r="BA310" s="486"/>
      <c r="BB310" s="486"/>
      <c r="BC310" s="408"/>
      <c r="BD310" s="408"/>
      <c r="BE310" s="408"/>
      <c r="BF310" s="408"/>
      <c r="BG310" s="408"/>
      <c r="BH310" s="416"/>
      <c r="BI310" s="416"/>
      <c r="BJ310" s="416"/>
      <c r="BK310" s="416"/>
      <c r="BL310" s="416"/>
      <c r="BM310" s="408"/>
      <c r="BN310" s="408"/>
      <c r="BO310" s="408"/>
      <c r="BP310" s="35"/>
    </row>
    <row r="311" spans="1:68" ht="114.75" customHeight="1">
      <c r="A311" s="498"/>
      <c r="B311" s="408"/>
      <c r="C311" s="408"/>
      <c r="D311" s="483"/>
      <c r="E311" s="483"/>
      <c r="F311" s="483"/>
      <c r="G311" s="408"/>
      <c r="H311" s="487"/>
      <c r="I311" s="487"/>
      <c r="J311" s="463"/>
      <c r="K311" s="456"/>
      <c r="L311" s="408"/>
      <c r="M311" s="458"/>
      <c r="N311" s="408"/>
      <c r="O311" s="408"/>
      <c r="P311" s="486"/>
      <c r="Q311" s="411"/>
      <c r="R311" s="487"/>
      <c r="S311" s="455"/>
      <c r="T311" s="487"/>
      <c r="U311" s="455"/>
      <c r="V311" s="487"/>
      <c r="W311" s="455"/>
      <c r="X311" s="458"/>
      <c r="Y311" s="455"/>
      <c r="Z311" s="455"/>
      <c r="AA311" s="464"/>
      <c r="AB311" s="243">
        <v>3</v>
      </c>
      <c r="AC311" s="259" t="s">
        <v>939</v>
      </c>
      <c r="AD311" s="259" t="s">
        <v>359</v>
      </c>
      <c r="AE311" s="237" t="s">
        <v>940</v>
      </c>
      <c r="AF311" s="245" t="s">
        <v>96</v>
      </c>
      <c r="AG311" s="246" t="s">
        <v>97</v>
      </c>
      <c r="AH311" s="241">
        <v>0.25</v>
      </c>
      <c r="AI311" s="246" t="s">
        <v>98</v>
      </c>
      <c r="AJ311" s="241">
        <v>0.15</v>
      </c>
      <c r="AK311" s="247">
        <v>0.4</v>
      </c>
      <c r="AL311" s="248">
        <v>0.12959999999999999</v>
      </c>
      <c r="AM311" s="248">
        <v>0.2</v>
      </c>
      <c r="AN311" s="249" t="s">
        <v>99</v>
      </c>
      <c r="AO311" s="249" t="s">
        <v>100</v>
      </c>
      <c r="AP311" s="249" t="s">
        <v>101</v>
      </c>
      <c r="AQ311" s="487"/>
      <c r="AR311" s="463"/>
      <c r="AS311" s="463"/>
      <c r="AT311" s="464"/>
      <c r="AU311" s="463"/>
      <c r="AV311" s="463"/>
      <c r="AW311" s="464"/>
      <c r="AX311" s="464"/>
      <c r="AY311" s="464"/>
      <c r="AZ311" s="487"/>
      <c r="BA311" s="486"/>
      <c r="BB311" s="486"/>
      <c r="BC311" s="408"/>
      <c r="BD311" s="408"/>
      <c r="BE311" s="408"/>
      <c r="BF311" s="408"/>
      <c r="BG311" s="408"/>
      <c r="BH311" s="416"/>
      <c r="BI311" s="416"/>
      <c r="BJ311" s="416"/>
      <c r="BK311" s="416"/>
      <c r="BL311" s="416"/>
      <c r="BM311" s="408"/>
      <c r="BN311" s="408"/>
      <c r="BO311" s="408"/>
      <c r="BP311" s="35"/>
    </row>
    <row r="312" spans="1:68" ht="76.5" customHeight="1">
      <c r="A312" s="498"/>
      <c r="B312" s="408"/>
      <c r="C312" s="408"/>
      <c r="D312" s="483"/>
      <c r="E312" s="483"/>
      <c r="F312" s="483"/>
      <c r="G312" s="408"/>
      <c r="H312" s="487"/>
      <c r="I312" s="487"/>
      <c r="J312" s="463"/>
      <c r="K312" s="456"/>
      <c r="L312" s="408"/>
      <c r="M312" s="458"/>
      <c r="N312" s="408"/>
      <c r="O312" s="408"/>
      <c r="P312" s="486"/>
      <c r="Q312" s="411"/>
      <c r="R312" s="487"/>
      <c r="S312" s="455"/>
      <c r="T312" s="487"/>
      <c r="U312" s="455"/>
      <c r="V312" s="487"/>
      <c r="W312" s="455"/>
      <c r="X312" s="458"/>
      <c r="Y312" s="455"/>
      <c r="Z312" s="455"/>
      <c r="AA312" s="464"/>
      <c r="AB312" s="243">
        <v>4</v>
      </c>
      <c r="AC312" s="259" t="s">
        <v>941</v>
      </c>
      <c r="AD312" s="259" t="s">
        <v>359</v>
      </c>
      <c r="AE312" s="237" t="s">
        <v>942</v>
      </c>
      <c r="AF312" s="245" t="s">
        <v>293</v>
      </c>
      <c r="AG312" s="246" t="s">
        <v>294</v>
      </c>
      <c r="AH312" s="241">
        <v>0.1</v>
      </c>
      <c r="AI312" s="246" t="s">
        <v>98</v>
      </c>
      <c r="AJ312" s="241">
        <v>0.15</v>
      </c>
      <c r="AK312" s="247">
        <v>0.25</v>
      </c>
      <c r="AL312" s="248">
        <v>0.12959999999999999</v>
      </c>
      <c r="AM312" s="248">
        <v>0.15000000000000002</v>
      </c>
      <c r="AN312" s="249" t="s">
        <v>99</v>
      </c>
      <c r="AO312" s="249" t="s">
        <v>100</v>
      </c>
      <c r="AP312" s="249" t="s">
        <v>101</v>
      </c>
      <c r="AQ312" s="487"/>
      <c r="AR312" s="463"/>
      <c r="AS312" s="463"/>
      <c r="AT312" s="464"/>
      <c r="AU312" s="463"/>
      <c r="AV312" s="463"/>
      <c r="AW312" s="464"/>
      <c r="AX312" s="464"/>
      <c r="AY312" s="464"/>
      <c r="AZ312" s="487"/>
      <c r="BA312" s="486"/>
      <c r="BB312" s="486"/>
      <c r="BC312" s="408"/>
      <c r="BD312" s="408"/>
      <c r="BE312" s="408"/>
      <c r="BF312" s="408"/>
      <c r="BG312" s="408"/>
      <c r="BH312" s="416"/>
      <c r="BI312" s="416"/>
      <c r="BJ312" s="416"/>
      <c r="BK312" s="416"/>
      <c r="BL312" s="416"/>
      <c r="BM312" s="408"/>
      <c r="BN312" s="408"/>
      <c r="BO312" s="408"/>
      <c r="BP312" s="35"/>
    </row>
    <row r="313" spans="1:68" ht="76.5" customHeight="1">
      <c r="A313" s="498"/>
      <c r="B313" s="408"/>
      <c r="C313" s="408"/>
      <c r="D313" s="483"/>
      <c r="E313" s="483"/>
      <c r="F313" s="483"/>
      <c r="G313" s="408"/>
      <c r="H313" s="487"/>
      <c r="I313" s="487"/>
      <c r="J313" s="463"/>
      <c r="K313" s="456"/>
      <c r="L313" s="408"/>
      <c r="M313" s="458"/>
      <c r="N313" s="408"/>
      <c r="O313" s="408"/>
      <c r="P313" s="486"/>
      <c r="Q313" s="411"/>
      <c r="R313" s="487"/>
      <c r="S313" s="455"/>
      <c r="T313" s="487"/>
      <c r="U313" s="455"/>
      <c r="V313" s="487"/>
      <c r="W313" s="455"/>
      <c r="X313" s="458"/>
      <c r="Y313" s="455"/>
      <c r="Z313" s="455"/>
      <c r="AA313" s="464"/>
      <c r="AB313" s="243">
        <v>5</v>
      </c>
      <c r="AC313" s="306" t="s">
        <v>943</v>
      </c>
      <c r="AD313" s="306" t="s">
        <v>359</v>
      </c>
      <c r="AE313" s="237" t="s">
        <v>944</v>
      </c>
      <c r="AF313" s="245" t="s">
        <v>293</v>
      </c>
      <c r="AG313" s="246" t="s">
        <v>294</v>
      </c>
      <c r="AH313" s="241">
        <v>0.1</v>
      </c>
      <c r="AI313" s="246" t="s">
        <v>98</v>
      </c>
      <c r="AJ313" s="241">
        <v>0.15</v>
      </c>
      <c r="AK313" s="247">
        <v>0.25</v>
      </c>
      <c r="AL313" s="248">
        <v>0.12959999999999999</v>
      </c>
      <c r="AM313" s="248">
        <v>0.11250000000000002</v>
      </c>
      <c r="AN313" s="249" t="s">
        <v>99</v>
      </c>
      <c r="AO313" s="249" t="s">
        <v>100</v>
      </c>
      <c r="AP313" s="249" t="s">
        <v>101</v>
      </c>
      <c r="AQ313" s="487"/>
      <c r="AR313" s="463"/>
      <c r="AS313" s="463"/>
      <c r="AT313" s="464"/>
      <c r="AU313" s="463"/>
      <c r="AV313" s="463"/>
      <c r="AW313" s="464"/>
      <c r="AX313" s="464"/>
      <c r="AY313" s="464"/>
      <c r="AZ313" s="487"/>
      <c r="BA313" s="486"/>
      <c r="BB313" s="486"/>
      <c r="BC313" s="408"/>
      <c r="BD313" s="408"/>
      <c r="BE313" s="408"/>
      <c r="BF313" s="408"/>
      <c r="BG313" s="408"/>
      <c r="BH313" s="416"/>
      <c r="BI313" s="416"/>
      <c r="BJ313" s="416"/>
      <c r="BK313" s="416"/>
      <c r="BL313" s="416"/>
      <c r="BM313" s="408"/>
      <c r="BN313" s="408"/>
      <c r="BO313" s="408"/>
      <c r="BP313" s="35"/>
    </row>
    <row r="314" spans="1:68">
      <c r="A314" s="498"/>
      <c r="B314" s="408"/>
      <c r="C314" s="408"/>
      <c r="D314" s="483"/>
      <c r="E314" s="483"/>
      <c r="F314" s="483"/>
      <c r="G314" s="408"/>
      <c r="H314" s="487"/>
      <c r="I314" s="487"/>
      <c r="J314" s="463"/>
      <c r="K314" s="456"/>
      <c r="L314" s="408"/>
      <c r="M314" s="458"/>
      <c r="N314" s="408"/>
      <c r="O314" s="408"/>
      <c r="P314" s="486"/>
      <c r="Q314" s="411"/>
      <c r="R314" s="487"/>
      <c r="S314" s="455"/>
      <c r="T314" s="487"/>
      <c r="U314" s="455"/>
      <c r="V314" s="487"/>
      <c r="W314" s="455"/>
      <c r="X314" s="458"/>
      <c r="Y314" s="455"/>
      <c r="Z314" s="455"/>
      <c r="AA314" s="464"/>
      <c r="AB314" s="243"/>
      <c r="AC314" s="237"/>
      <c r="AD314" s="237"/>
      <c r="AE314" s="237"/>
      <c r="AF314" s="245" t="s">
        <v>143</v>
      </c>
      <c r="AG314" s="246"/>
      <c r="AH314" s="241" t="s">
        <v>143</v>
      </c>
      <c r="AI314" s="246"/>
      <c r="AJ314" s="241" t="s">
        <v>143</v>
      </c>
      <c r="AK314" s="247" t="s">
        <v>143</v>
      </c>
      <c r="AL314" s="248" t="s">
        <v>143</v>
      </c>
      <c r="AM314" s="248" t="s">
        <v>143</v>
      </c>
      <c r="AN314" s="249"/>
      <c r="AO314" s="249"/>
      <c r="AP314" s="249"/>
      <c r="AQ314" s="487"/>
      <c r="AR314" s="463"/>
      <c r="AS314" s="463"/>
      <c r="AT314" s="464"/>
      <c r="AU314" s="463"/>
      <c r="AV314" s="463"/>
      <c r="AW314" s="464"/>
      <c r="AX314" s="464"/>
      <c r="AY314" s="464"/>
      <c r="AZ314" s="487"/>
      <c r="BA314" s="486"/>
      <c r="BB314" s="486"/>
      <c r="BC314" s="408"/>
      <c r="BD314" s="408"/>
      <c r="BE314" s="408"/>
      <c r="BF314" s="409"/>
      <c r="BG314" s="409"/>
      <c r="BH314" s="417"/>
      <c r="BI314" s="417"/>
      <c r="BJ314" s="417"/>
      <c r="BK314" s="417"/>
      <c r="BL314" s="417"/>
      <c r="BM314" s="409"/>
      <c r="BN314" s="409"/>
      <c r="BO314" s="409"/>
      <c r="BP314" s="35"/>
    </row>
    <row r="315" spans="1:68" ht="64.5">
      <c r="A315" s="498"/>
      <c r="B315" s="408"/>
      <c r="C315" s="408"/>
      <c r="D315" s="483" t="s">
        <v>83</v>
      </c>
      <c r="E315" s="483" t="s">
        <v>892</v>
      </c>
      <c r="F315" s="483">
        <v>4</v>
      </c>
      <c r="G315" s="408" t="s">
        <v>945</v>
      </c>
      <c r="H315" s="487"/>
      <c r="I315" s="487"/>
      <c r="J315" s="463" t="s">
        <v>946</v>
      </c>
      <c r="K315" s="456" t="s">
        <v>87</v>
      </c>
      <c r="L315" s="408" t="s">
        <v>349</v>
      </c>
      <c r="M315" s="458" t="s">
        <v>947</v>
      </c>
      <c r="N315" s="408"/>
      <c r="O315" s="408"/>
      <c r="P315" s="486" t="s">
        <v>948</v>
      </c>
      <c r="Q315" s="485">
        <v>1</v>
      </c>
      <c r="R315" s="487" t="s">
        <v>233</v>
      </c>
      <c r="S315" s="455">
        <v>0.8</v>
      </c>
      <c r="T315" s="487"/>
      <c r="U315" s="455" t="s">
        <v>143</v>
      </c>
      <c r="V315" s="487" t="s">
        <v>125</v>
      </c>
      <c r="W315" s="455">
        <v>0.2</v>
      </c>
      <c r="X315" s="458" t="s">
        <v>125</v>
      </c>
      <c r="Y315" s="455">
        <v>0.2</v>
      </c>
      <c r="Z315" s="455" t="s">
        <v>518</v>
      </c>
      <c r="AA315" s="464" t="s">
        <v>130</v>
      </c>
      <c r="AB315" s="243">
        <v>1</v>
      </c>
      <c r="AC315" s="237" t="s">
        <v>949</v>
      </c>
      <c r="AD315" s="237" t="s">
        <v>94</v>
      </c>
      <c r="AE315" s="237" t="s">
        <v>950</v>
      </c>
      <c r="AF315" s="245" t="s">
        <v>293</v>
      </c>
      <c r="AG315" s="246" t="s">
        <v>294</v>
      </c>
      <c r="AH315" s="241">
        <v>0.1</v>
      </c>
      <c r="AI315" s="246" t="s">
        <v>98</v>
      </c>
      <c r="AJ315" s="241">
        <v>0.15</v>
      </c>
      <c r="AK315" s="247">
        <v>0.25</v>
      </c>
      <c r="AL315" s="248">
        <v>0.8</v>
      </c>
      <c r="AM315" s="248">
        <v>0.15000000000000002</v>
      </c>
      <c r="AN315" s="249" t="s">
        <v>99</v>
      </c>
      <c r="AO315" s="249" t="s">
        <v>100</v>
      </c>
      <c r="AP315" s="249" t="s">
        <v>101</v>
      </c>
      <c r="AQ315" s="487" t="s">
        <v>951</v>
      </c>
      <c r="AR315" s="462">
        <v>0.8</v>
      </c>
      <c r="AS315" s="462">
        <v>0.28799999999999998</v>
      </c>
      <c r="AT315" s="464" t="s">
        <v>129</v>
      </c>
      <c r="AU315" s="462">
        <v>0.2</v>
      </c>
      <c r="AV315" s="462">
        <v>8.4375000000000006E-2</v>
      </c>
      <c r="AW315" s="464" t="s">
        <v>125</v>
      </c>
      <c r="AX315" s="464" t="s">
        <v>130</v>
      </c>
      <c r="AY315" s="464" t="s">
        <v>131</v>
      </c>
      <c r="AZ315" s="487" t="s">
        <v>132</v>
      </c>
      <c r="BA315" s="486" t="s">
        <v>133</v>
      </c>
      <c r="BB315" s="486" t="s">
        <v>133</v>
      </c>
      <c r="BC315" s="408" t="s">
        <v>133</v>
      </c>
      <c r="BD315" s="408" t="s">
        <v>133</v>
      </c>
      <c r="BE315" s="491" t="s">
        <v>133</v>
      </c>
      <c r="BF315" s="405" t="s">
        <v>613</v>
      </c>
      <c r="BG315" s="405" t="s">
        <v>613</v>
      </c>
      <c r="BH315" s="414" t="s">
        <v>613</v>
      </c>
      <c r="BI315" s="414"/>
      <c r="BJ315" s="414"/>
      <c r="BK315" s="414"/>
      <c r="BL315" s="414" t="s">
        <v>952</v>
      </c>
      <c r="BM315" s="405" t="s">
        <v>113</v>
      </c>
      <c r="BN315" s="405" t="s">
        <v>613</v>
      </c>
      <c r="BO315" s="405"/>
      <c r="BP315" s="35"/>
    </row>
    <row r="316" spans="1:68" ht="90" customHeight="1">
      <c r="A316" s="498"/>
      <c r="B316" s="408"/>
      <c r="C316" s="408"/>
      <c r="D316" s="483"/>
      <c r="E316" s="483"/>
      <c r="F316" s="483"/>
      <c r="G316" s="408"/>
      <c r="H316" s="487"/>
      <c r="I316" s="487"/>
      <c r="J316" s="463"/>
      <c r="K316" s="456"/>
      <c r="L316" s="408"/>
      <c r="M316" s="458"/>
      <c r="N316" s="408"/>
      <c r="O316" s="408"/>
      <c r="P316" s="486"/>
      <c r="Q316" s="485"/>
      <c r="R316" s="487"/>
      <c r="S316" s="455"/>
      <c r="T316" s="487"/>
      <c r="U316" s="455"/>
      <c r="V316" s="487"/>
      <c r="W316" s="455"/>
      <c r="X316" s="458"/>
      <c r="Y316" s="455"/>
      <c r="Z316" s="455"/>
      <c r="AA316" s="464"/>
      <c r="AB316" s="243">
        <v>2</v>
      </c>
      <c r="AC316" s="237" t="s">
        <v>953</v>
      </c>
      <c r="AD316" s="237" t="s">
        <v>94</v>
      </c>
      <c r="AE316" s="237" t="s">
        <v>954</v>
      </c>
      <c r="AF316" s="245" t="s">
        <v>293</v>
      </c>
      <c r="AG316" s="246" t="s">
        <v>294</v>
      </c>
      <c r="AH316" s="241">
        <v>0.1</v>
      </c>
      <c r="AI316" s="246" t="s">
        <v>98</v>
      </c>
      <c r="AJ316" s="241">
        <v>0.15</v>
      </c>
      <c r="AK316" s="247">
        <v>0.25</v>
      </c>
      <c r="AL316" s="248">
        <v>0.8</v>
      </c>
      <c r="AM316" s="248">
        <v>0.11250000000000002</v>
      </c>
      <c r="AN316" s="249" t="s">
        <v>99</v>
      </c>
      <c r="AO316" s="249" t="s">
        <v>100</v>
      </c>
      <c r="AP316" s="249" t="s">
        <v>101</v>
      </c>
      <c r="AQ316" s="487"/>
      <c r="AR316" s="463"/>
      <c r="AS316" s="463"/>
      <c r="AT316" s="464"/>
      <c r="AU316" s="463"/>
      <c r="AV316" s="463"/>
      <c r="AW316" s="464"/>
      <c r="AX316" s="464"/>
      <c r="AY316" s="464"/>
      <c r="AZ316" s="487"/>
      <c r="BA316" s="486"/>
      <c r="BB316" s="486"/>
      <c r="BC316" s="408"/>
      <c r="BD316" s="408"/>
      <c r="BE316" s="502"/>
      <c r="BF316" s="405"/>
      <c r="BG316" s="405"/>
      <c r="BH316" s="414"/>
      <c r="BI316" s="414"/>
      <c r="BJ316" s="414"/>
      <c r="BK316" s="414"/>
      <c r="BL316" s="414"/>
      <c r="BM316" s="405"/>
      <c r="BN316" s="405"/>
      <c r="BO316" s="405"/>
      <c r="BP316" s="35"/>
    </row>
    <row r="317" spans="1:68" ht="90" customHeight="1">
      <c r="A317" s="498"/>
      <c r="B317" s="408"/>
      <c r="C317" s="408"/>
      <c r="D317" s="483"/>
      <c r="E317" s="483"/>
      <c r="F317" s="483"/>
      <c r="G317" s="408"/>
      <c r="H317" s="487"/>
      <c r="I317" s="487"/>
      <c r="J317" s="463"/>
      <c r="K317" s="456"/>
      <c r="L317" s="408"/>
      <c r="M317" s="458"/>
      <c r="N317" s="408"/>
      <c r="O317" s="408"/>
      <c r="P317" s="486"/>
      <c r="Q317" s="485"/>
      <c r="R317" s="487"/>
      <c r="S317" s="455"/>
      <c r="T317" s="487"/>
      <c r="U317" s="455"/>
      <c r="V317" s="487"/>
      <c r="W317" s="455"/>
      <c r="X317" s="458"/>
      <c r="Y317" s="455"/>
      <c r="Z317" s="455"/>
      <c r="AA317" s="464"/>
      <c r="AB317" s="243">
        <v>3</v>
      </c>
      <c r="AC317" s="237" t="s">
        <v>955</v>
      </c>
      <c r="AD317" s="237" t="s">
        <v>94</v>
      </c>
      <c r="AE317" s="237" t="s">
        <v>956</v>
      </c>
      <c r="AF317" s="245" t="s">
        <v>293</v>
      </c>
      <c r="AG317" s="246" t="s">
        <v>294</v>
      </c>
      <c r="AH317" s="241">
        <v>0.1</v>
      </c>
      <c r="AI317" s="246" t="s">
        <v>98</v>
      </c>
      <c r="AJ317" s="241">
        <v>0.15</v>
      </c>
      <c r="AK317" s="247">
        <v>0.25</v>
      </c>
      <c r="AL317" s="248">
        <v>0.8</v>
      </c>
      <c r="AM317" s="248">
        <v>8.4375000000000006E-2</v>
      </c>
      <c r="AN317" s="249" t="s">
        <v>99</v>
      </c>
      <c r="AO317" s="249" t="s">
        <v>100</v>
      </c>
      <c r="AP317" s="249" t="s">
        <v>101</v>
      </c>
      <c r="AQ317" s="487"/>
      <c r="AR317" s="463"/>
      <c r="AS317" s="463"/>
      <c r="AT317" s="464"/>
      <c r="AU317" s="463"/>
      <c r="AV317" s="463"/>
      <c r="AW317" s="464"/>
      <c r="AX317" s="464"/>
      <c r="AY317" s="464"/>
      <c r="AZ317" s="487"/>
      <c r="BA317" s="486"/>
      <c r="BB317" s="486"/>
      <c r="BC317" s="408"/>
      <c r="BD317" s="408"/>
      <c r="BE317" s="502"/>
      <c r="BF317" s="405"/>
      <c r="BG317" s="405"/>
      <c r="BH317" s="414"/>
      <c r="BI317" s="414"/>
      <c r="BJ317" s="414"/>
      <c r="BK317" s="414"/>
      <c r="BL317" s="414"/>
      <c r="BM317" s="405"/>
      <c r="BN317" s="405"/>
      <c r="BO317" s="405"/>
      <c r="BP317" s="35"/>
    </row>
    <row r="318" spans="1:68" ht="83.25" customHeight="1">
      <c r="A318" s="498"/>
      <c r="B318" s="408"/>
      <c r="C318" s="408"/>
      <c r="D318" s="483"/>
      <c r="E318" s="483"/>
      <c r="F318" s="483"/>
      <c r="G318" s="408"/>
      <c r="H318" s="487"/>
      <c r="I318" s="487"/>
      <c r="J318" s="463"/>
      <c r="K318" s="456"/>
      <c r="L318" s="408"/>
      <c r="M318" s="458"/>
      <c r="N318" s="408"/>
      <c r="O318" s="408"/>
      <c r="P318" s="486"/>
      <c r="Q318" s="485"/>
      <c r="R318" s="487"/>
      <c r="S318" s="455"/>
      <c r="T318" s="487"/>
      <c r="U318" s="455"/>
      <c r="V318" s="487"/>
      <c r="W318" s="455"/>
      <c r="X318" s="458"/>
      <c r="Y318" s="455"/>
      <c r="Z318" s="455"/>
      <c r="AA318" s="464"/>
      <c r="AB318" s="243">
        <v>4</v>
      </c>
      <c r="AC318" s="237" t="s">
        <v>957</v>
      </c>
      <c r="AD318" s="237" t="s">
        <v>94</v>
      </c>
      <c r="AE318" s="237" t="s">
        <v>958</v>
      </c>
      <c r="AF318" s="245" t="s">
        <v>96</v>
      </c>
      <c r="AG318" s="246" t="s">
        <v>97</v>
      </c>
      <c r="AH318" s="241">
        <v>0.25</v>
      </c>
      <c r="AI318" s="246" t="s">
        <v>98</v>
      </c>
      <c r="AJ318" s="241">
        <v>0.15</v>
      </c>
      <c r="AK318" s="247">
        <v>0.4</v>
      </c>
      <c r="AL318" s="248">
        <v>0.48</v>
      </c>
      <c r="AM318" s="248">
        <v>8.4375000000000006E-2</v>
      </c>
      <c r="AN318" s="249" t="s">
        <v>99</v>
      </c>
      <c r="AO318" s="249" t="s">
        <v>100</v>
      </c>
      <c r="AP318" s="249" t="s">
        <v>101</v>
      </c>
      <c r="AQ318" s="487"/>
      <c r="AR318" s="463"/>
      <c r="AS318" s="463"/>
      <c r="AT318" s="464"/>
      <c r="AU318" s="463"/>
      <c r="AV318" s="463"/>
      <c r="AW318" s="464"/>
      <c r="AX318" s="464"/>
      <c r="AY318" s="464"/>
      <c r="AZ318" s="487"/>
      <c r="BA318" s="486"/>
      <c r="BB318" s="486"/>
      <c r="BC318" s="408"/>
      <c r="BD318" s="408"/>
      <c r="BE318" s="502"/>
      <c r="BF318" s="405"/>
      <c r="BG318" s="405"/>
      <c r="BH318" s="414"/>
      <c r="BI318" s="414"/>
      <c r="BJ318" s="414"/>
      <c r="BK318" s="414"/>
      <c r="BL318" s="414"/>
      <c r="BM318" s="405"/>
      <c r="BN318" s="405"/>
      <c r="BO318" s="405"/>
      <c r="BP318" s="35"/>
    </row>
    <row r="319" spans="1:68" ht="90" customHeight="1">
      <c r="A319" s="498"/>
      <c r="B319" s="408"/>
      <c r="C319" s="408"/>
      <c r="D319" s="483"/>
      <c r="E319" s="483"/>
      <c r="F319" s="483"/>
      <c r="G319" s="408"/>
      <c r="H319" s="487"/>
      <c r="I319" s="487"/>
      <c r="J319" s="463"/>
      <c r="K319" s="456"/>
      <c r="L319" s="408"/>
      <c r="M319" s="458"/>
      <c r="N319" s="408"/>
      <c r="O319" s="408"/>
      <c r="P319" s="486"/>
      <c r="Q319" s="485"/>
      <c r="R319" s="487"/>
      <c r="S319" s="455"/>
      <c r="T319" s="487"/>
      <c r="U319" s="455"/>
      <c r="V319" s="487"/>
      <c r="W319" s="455"/>
      <c r="X319" s="458"/>
      <c r="Y319" s="455"/>
      <c r="Z319" s="455"/>
      <c r="AA319" s="464"/>
      <c r="AB319" s="243">
        <v>5</v>
      </c>
      <c r="AC319" s="237" t="s">
        <v>959</v>
      </c>
      <c r="AD319" s="237" t="s">
        <v>94</v>
      </c>
      <c r="AE319" s="237" t="s">
        <v>960</v>
      </c>
      <c r="AF319" s="245" t="s">
        <v>96</v>
      </c>
      <c r="AG319" s="246" t="s">
        <v>97</v>
      </c>
      <c r="AH319" s="241">
        <v>0.25</v>
      </c>
      <c r="AI319" s="246" t="s">
        <v>98</v>
      </c>
      <c r="AJ319" s="241">
        <v>0.15</v>
      </c>
      <c r="AK319" s="247">
        <v>0.4</v>
      </c>
      <c r="AL319" s="248">
        <v>0.28799999999999998</v>
      </c>
      <c r="AM319" s="248">
        <v>8.4375000000000006E-2</v>
      </c>
      <c r="AN319" s="249" t="s">
        <v>99</v>
      </c>
      <c r="AO319" s="249" t="s">
        <v>100</v>
      </c>
      <c r="AP319" s="249" t="s">
        <v>101</v>
      </c>
      <c r="AQ319" s="487"/>
      <c r="AR319" s="463"/>
      <c r="AS319" s="463"/>
      <c r="AT319" s="464"/>
      <c r="AU319" s="463"/>
      <c r="AV319" s="463"/>
      <c r="AW319" s="464"/>
      <c r="AX319" s="464"/>
      <c r="AY319" s="464"/>
      <c r="AZ319" s="487"/>
      <c r="BA319" s="486"/>
      <c r="BB319" s="486"/>
      <c r="BC319" s="408"/>
      <c r="BD319" s="408"/>
      <c r="BE319" s="502"/>
      <c r="BF319" s="405"/>
      <c r="BG319" s="405"/>
      <c r="BH319" s="414"/>
      <c r="BI319" s="414"/>
      <c r="BJ319" s="414"/>
      <c r="BK319" s="414"/>
      <c r="BL319" s="414"/>
      <c r="BM319" s="405"/>
      <c r="BN319" s="405"/>
      <c r="BO319" s="405"/>
      <c r="BP319" s="35"/>
    </row>
    <row r="320" spans="1:68">
      <c r="A320" s="498"/>
      <c r="B320" s="408"/>
      <c r="C320" s="408"/>
      <c r="D320" s="483"/>
      <c r="E320" s="483"/>
      <c r="F320" s="483"/>
      <c r="G320" s="408"/>
      <c r="H320" s="487"/>
      <c r="I320" s="487"/>
      <c r="J320" s="463"/>
      <c r="K320" s="456"/>
      <c r="L320" s="408"/>
      <c r="M320" s="458"/>
      <c r="N320" s="408"/>
      <c r="O320" s="408"/>
      <c r="P320" s="486"/>
      <c r="Q320" s="485"/>
      <c r="R320" s="487"/>
      <c r="S320" s="455"/>
      <c r="T320" s="487"/>
      <c r="U320" s="455"/>
      <c r="V320" s="487"/>
      <c r="W320" s="455"/>
      <c r="X320" s="458"/>
      <c r="Y320" s="455"/>
      <c r="Z320" s="455"/>
      <c r="AA320" s="464"/>
      <c r="AB320" s="243"/>
      <c r="AC320" s="237"/>
      <c r="AD320" s="237"/>
      <c r="AE320" s="237"/>
      <c r="AF320" s="245" t="s">
        <v>143</v>
      </c>
      <c r="AG320" s="246"/>
      <c r="AH320" s="241" t="s">
        <v>143</v>
      </c>
      <c r="AI320" s="246"/>
      <c r="AJ320" s="241" t="s">
        <v>143</v>
      </c>
      <c r="AK320" s="247" t="s">
        <v>143</v>
      </c>
      <c r="AL320" s="248" t="s">
        <v>143</v>
      </c>
      <c r="AM320" s="248" t="s">
        <v>143</v>
      </c>
      <c r="AN320" s="249"/>
      <c r="AO320" s="249"/>
      <c r="AP320" s="249"/>
      <c r="AQ320" s="487"/>
      <c r="AR320" s="463"/>
      <c r="AS320" s="463"/>
      <c r="AT320" s="464"/>
      <c r="AU320" s="463"/>
      <c r="AV320" s="463"/>
      <c r="AW320" s="464"/>
      <c r="AX320" s="464"/>
      <c r="AY320" s="464"/>
      <c r="AZ320" s="487"/>
      <c r="BA320" s="486"/>
      <c r="BB320" s="486"/>
      <c r="BC320" s="408"/>
      <c r="BD320" s="408"/>
      <c r="BE320" s="502"/>
      <c r="BF320" s="405"/>
      <c r="BG320" s="405"/>
      <c r="BH320" s="414"/>
      <c r="BI320" s="414"/>
      <c r="BJ320" s="414"/>
      <c r="BK320" s="414"/>
      <c r="BL320" s="414"/>
      <c r="BM320" s="405"/>
      <c r="BN320" s="405"/>
      <c r="BO320" s="405"/>
      <c r="BP320" s="35"/>
    </row>
    <row r="321" spans="1:68" ht="64.5">
      <c r="A321" s="498"/>
      <c r="B321" s="408"/>
      <c r="C321" s="408"/>
      <c r="D321" s="483" t="s">
        <v>83</v>
      </c>
      <c r="E321" s="483" t="s">
        <v>892</v>
      </c>
      <c r="F321" s="483">
        <v>5</v>
      </c>
      <c r="G321" s="408" t="s">
        <v>961</v>
      </c>
      <c r="H321" s="487"/>
      <c r="I321" s="487"/>
      <c r="J321" s="463" t="s">
        <v>962</v>
      </c>
      <c r="K321" s="456" t="s">
        <v>192</v>
      </c>
      <c r="L321" s="408" t="s">
        <v>349</v>
      </c>
      <c r="M321" s="464" t="s">
        <v>963</v>
      </c>
      <c r="N321" s="408"/>
      <c r="O321" s="408"/>
      <c r="P321" s="484" t="s">
        <v>964</v>
      </c>
      <c r="Q321" s="485">
        <v>0</v>
      </c>
      <c r="R321" s="487" t="s">
        <v>91</v>
      </c>
      <c r="S321" s="455">
        <v>0.6</v>
      </c>
      <c r="T321" s="487"/>
      <c r="U321" s="455" t="s">
        <v>143</v>
      </c>
      <c r="V321" s="487" t="s">
        <v>195</v>
      </c>
      <c r="W321" s="455">
        <v>0.4</v>
      </c>
      <c r="X321" s="458" t="s">
        <v>195</v>
      </c>
      <c r="Y321" s="455">
        <v>0.4</v>
      </c>
      <c r="Z321" s="455" t="s">
        <v>368</v>
      </c>
      <c r="AA321" s="464" t="s">
        <v>130</v>
      </c>
      <c r="AB321" s="243">
        <v>1</v>
      </c>
      <c r="AC321" s="237" t="s">
        <v>965</v>
      </c>
      <c r="AD321" s="237" t="s">
        <v>918</v>
      </c>
      <c r="AE321" s="237" t="s">
        <v>966</v>
      </c>
      <c r="AF321" s="245" t="s">
        <v>96</v>
      </c>
      <c r="AG321" s="246" t="s">
        <v>97</v>
      </c>
      <c r="AH321" s="241">
        <v>0.25</v>
      </c>
      <c r="AI321" s="246" t="s">
        <v>98</v>
      </c>
      <c r="AJ321" s="241">
        <v>0.15</v>
      </c>
      <c r="AK321" s="247">
        <v>0.4</v>
      </c>
      <c r="AL321" s="248">
        <v>0.36</v>
      </c>
      <c r="AM321" s="248">
        <v>0.4</v>
      </c>
      <c r="AN321" s="249" t="s">
        <v>99</v>
      </c>
      <c r="AO321" s="249" t="s">
        <v>100</v>
      </c>
      <c r="AP321" s="249" t="s">
        <v>101</v>
      </c>
      <c r="AQ321" s="487" t="s">
        <v>967</v>
      </c>
      <c r="AR321" s="462">
        <v>0.6</v>
      </c>
      <c r="AS321" s="462">
        <v>0.12959999999999999</v>
      </c>
      <c r="AT321" s="464" t="s">
        <v>103</v>
      </c>
      <c r="AU321" s="462">
        <v>0.4</v>
      </c>
      <c r="AV321" s="462">
        <v>0.4</v>
      </c>
      <c r="AW321" s="464" t="s">
        <v>195</v>
      </c>
      <c r="AX321" s="464" t="s">
        <v>130</v>
      </c>
      <c r="AY321" s="464" t="s">
        <v>131</v>
      </c>
      <c r="AZ321" s="487" t="s">
        <v>132</v>
      </c>
      <c r="BA321" s="486" t="s">
        <v>133</v>
      </c>
      <c r="BB321" s="486" t="s">
        <v>133</v>
      </c>
      <c r="BC321" s="408" t="s">
        <v>133</v>
      </c>
      <c r="BD321" s="408" t="s">
        <v>133</v>
      </c>
      <c r="BE321" s="491" t="s">
        <v>133</v>
      </c>
      <c r="BF321" s="405" t="s">
        <v>613</v>
      </c>
      <c r="BG321" s="405" t="s">
        <v>613</v>
      </c>
      <c r="BH321" s="414" t="s">
        <v>613</v>
      </c>
      <c r="BI321" s="414"/>
      <c r="BJ321" s="414"/>
      <c r="BK321" s="414"/>
      <c r="BL321" s="414" t="s">
        <v>968</v>
      </c>
      <c r="BM321" s="405" t="s">
        <v>113</v>
      </c>
      <c r="BN321" s="405" t="s">
        <v>613</v>
      </c>
      <c r="BO321" s="405"/>
      <c r="BP321" s="35"/>
    </row>
    <row r="322" spans="1:68" ht="135" customHeight="1">
      <c r="A322" s="498"/>
      <c r="B322" s="408"/>
      <c r="C322" s="408"/>
      <c r="D322" s="483"/>
      <c r="E322" s="483"/>
      <c r="F322" s="483"/>
      <c r="G322" s="408"/>
      <c r="H322" s="487"/>
      <c r="I322" s="487"/>
      <c r="J322" s="463"/>
      <c r="K322" s="456"/>
      <c r="L322" s="408"/>
      <c r="M322" s="464"/>
      <c r="N322" s="408"/>
      <c r="O322" s="408"/>
      <c r="P322" s="484"/>
      <c r="Q322" s="485"/>
      <c r="R322" s="487"/>
      <c r="S322" s="455"/>
      <c r="T322" s="487"/>
      <c r="U322" s="455"/>
      <c r="V322" s="487"/>
      <c r="W322" s="455"/>
      <c r="X322" s="458"/>
      <c r="Y322" s="455"/>
      <c r="Z322" s="455"/>
      <c r="AA322" s="464"/>
      <c r="AB322" s="243">
        <v>2</v>
      </c>
      <c r="AC322" s="237" t="s">
        <v>969</v>
      </c>
      <c r="AD322" s="237" t="s">
        <v>918</v>
      </c>
      <c r="AE322" s="237" t="s">
        <v>970</v>
      </c>
      <c r="AF322" s="245" t="s">
        <v>96</v>
      </c>
      <c r="AG322" s="246" t="s">
        <v>97</v>
      </c>
      <c r="AH322" s="241">
        <v>0.25</v>
      </c>
      <c r="AI322" s="246" t="s">
        <v>98</v>
      </c>
      <c r="AJ322" s="241">
        <v>0.15</v>
      </c>
      <c r="AK322" s="247">
        <v>0.4</v>
      </c>
      <c r="AL322" s="248">
        <v>0.216</v>
      </c>
      <c r="AM322" s="248">
        <v>0.4</v>
      </c>
      <c r="AN322" s="249" t="s">
        <v>99</v>
      </c>
      <c r="AO322" s="249" t="s">
        <v>100</v>
      </c>
      <c r="AP322" s="249" t="s">
        <v>101</v>
      </c>
      <c r="AQ322" s="487"/>
      <c r="AR322" s="463"/>
      <c r="AS322" s="463"/>
      <c r="AT322" s="464"/>
      <c r="AU322" s="463"/>
      <c r="AV322" s="463"/>
      <c r="AW322" s="464"/>
      <c r="AX322" s="464"/>
      <c r="AY322" s="464"/>
      <c r="AZ322" s="487"/>
      <c r="BA322" s="486"/>
      <c r="BB322" s="486"/>
      <c r="BC322" s="408"/>
      <c r="BD322" s="408"/>
      <c r="BE322" s="502"/>
      <c r="BF322" s="405"/>
      <c r="BG322" s="405"/>
      <c r="BH322" s="414"/>
      <c r="BI322" s="414"/>
      <c r="BJ322" s="414"/>
      <c r="BK322" s="414"/>
      <c r="BL322" s="414"/>
      <c r="BM322" s="405"/>
      <c r="BN322" s="405"/>
      <c r="BO322" s="405"/>
      <c r="BP322" s="35"/>
    </row>
    <row r="323" spans="1:68" ht="75" customHeight="1">
      <c r="A323" s="498"/>
      <c r="B323" s="408"/>
      <c r="C323" s="408"/>
      <c r="D323" s="483"/>
      <c r="E323" s="483"/>
      <c r="F323" s="483"/>
      <c r="G323" s="408"/>
      <c r="H323" s="487"/>
      <c r="I323" s="487"/>
      <c r="J323" s="463"/>
      <c r="K323" s="456"/>
      <c r="L323" s="408"/>
      <c r="M323" s="464"/>
      <c r="N323" s="408"/>
      <c r="O323" s="408"/>
      <c r="P323" s="484"/>
      <c r="Q323" s="485"/>
      <c r="R323" s="487"/>
      <c r="S323" s="455"/>
      <c r="T323" s="487"/>
      <c r="U323" s="455"/>
      <c r="V323" s="487"/>
      <c r="W323" s="455"/>
      <c r="X323" s="458"/>
      <c r="Y323" s="455"/>
      <c r="Z323" s="455"/>
      <c r="AA323" s="464"/>
      <c r="AB323" s="243">
        <v>3</v>
      </c>
      <c r="AC323" s="237" t="s">
        <v>971</v>
      </c>
      <c r="AD323" s="237" t="s">
        <v>918</v>
      </c>
      <c r="AE323" s="237" t="s">
        <v>972</v>
      </c>
      <c r="AF323" s="245" t="s">
        <v>96</v>
      </c>
      <c r="AG323" s="246" t="s">
        <v>97</v>
      </c>
      <c r="AH323" s="241">
        <v>0.25</v>
      </c>
      <c r="AI323" s="246" t="s">
        <v>98</v>
      </c>
      <c r="AJ323" s="241">
        <v>0.15</v>
      </c>
      <c r="AK323" s="247">
        <v>0.4</v>
      </c>
      <c r="AL323" s="248">
        <v>0.12959999999999999</v>
      </c>
      <c r="AM323" s="248">
        <v>0.4</v>
      </c>
      <c r="AN323" s="249" t="s">
        <v>99</v>
      </c>
      <c r="AO323" s="249" t="s">
        <v>100</v>
      </c>
      <c r="AP323" s="249" t="s">
        <v>101</v>
      </c>
      <c r="AQ323" s="487"/>
      <c r="AR323" s="463"/>
      <c r="AS323" s="463"/>
      <c r="AT323" s="464"/>
      <c r="AU323" s="463"/>
      <c r="AV323" s="463"/>
      <c r="AW323" s="464"/>
      <c r="AX323" s="464"/>
      <c r="AY323" s="464"/>
      <c r="AZ323" s="487"/>
      <c r="BA323" s="486"/>
      <c r="BB323" s="486"/>
      <c r="BC323" s="408"/>
      <c r="BD323" s="408"/>
      <c r="BE323" s="502"/>
      <c r="BF323" s="405"/>
      <c r="BG323" s="405"/>
      <c r="BH323" s="414"/>
      <c r="BI323" s="414"/>
      <c r="BJ323" s="414"/>
      <c r="BK323" s="414"/>
      <c r="BL323" s="414"/>
      <c r="BM323" s="405"/>
      <c r="BN323" s="405"/>
      <c r="BO323" s="405"/>
      <c r="BP323" s="35"/>
    </row>
    <row r="324" spans="1:68">
      <c r="A324" s="498"/>
      <c r="B324" s="408"/>
      <c r="C324" s="408"/>
      <c r="D324" s="483"/>
      <c r="E324" s="483"/>
      <c r="F324" s="483"/>
      <c r="G324" s="408"/>
      <c r="H324" s="487"/>
      <c r="I324" s="487"/>
      <c r="J324" s="463"/>
      <c r="K324" s="456"/>
      <c r="L324" s="408"/>
      <c r="M324" s="464"/>
      <c r="N324" s="408"/>
      <c r="O324" s="408"/>
      <c r="P324" s="484"/>
      <c r="Q324" s="485"/>
      <c r="R324" s="487"/>
      <c r="S324" s="455"/>
      <c r="T324" s="487"/>
      <c r="U324" s="455"/>
      <c r="V324" s="487"/>
      <c r="W324" s="455"/>
      <c r="X324" s="458"/>
      <c r="Y324" s="455"/>
      <c r="Z324" s="455"/>
      <c r="AA324" s="464"/>
      <c r="AB324" s="243"/>
      <c r="AC324" s="237"/>
      <c r="AD324" s="237"/>
      <c r="AE324" s="237"/>
      <c r="AF324" s="245" t="s">
        <v>143</v>
      </c>
      <c r="AG324" s="246"/>
      <c r="AH324" s="241" t="s">
        <v>143</v>
      </c>
      <c r="AI324" s="246"/>
      <c r="AJ324" s="241" t="s">
        <v>143</v>
      </c>
      <c r="AK324" s="247" t="s">
        <v>143</v>
      </c>
      <c r="AL324" s="248" t="s">
        <v>143</v>
      </c>
      <c r="AM324" s="248" t="s">
        <v>143</v>
      </c>
      <c r="AN324" s="249"/>
      <c r="AO324" s="249"/>
      <c r="AP324" s="249"/>
      <c r="AQ324" s="487"/>
      <c r="AR324" s="463"/>
      <c r="AS324" s="463"/>
      <c r="AT324" s="464"/>
      <c r="AU324" s="463"/>
      <c r="AV324" s="463"/>
      <c r="AW324" s="464"/>
      <c r="AX324" s="464"/>
      <c r="AY324" s="464"/>
      <c r="AZ324" s="487"/>
      <c r="BA324" s="486"/>
      <c r="BB324" s="486"/>
      <c r="BC324" s="408"/>
      <c r="BD324" s="408"/>
      <c r="BE324" s="502"/>
      <c r="BF324" s="405"/>
      <c r="BG324" s="405"/>
      <c r="BH324" s="414"/>
      <c r="BI324" s="414"/>
      <c r="BJ324" s="414"/>
      <c r="BK324" s="414"/>
      <c r="BL324" s="414"/>
      <c r="BM324" s="405"/>
      <c r="BN324" s="405"/>
      <c r="BO324" s="405"/>
      <c r="BP324" s="35"/>
    </row>
    <row r="325" spans="1:68">
      <c r="A325" s="498"/>
      <c r="B325" s="408"/>
      <c r="C325" s="408"/>
      <c r="D325" s="483"/>
      <c r="E325" s="483"/>
      <c r="F325" s="483"/>
      <c r="G325" s="408"/>
      <c r="H325" s="487"/>
      <c r="I325" s="487"/>
      <c r="J325" s="463"/>
      <c r="K325" s="456"/>
      <c r="L325" s="408"/>
      <c r="M325" s="464"/>
      <c r="N325" s="408"/>
      <c r="O325" s="408"/>
      <c r="P325" s="484"/>
      <c r="Q325" s="485"/>
      <c r="R325" s="487"/>
      <c r="S325" s="455"/>
      <c r="T325" s="487"/>
      <c r="U325" s="455"/>
      <c r="V325" s="487"/>
      <c r="W325" s="455"/>
      <c r="X325" s="458"/>
      <c r="Y325" s="455"/>
      <c r="Z325" s="455"/>
      <c r="AA325" s="464"/>
      <c r="AB325" s="243"/>
      <c r="AC325" s="237"/>
      <c r="AD325" s="237"/>
      <c r="AE325" s="237"/>
      <c r="AF325" s="245" t="s">
        <v>143</v>
      </c>
      <c r="AG325" s="246"/>
      <c r="AH325" s="241" t="s">
        <v>143</v>
      </c>
      <c r="AI325" s="246"/>
      <c r="AJ325" s="241" t="s">
        <v>143</v>
      </c>
      <c r="AK325" s="247" t="s">
        <v>143</v>
      </c>
      <c r="AL325" s="248" t="s">
        <v>143</v>
      </c>
      <c r="AM325" s="248" t="s">
        <v>143</v>
      </c>
      <c r="AN325" s="249"/>
      <c r="AO325" s="249"/>
      <c r="AP325" s="249"/>
      <c r="AQ325" s="487"/>
      <c r="AR325" s="463"/>
      <c r="AS325" s="463"/>
      <c r="AT325" s="464"/>
      <c r="AU325" s="463"/>
      <c r="AV325" s="463"/>
      <c r="AW325" s="464"/>
      <c r="AX325" s="464"/>
      <c r="AY325" s="464"/>
      <c r="AZ325" s="487"/>
      <c r="BA325" s="486"/>
      <c r="BB325" s="486"/>
      <c r="BC325" s="408"/>
      <c r="BD325" s="408"/>
      <c r="BE325" s="502"/>
      <c r="BF325" s="405"/>
      <c r="BG325" s="405"/>
      <c r="BH325" s="414"/>
      <c r="BI325" s="414"/>
      <c r="BJ325" s="414"/>
      <c r="BK325" s="414"/>
      <c r="BL325" s="414"/>
      <c r="BM325" s="405"/>
      <c r="BN325" s="405"/>
      <c r="BO325" s="405"/>
      <c r="BP325" s="35"/>
    </row>
    <row r="326" spans="1:68">
      <c r="A326" s="498"/>
      <c r="B326" s="408"/>
      <c r="C326" s="408"/>
      <c r="D326" s="483"/>
      <c r="E326" s="483"/>
      <c r="F326" s="483"/>
      <c r="G326" s="408"/>
      <c r="H326" s="487"/>
      <c r="I326" s="487"/>
      <c r="J326" s="463"/>
      <c r="K326" s="456"/>
      <c r="L326" s="408"/>
      <c r="M326" s="464"/>
      <c r="N326" s="408"/>
      <c r="O326" s="408"/>
      <c r="P326" s="484"/>
      <c r="Q326" s="485"/>
      <c r="R326" s="487"/>
      <c r="S326" s="455"/>
      <c r="T326" s="487"/>
      <c r="U326" s="455"/>
      <c r="V326" s="487"/>
      <c r="W326" s="455"/>
      <c r="X326" s="458"/>
      <c r="Y326" s="455"/>
      <c r="Z326" s="455"/>
      <c r="AA326" s="464"/>
      <c r="AB326" s="243"/>
      <c r="AC326" s="237"/>
      <c r="AD326" s="237"/>
      <c r="AE326" s="237"/>
      <c r="AF326" s="245" t="s">
        <v>143</v>
      </c>
      <c r="AG326" s="246"/>
      <c r="AH326" s="241" t="s">
        <v>143</v>
      </c>
      <c r="AI326" s="246"/>
      <c r="AJ326" s="241" t="s">
        <v>143</v>
      </c>
      <c r="AK326" s="247" t="s">
        <v>143</v>
      </c>
      <c r="AL326" s="248" t="s">
        <v>143</v>
      </c>
      <c r="AM326" s="248" t="s">
        <v>143</v>
      </c>
      <c r="AN326" s="249"/>
      <c r="AO326" s="249"/>
      <c r="AP326" s="249"/>
      <c r="AQ326" s="487"/>
      <c r="AR326" s="463"/>
      <c r="AS326" s="463"/>
      <c r="AT326" s="464"/>
      <c r="AU326" s="463"/>
      <c r="AV326" s="463"/>
      <c r="AW326" s="464"/>
      <c r="AX326" s="464"/>
      <c r="AY326" s="464"/>
      <c r="AZ326" s="487"/>
      <c r="BA326" s="486"/>
      <c r="BB326" s="486"/>
      <c r="BC326" s="408"/>
      <c r="BD326" s="408"/>
      <c r="BE326" s="502"/>
      <c r="BF326" s="406"/>
      <c r="BG326" s="406"/>
      <c r="BH326" s="415"/>
      <c r="BI326" s="415"/>
      <c r="BJ326" s="415"/>
      <c r="BK326" s="415"/>
      <c r="BL326" s="415"/>
      <c r="BM326" s="406"/>
      <c r="BN326" s="406"/>
      <c r="BO326" s="406"/>
      <c r="BP326" s="35"/>
    </row>
    <row r="327" spans="1:68" ht="64.5">
      <c r="A327" s="499" t="s">
        <v>973</v>
      </c>
      <c r="B327" s="500" t="s">
        <v>136</v>
      </c>
      <c r="C327" s="500" t="s">
        <v>974</v>
      </c>
      <c r="D327" s="483" t="s">
        <v>83</v>
      </c>
      <c r="E327" s="483" t="s">
        <v>975</v>
      </c>
      <c r="F327" s="483">
        <v>1</v>
      </c>
      <c r="G327" s="486" t="s">
        <v>976</v>
      </c>
      <c r="H327" s="487"/>
      <c r="I327" s="487"/>
      <c r="J327" s="463" t="s">
        <v>977</v>
      </c>
      <c r="K327" s="456" t="s">
        <v>192</v>
      </c>
      <c r="L327" s="408" t="s">
        <v>88</v>
      </c>
      <c r="M327" s="458" t="s">
        <v>978</v>
      </c>
      <c r="N327" s="408"/>
      <c r="O327" s="408"/>
      <c r="P327" s="486" t="s">
        <v>979</v>
      </c>
      <c r="Q327" s="411">
        <v>0.9</v>
      </c>
      <c r="R327" s="487" t="s">
        <v>129</v>
      </c>
      <c r="S327" s="455">
        <v>0.4</v>
      </c>
      <c r="T327" s="487"/>
      <c r="U327" s="455" t="s">
        <v>143</v>
      </c>
      <c r="V327" s="487" t="s">
        <v>130</v>
      </c>
      <c r="W327" s="455">
        <v>0.6</v>
      </c>
      <c r="X327" s="458" t="s">
        <v>130</v>
      </c>
      <c r="Y327" s="455">
        <v>0.6</v>
      </c>
      <c r="Z327" s="455" t="s">
        <v>257</v>
      </c>
      <c r="AA327" s="464" t="s">
        <v>130</v>
      </c>
      <c r="AB327" s="243">
        <v>1</v>
      </c>
      <c r="AC327" s="237" t="s">
        <v>980</v>
      </c>
      <c r="AD327" s="237" t="s">
        <v>359</v>
      </c>
      <c r="AE327" s="237" t="s">
        <v>981</v>
      </c>
      <c r="AF327" s="245" t="s">
        <v>96</v>
      </c>
      <c r="AG327" s="246" t="s">
        <v>97</v>
      </c>
      <c r="AH327" s="241">
        <v>0.25</v>
      </c>
      <c r="AI327" s="246" t="s">
        <v>98</v>
      </c>
      <c r="AJ327" s="241">
        <v>0.15</v>
      </c>
      <c r="AK327" s="247">
        <v>0.4</v>
      </c>
      <c r="AL327" s="248">
        <v>0.24</v>
      </c>
      <c r="AM327" s="248">
        <v>0.6</v>
      </c>
      <c r="AN327" s="249" t="s">
        <v>99</v>
      </c>
      <c r="AO327" s="249" t="s">
        <v>100</v>
      </c>
      <c r="AP327" s="249" t="s">
        <v>101</v>
      </c>
      <c r="AQ327" s="487" t="s">
        <v>982</v>
      </c>
      <c r="AR327" s="462">
        <v>0.4</v>
      </c>
      <c r="AS327" s="462">
        <v>6.0479999999999992E-2</v>
      </c>
      <c r="AT327" s="464" t="s">
        <v>103</v>
      </c>
      <c r="AU327" s="462">
        <v>0.6</v>
      </c>
      <c r="AV327" s="462">
        <v>0.33749999999999997</v>
      </c>
      <c r="AW327" s="464" t="s">
        <v>195</v>
      </c>
      <c r="AX327" s="464" t="s">
        <v>130</v>
      </c>
      <c r="AY327" s="464" t="s">
        <v>131</v>
      </c>
      <c r="AZ327" s="487" t="s">
        <v>132</v>
      </c>
      <c r="BA327" s="486" t="s">
        <v>133</v>
      </c>
      <c r="BB327" s="486" t="s">
        <v>133</v>
      </c>
      <c r="BC327" s="408" t="s">
        <v>133</v>
      </c>
      <c r="BD327" s="408" t="s">
        <v>133</v>
      </c>
      <c r="BE327" s="491" t="s">
        <v>133</v>
      </c>
      <c r="BF327" s="405" t="s">
        <v>219</v>
      </c>
      <c r="BG327" s="405" t="s">
        <v>219</v>
      </c>
      <c r="BH327" s="414" t="s">
        <v>133</v>
      </c>
      <c r="BI327" s="414"/>
      <c r="BJ327" s="405"/>
      <c r="BK327" s="405"/>
      <c r="BL327" s="424" t="s">
        <v>2919</v>
      </c>
      <c r="BM327" s="423" t="s">
        <v>201</v>
      </c>
      <c r="BN327" s="423" t="s">
        <v>219</v>
      </c>
      <c r="BO327" s="423" t="s">
        <v>613</v>
      </c>
      <c r="BP327" s="35"/>
    </row>
    <row r="328" spans="1:68" ht="135" customHeight="1">
      <c r="A328" s="499"/>
      <c r="B328" s="500"/>
      <c r="C328" s="500"/>
      <c r="D328" s="483"/>
      <c r="E328" s="483"/>
      <c r="F328" s="483"/>
      <c r="G328" s="486"/>
      <c r="H328" s="487"/>
      <c r="I328" s="487"/>
      <c r="J328" s="463"/>
      <c r="K328" s="456"/>
      <c r="L328" s="408"/>
      <c r="M328" s="458"/>
      <c r="N328" s="408"/>
      <c r="O328" s="408"/>
      <c r="P328" s="486"/>
      <c r="Q328" s="411"/>
      <c r="R328" s="487"/>
      <c r="S328" s="455"/>
      <c r="T328" s="487"/>
      <c r="U328" s="455"/>
      <c r="V328" s="487"/>
      <c r="W328" s="455"/>
      <c r="X328" s="458"/>
      <c r="Y328" s="455"/>
      <c r="Z328" s="455"/>
      <c r="AA328" s="464"/>
      <c r="AB328" s="243">
        <v>2</v>
      </c>
      <c r="AC328" s="239" t="s">
        <v>983</v>
      </c>
      <c r="AD328" s="239" t="s">
        <v>359</v>
      </c>
      <c r="AE328" s="237" t="s">
        <v>981</v>
      </c>
      <c r="AF328" s="245" t="s">
        <v>96</v>
      </c>
      <c r="AG328" s="246" t="s">
        <v>97</v>
      </c>
      <c r="AH328" s="241">
        <v>0.25</v>
      </c>
      <c r="AI328" s="246" t="s">
        <v>98</v>
      </c>
      <c r="AJ328" s="241">
        <v>0.15</v>
      </c>
      <c r="AK328" s="247">
        <v>0.4</v>
      </c>
      <c r="AL328" s="248">
        <v>0.14399999999999999</v>
      </c>
      <c r="AM328" s="248">
        <v>0.6</v>
      </c>
      <c r="AN328" s="249" t="s">
        <v>99</v>
      </c>
      <c r="AO328" s="249" t="s">
        <v>100</v>
      </c>
      <c r="AP328" s="249" t="s">
        <v>101</v>
      </c>
      <c r="AQ328" s="487"/>
      <c r="AR328" s="463"/>
      <c r="AS328" s="463"/>
      <c r="AT328" s="464"/>
      <c r="AU328" s="463"/>
      <c r="AV328" s="463"/>
      <c r="AW328" s="464"/>
      <c r="AX328" s="464"/>
      <c r="AY328" s="464"/>
      <c r="AZ328" s="487"/>
      <c r="BA328" s="486"/>
      <c r="BB328" s="486"/>
      <c r="BC328" s="408"/>
      <c r="BD328" s="408"/>
      <c r="BE328" s="502"/>
      <c r="BF328" s="405"/>
      <c r="BG328" s="405"/>
      <c r="BH328" s="405"/>
      <c r="BI328" s="405"/>
      <c r="BJ328" s="405"/>
      <c r="BK328" s="405"/>
      <c r="BL328" s="424"/>
      <c r="BM328" s="423"/>
      <c r="BN328" s="423"/>
      <c r="BO328" s="423"/>
      <c r="BP328" s="35"/>
    </row>
    <row r="329" spans="1:68" ht="75" customHeight="1">
      <c r="A329" s="499"/>
      <c r="B329" s="500"/>
      <c r="C329" s="500"/>
      <c r="D329" s="483"/>
      <c r="E329" s="483"/>
      <c r="F329" s="483"/>
      <c r="G329" s="486"/>
      <c r="H329" s="487"/>
      <c r="I329" s="487"/>
      <c r="J329" s="463"/>
      <c r="K329" s="456"/>
      <c r="L329" s="408"/>
      <c r="M329" s="458"/>
      <c r="N329" s="408"/>
      <c r="O329" s="408"/>
      <c r="P329" s="486"/>
      <c r="Q329" s="411"/>
      <c r="R329" s="487"/>
      <c r="S329" s="455"/>
      <c r="T329" s="487"/>
      <c r="U329" s="455"/>
      <c r="V329" s="487"/>
      <c r="W329" s="455"/>
      <c r="X329" s="458"/>
      <c r="Y329" s="455"/>
      <c r="Z329" s="455"/>
      <c r="AA329" s="464"/>
      <c r="AB329" s="243">
        <v>3</v>
      </c>
      <c r="AC329" s="239" t="s">
        <v>984</v>
      </c>
      <c r="AD329" s="239" t="s">
        <v>359</v>
      </c>
      <c r="AE329" s="237" t="s">
        <v>981</v>
      </c>
      <c r="AF329" s="245" t="s">
        <v>96</v>
      </c>
      <c r="AG329" s="246" t="s">
        <v>97</v>
      </c>
      <c r="AH329" s="241">
        <v>0.25</v>
      </c>
      <c r="AI329" s="246" t="s">
        <v>98</v>
      </c>
      <c r="AJ329" s="241">
        <v>0.15</v>
      </c>
      <c r="AK329" s="247">
        <v>0.4</v>
      </c>
      <c r="AL329" s="248">
        <v>8.6399999999999991E-2</v>
      </c>
      <c r="AM329" s="248">
        <v>0.6</v>
      </c>
      <c r="AN329" s="249" t="s">
        <v>99</v>
      </c>
      <c r="AO329" s="249" t="s">
        <v>100</v>
      </c>
      <c r="AP329" s="249" t="s">
        <v>101</v>
      </c>
      <c r="AQ329" s="487"/>
      <c r="AR329" s="463"/>
      <c r="AS329" s="463"/>
      <c r="AT329" s="464"/>
      <c r="AU329" s="463"/>
      <c r="AV329" s="463"/>
      <c r="AW329" s="464"/>
      <c r="AX329" s="464"/>
      <c r="AY329" s="464"/>
      <c r="AZ329" s="487"/>
      <c r="BA329" s="486"/>
      <c r="BB329" s="486"/>
      <c r="BC329" s="408"/>
      <c r="BD329" s="408"/>
      <c r="BE329" s="502"/>
      <c r="BF329" s="405"/>
      <c r="BG329" s="405"/>
      <c r="BH329" s="405"/>
      <c r="BI329" s="405"/>
      <c r="BJ329" s="405"/>
      <c r="BK329" s="405"/>
      <c r="BL329" s="424"/>
      <c r="BM329" s="423"/>
      <c r="BN329" s="423"/>
      <c r="BO329" s="423"/>
      <c r="BP329" s="35"/>
    </row>
    <row r="330" spans="1:68" ht="120" customHeight="1">
      <c r="A330" s="499"/>
      <c r="B330" s="500"/>
      <c r="C330" s="500"/>
      <c r="D330" s="483"/>
      <c r="E330" s="483"/>
      <c r="F330" s="483"/>
      <c r="G330" s="486"/>
      <c r="H330" s="487"/>
      <c r="I330" s="487"/>
      <c r="J330" s="463"/>
      <c r="K330" s="456"/>
      <c r="L330" s="408"/>
      <c r="M330" s="458"/>
      <c r="N330" s="408"/>
      <c r="O330" s="408"/>
      <c r="P330" s="486"/>
      <c r="Q330" s="411"/>
      <c r="R330" s="487"/>
      <c r="S330" s="455"/>
      <c r="T330" s="487"/>
      <c r="U330" s="455"/>
      <c r="V330" s="487"/>
      <c r="W330" s="455"/>
      <c r="X330" s="458"/>
      <c r="Y330" s="455"/>
      <c r="Z330" s="455"/>
      <c r="AA330" s="464"/>
      <c r="AB330" s="243">
        <v>4</v>
      </c>
      <c r="AC330" s="237" t="s">
        <v>985</v>
      </c>
      <c r="AD330" s="237" t="s">
        <v>94</v>
      </c>
      <c r="AE330" s="237" t="s">
        <v>981</v>
      </c>
      <c r="AF330" s="245" t="s">
        <v>96</v>
      </c>
      <c r="AG330" s="246" t="s">
        <v>250</v>
      </c>
      <c r="AH330" s="241">
        <v>0.15</v>
      </c>
      <c r="AI330" s="246" t="s">
        <v>98</v>
      </c>
      <c r="AJ330" s="241">
        <v>0.15</v>
      </c>
      <c r="AK330" s="247">
        <v>0.3</v>
      </c>
      <c r="AL330" s="248">
        <v>6.0479999999999992E-2</v>
      </c>
      <c r="AM330" s="248">
        <v>0.6</v>
      </c>
      <c r="AN330" s="249" t="s">
        <v>99</v>
      </c>
      <c r="AO330" s="249" t="s">
        <v>100</v>
      </c>
      <c r="AP330" s="249" t="s">
        <v>101</v>
      </c>
      <c r="AQ330" s="487"/>
      <c r="AR330" s="463"/>
      <c r="AS330" s="463"/>
      <c r="AT330" s="464"/>
      <c r="AU330" s="463"/>
      <c r="AV330" s="463"/>
      <c r="AW330" s="464"/>
      <c r="AX330" s="464"/>
      <c r="AY330" s="464"/>
      <c r="AZ330" s="487"/>
      <c r="BA330" s="486"/>
      <c r="BB330" s="486"/>
      <c r="BC330" s="408"/>
      <c r="BD330" s="408"/>
      <c r="BE330" s="502"/>
      <c r="BF330" s="405"/>
      <c r="BG330" s="405"/>
      <c r="BH330" s="405"/>
      <c r="BI330" s="405"/>
      <c r="BJ330" s="405"/>
      <c r="BK330" s="405"/>
      <c r="BL330" s="424"/>
      <c r="BM330" s="423"/>
      <c r="BN330" s="423"/>
      <c r="BO330" s="423"/>
      <c r="BP330" s="35"/>
    </row>
    <row r="331" spans="1:68" ht="75" customHeight="1">
      <c r="A331" s="499"/>
      <c r="B331" s="500"/>
      <c r="C331" s="500"/>
      <c r="D331" s="483"/>
      <c r="E331" s="483"/>
      <c r="F331" s="483"/>
      <c r="G331" s="486"/>
      <c r="H331" s="487"/>
      <c r="I331" s="487"/>
      <c r="J331" s="463"/>
      <c r="K331" s="456"/>
      <c r="L331" s="408"/>
      <c r="M331" s="458"/>
      <c r="N331" s="408"/>
      <c r="O331" s="408"/>
      <c r="P331" s="486"/>
      <c r="Q331" s="411"/>
      <c r="R331" s="487"/>
      <c r="S331" s="455"/>
      <c r="T331" s="487"/>
      <c r="U331" s="455"/>
      <c r="V331" s="487"/>
      <c r="W331" s="455"/>
      <c r="X331" s="458"/>
      <c r="Y331" s="455"/>
      <c r="Z331" s="455"/>
      <c r="AA331" s="464"/>
      <c r="AB331" s="243">
        <v>5</v>
      </c>
      <c r="AC331" s="239" t="s">
        <v>986</v>
      </c>
      <c r="AD331" s="239" t="s">
        <v>94</v>
      </c>
      <c r="AE331" s="237" t="s">
        <v>981</v>
      </c>
      <c r="AF331" s="245" t="s">
        <v>293</v>
      </c>
      <c r="AG331" s="246" t="s">
        <v>294</v>
      </c>
      <c r="AH331" s="241">
        <v>0.1</v>
      </c>
      <c r="AI331" s="246" t="s">
        <v>98</v>
      </c>
      <c r="AJ331" s="241">
        <v>0.15</v>
      </c>
      <c r="AK331" s="247">
        <v>0.25</v>
      </c>
      <c r="AL331" s="248">
        <v>6.0479999999999992E-2</v>
      </c>
      <c r="AM331" s="248">
        <v>0.44999999999999996</v>
      </c>
      <c r="AN331" s="249" t="s">
        <v>99</v>
      </c>
      <c r="AO331" s="249" t="s">
        <v>100</v>
      </c>
      <c r="AP331" s="249" t="s">
        <v>101</v>
      </c>
      <c r="AQ331" s="487"/>
      <c r="AR331" s="463"/>
      <c r="AS331" s="463"/>
      <c r="AT331" s="464"/>
      <c r="AU331" s="463"/>
      <c r="AV331" s="463"/>
      <c r="AW331" s="464"/>
      <c r="AX331" s="464"/>
      <c r="AY331" s="464"/>
      <c r="AZ331" s="487"/>
      <c r="BA331" s="486"/>
      <c r="BB331" s="486"/>
      <c r="BC331" s="408"/>
      <c r="BD331" s="408"/>
      <c r="BE331" s="502"/>
      <c r="BF331" s="405"/>
      <c r="BG331" s="405"/>
      <c r="BH331" s="405"/>
      <c r="BI331" s="405"/>
      <c r="BJ331" s="405"/>
      <c r="BK331" s="405"/>
      <c r="BL331" s="424"/>
      <c r="BM331" s="423"/>
      <c r="BN331" s="423"/>
      <c r="BO331" s="423"/>
      <c r="BP331" s="35"/>
    </row>
    <row r="332" spans="1:68" ht="75" customHeight="1">
      <c r="A332" s="499"/>
      <c r="B332" s="500"/>
      <c r="C332" s="500"/>
      <c r="D332" s="483"/>
      <c r="E332" s="483"/>
      <c r="F332" s="483"/>
      <c r="G332" s="486"/>
      <c r="H332" s="487"/>
      <c r="I332" s="487"/>
      <c r="J332" s="463"/>
      <c r="K332" s="456"/>
      <c r="L332" s="408"/>
      <c r="M332" s="458"/>
      <c r="N332" s="408"/>
      <c r="O332" s="408"/>
      <c r="P332" s="486"/>
      <c r="Q332" s="411"/>
      <c r="R332" s="487"/>
      <c r="S332" s="455"/>
      <c r="T332" s="487"/>
      <c r="U332" s="455"/>
      <c r="V332" s="487"/>
      <c r="W332" s="455"/>
      <c r="X332" s="458"/>
      <c r="Y332" s="455"/>
      <c r="Z332" s="455"/>
      <c r="AA332" s="464"/>
      <c r="AB332" s="243">
        <v>6</v>
      </c>
      <c r="AC332" s="237" t="s">
        <v>987</v>
      </c>
      <c r="AD332" s="237" t="s">
        <v>94</v>
      </c>
      <c r="AE332" s="237" t="s">
        <v>981</v>
      </c>
      <c r="AF332" s="245" t="s">
        <v>293</v>
      </c>
      <c r="AG332" s="246" t="s">
        <v>294</v>
      </c>
      <c r="AH332" s="241">
        <v>0.1</v>
      </c>
      <c r="AI332" s="246" t="s">
        <v>98</v>
      </c>
      <c r="AJ332" s="241">
        <v>0.15</v>
      </c>
      <c r="AK332" s="247">
        <v>0.25</v>
      </c>
      <c r="AL332" s="248">
        <v>6.0479999999999992E-2</v>
      </c>
      <c r="AM332" s="248">
        <v>0.33749999999999997</v>
      </c>
      <c r="AN332" s="249" t="s">
        <v>99</v>
      </c>
      <c r="AO332" s="249" t="s">
        <v>100</v>
      </c>
      <c r="AP332" s="249" t="s">
        <v>101</v>
      </c>
      <c r="AQ332" s="487"/>
      <c r="AR332" s="463"/>
      <c r="AS332" s="463"/>
      <c r="AT332" s="464"/>
      <c r="AU332" s="463"/>
      <c r="AV332" s="463"/>
      <c r="AW332" s="464"/>
      <c r="AX332" s="464"/>
      <c r="AY332" s="464"/>
      <c r="AZ332" s="487"/>
      <c r="BA332" s="486"/>
      <c r="BB332" s="486"/>
      <c r="BC332" s="408"/>
      <c r="BD332" s="408"/>
      <c r="BE332" s="502"/>
      <c r="BF332" s="405"/>
      <c r="BG332" s="405"/>
      <c r="BH332" s="405"/>
      <c r="BI332" s="406"/>
      <c r="BJ332" s="406"/>
      <c r="BK332" s="405"/>
      <c r="BL332" s="424"/>
      <c r="BM332" s="423"/>
      <c r="BN332" s="423"/>
      <c r="BO332" s="423"/>
      <c r="BP332" s="35"/>
    </row>
    <row r="333" spans="1:68" ht="100.5" customHeight="1">
      <c r="A333" s="499"/>
      <c r="B333" s="500"/>
      <c r="C333" s="500"/>
      <c r="D333" s="483" t="s">
        <v>83</v>
      </c>
      <c r="E333" s="483" t="s">
        <v>975</v>
      </c>
      <c r="F333" s="483">
        <v>2</v>
      </c>
      <c r="G333" s="408" t="s">
        <v>988</v>
      </c>
      <c r="H333" s="487"/>
      <c r="I333" s="487"/>
      <c r="J333" s="463" t="s">
        <v>989</v>
      </c>
      <c r="K333" s="456" t="s">
        <v>87</v>
      </c>
      <c r="L333" s="408" t="s">
        <v>88</v>
      </c>
      <c r="M333" s="458" t="s">
        <v>990</v>
      </c>
      <c r="N333" s="408"/>
      <c r="O333" s="408"/>
      <c r="P333" s="486" t="s">
        <v>991</v>
      </c>
      <c r="Q333" s="411">
        <v>0.9</v>
      </c>
      <c r="R333" s="487" t="s">
        <v>388</v>
      </c>
      <c r="S333" s="455">
        <v>1</v>
      </c>
      <c r="T333" s="487"/>
      <c r="U333" s="455" t="s">
        <v>143</v>
      </c>
      <c r="V333" s="487" t="s">
        <v>130</v>
      </c>
      <c r="W333" s="455">
        <v>0.6</v>
      </c>
      <c r="X333" s="458" t="s">
        <v>130</v>
      </c>
      <c r="Y333" s="455">
        <v>0.6</v>
      </c>
      <c r="Z333" s="455" t="s">
        <v>992</v>
      </c>
      <c r="AA333" s="464" t="s">
        <v>104</v>
      </c>
      <c r="AB333" s="243">
        <v>1</v>
      </c>
      <c r="AC333" s="276" t="s">
        <v>993</v>
      </c>
      <c r="AD333" s="239" t="s">
        <v>359</v>
      </c>
      <c r="AE333" s="276" t="s">
        <v>994</v>
      </c>
      <c r="AF333" s="245" t="s">
        <v>96</v>
      </c>
      <c r="AG333" s="246" t="s">
        <v>97</v>
      </c>
      <c r="AH333" s="241">
        <v>0.25</v>
      </c>
      <c r="AI333" s="246" t="s">
        <v>98</v>
      </c>
      <c r="AJ333" s="241">
        <v>0.15</v>
      </c>
      <c r="AK333" s="247">
        <v>0.4</v>
      </c>
      <c r="AL333" s="248">
        <v>3.6287999999999994E-2</v>
      </c>
      <c r="AM333" s="248">
        <v>0.33749999999999997</v>
      </c>
      <c r="AN333" s="249" t="s">
        <v>99</v>
      </c>
      <c r="AO333" s="249" t="s">
        <v>100</v>
      </c>
      <c r="AP333" s="249" t="s">
        <v>101</v>
      </c>
      <c r="AQ333" s="487" t="s">
        <v>995</v>
      </c>
      <c r="AR333" s="462">
        <v>1</v>
      </c>
      <c r="AS333" s="462">
        <v>9.144575999999998E-3</v>
      </c>
      <c r="AT333" s="464" t="s">
        <v>103</v>
      </c>
      <c r="AU333" s="462">
        <v>0.6</v>
      </c>
      <c r="AV333" s="462">
        <v>0.25312499999999999</v>
      </c>
      <c r="AW333" s="464" t="s">
        <v>195</v>
      </c>
      <c r="AX333" s="464" t="s">
        <v>104</v>
      </c>
      <c r="AY333" s="464" t="s">
        <v>131</v>
      </c>
      <c r="AZ333" s="487" t="s">
        <v>132</v>
      </c>
      <c r="BA333" s="486" t="s">
        <v>133</v>
      </c>
      <c r="BB333" s="486" t="s">
        <v>133</v>
      </c>
      <c r="BC333" s="408" t="s">
        <v>133</v>
      </c>
      <c r="BD333" s="408" t="s">
        <v>133</v>
      </c>
      <c r="BE333" s="491" t="s">
        <v>133</v>
      </c>
      <c r="BF333" s="405" t="s">
        <v>219</v>
      </c>
      <c r="BG333" s="405" t="s">
        <v>219</v>
      </c>
      <c r="BH333" s="519" t="s">
        <v>133</v>
      </c>
      <c r="BI333" s="519"/>
      <c r="BJ333" s="405"/>
      <c r="BK333" s="520"/>
      <c r="BL333" s="424" t="s">
        <v>996</v>
      </c>
      <c r="BM333" s="423" t="s">
        <v>201</v>
      </c>
      <c r="BN333" s="423" t="s">
        <v>219</v>
      </c>
      <c r="BO333" s="423" t="s">
        <v>613</v>
      </c>
      <c r="BP333" s="35"/>
    </row>
    <row r="334" spans="1:68" ht="100.5" customHeight="1">
      <c r="A334" s="499"/>
      <c r="B334" s="500"/>
      <c r="C334" s="500"/>
      <c r="D334" s="483"/>
      <c r="E334" s="483"/>
      <c r="F334" s="483"/>
      <c r="G334" s="408"/>
      <c r="H334" s="487"/>
      <c r="I334" s="487"/>
      <c r="J334" s="463"/>
      <c r="K334" s="456"/>
      <c r="L334" s="408"/>
      <c r="M334" s="458"/>
      <c r="N334" s="408"/>
      <c r="O334" s="408"/>
      <c r="P334" s="486"/>
      <c r="Q334" s="411"/>
      <c r="R334" s="487"/>
      <c r="S334" s="455"/>
      <c r="T334" s="487"/>
      <c r="U334" s="455"/>
      <c r="V334" s="487"/>
      <c r="W334" s="455"/>
      <c r="X334" s="458"/>
      <c r="Y334" s="455"/>
      <c r="Z334" s="455"/>
      <c r="AA334" s="464"/>
      <c r="AB334" s="243">
        <v>2</v>
      </c>
      <c r="AC334" s="276" t="s">
        <v>997</v>
      </c>
      <c r="AD334" s="239" t="s">
        <v>357</v>
      </c>
      <c r="AE334" s="276" t="s">
        <v>994</v>
      </c>
      <c r="AF334" s="245" t="s">
        <v>96</v>
      </c>
      <c r="AG334" s="246" t="s">
        <v>97</v>
      </c>
      <c r="AH334" s="241">
        <v>0.25</v>
      </c>
      <c r="AI334" s="246" t="s">
        <v>98</v>
      </c>
      <c r="AJ334" s="241">
        <v>0.15</v>
      </c>
      <c r="AK334" s="247">
        <v>0.4</v>
      </c>
      <c r="AL334" s="248">
        <v>2.1772799999999995E-2</v>
      </c>
      <c r="AM334" s="248">
        <v>0.33749999999999997</v>
      </c>
      <c r="AN334" s="249" t="s">
        <v>99</v>
      </c>
      <c r="AO334" s="249" t="s">
        <v>100</v>
      </c>
      <c r="AP334" s="249" t="s">
        <v>101</v>
      </c>
      <c r="AQ334" s="487"/>
      <c r="AR334" s="463"/>
      <c r="AS334" s="463"/>
      <c r="AT334" s="464"/>
      <c r="AU334" s="463"/>
      <c r="AV334" s="463"/>
      <c r="AW334" s="464"/>
      <c r="AX334" s="464"/>
      <c r="AY334" s="464"/>
      <c r="AZ334" s="487"/>
      <c r="BA334" s="486"/>
      <c r="BB334" s="486"/>
      <c r="BC334" s="408"/>
      <c r="BD334" s="408"/>
      <c r="BE334" s="502"/>
      <c r="BF334" s="405"/>
      <c r="BG334" s="405"/>
      <c r="BH334" s="519"/>
      <c r="BI334" s="519"/>
      <c r="BJ334" s="405"/>
      <c r="BK334" s="520"/>
      <c r="BL334" s="424"/>
      <c r="BM334" s="423"/>
      <c r="BN334" s="423"/>
      <c r="BO334" s="423"/>
      <c r="BP334" s="35"/>
    </row>
    <row r="335" spans="1:68" ht="100.5" customHeight="1">
      <c r="A335" s="499"/>
      <c r="B335" s="500"/>
      <c r="C335" s="500"/>
      <c r="D335" s="483"/>
      <c r="E335" s="483"/>
      <c r="F335" s="483"/>
      <c r="G335" s="408"/>
      <c r="H335" s="487"/>
      <c r="I335" s="487"/>
      <c r="J335" s="463"/>
      <c r="K335" s="456"/>
      <c r="L335" s="408"/>
      <c r="M335" s="458"/>
      <c r="N335" s="408"/>
      <c r="O335" s="408"/>
      <c r="P335" s="486"/>
      <c r="Q335" s="411"/>
      <c r="R335" s="487"/>
      <c r="S335" s="455"/>
      <c r="T335" s="487"/>
      <c r="U335" s="455"/>
      <c r="V335" s="487"/>
      <c r="W335" s="455"/>
      <c r="X335" s="458"/>
      <c r="Y335" s="455"/>
      <c r="Z335" s="455"/>
      <c r="AA335" s="464"/>
      <c r="AB335" s="243">
        <v>3</v>
      </c>
      <c r="AC335" s="332" t="s">
        <v>998</v>
      </c>
      <c r="AD335" s="239" t="s">
        <v>357</v>
      </c>
      <c r="AE335" s="332" t="s">
        <v>994</v>
      </c>
      <c r="AF335" s="245" t="s">
        <v>96</v>
      </c>
      <c r="AG335" s="246" t="s">
        <v>250</v>
      </c>
      <c r="AH335" s="241">
        <v>0.15</v>
      </c>
      <c r="AI335" s="246" t="s">
        <v>98</v>
      </c>
      <c r="AJ335" s="241">
        <v>0.15</v>
      </c>
      <c r="AK335" s="247">
        <v>0.3</v>
      </c>
      <c r="AL335" s="248">
        <v>1.5240959999999998E-2</v>
      </c>
      <c r="AM335" s="248">
        <v>0.33749999999999997</v>
      </c>
      <c r="AN335" s="249" t="s">
        <v>99</v>
      </c>
      <c r="AO335" s="249" t="s">
        <v>100</v>
      </c>
      <c r="AP335" s="249" t="s">
        <v>101</v>
      </c>
      <c r="AQ335" s="487"/>
      <c r="AR335" s="463"/>
      <c r="AS335" s="463"/>
      <c r="AT335" s="464"/>
      <c r="AU335" s="463"/>
      <c r="AV335" s="463"/>
      <c r="AW335" s="464"/>
      <c r="AX335" s="464"/>
      <c r="AY335" s="464"/>
      <c r="AZ335" s="487"/>
      <c r="BA335" s="486"/>
      <c r="BB335" s="486"/>
      <c r="BC335" s="408"/>
      <c r="BD335" s="408"/>
      <c r="BE335" s="502"/>
      <c r="BF335" s="405"/>
      <c r="BG335" s="405"/>
      <c r="BH335" s="519"/>
      <c r="BI335" s="519"/>
      <c r="BJ335" s="405"/>
      <c r="BK335" s="520"/>
      <c r="BL335" s="424"/>
      <c r="BM335" s="423"/>
      <c r="BN335" s="423"/>
      <c r="BO335" s="423"/>
      <c r="BP335" s="35"/>
    </row>
    <row r="336" spans="1:68" ht="86.25" customHeight="1">
      <c r="A336" s="499"/>
      <c r="B336" s="500"/>
      <c r="C336" s="500"/>
      <c r="D336" s="483"/>
      <c r="E336" s="483"/>
      <c r="F336" s="483"/>
      <c r="G336" s="408"/>
      <c r="H336" s="487"/>
      <c r="I336" s="487"/>
      <c r="J336" s="463"/>
      <c r="K336" s="456"/>
      <c r="L336" s="408"/>
      <c r="M336" s="458"/>
      <c r="N336" s="408"/>
      <c r="O336" s="408"/>
      <c r="P336" s="486"/>
      <c r="Q336" s="411"/>
      <c r="R336" s="487"/>
      <c r="S336" s="455"/>
      <c r="T336" s="487"/>
      <c r="U336" s="455"/>
      <c r="V336" s="487"/>
      <c r="W336" s="455"/>
      <c r="X336" s="458"/>
      <c r="Y336" s="455"/>
      <c r="Z336" s="455"/>
      <c r="AA336" s="464"/>
      <c r="AB336" s="243">
        <v>4</v>
      </c>
      <c r="AC336" s="276" t="s">
        <v>999</v>
      </c>
      <c r="AD336" s="239" t="s">
        <v>357</v>
      </c>
      <c r="AE336" s="332" t="s">
        <v>994</v>
      </c>
      <c r="AF336" s="245" t="s">
        <v>293</v>
      </c>
      <c r="AG336" s="246" t="s">
        <v>294</v>
      </c>
      <c r="AH336" s="241">
        <v>0.1</v>
      </c>
      <c r="AI336" s="246" t="s">
        <v>98</v>
      </c>
      <c r="AJ336" s="241">
        <v>0.15</v>
      </c>
      <c r="AK336" s="247">
        <v>0.25</v>
      </c>
      <c r="AL336" s="248">
        <v>1.5240959999999998E-2</v>
      </c>
      <c r="AM336" s="248">
        <v>0.25312499999999999</v>
      </c>
      <c r="AN336" s="249" t="s">
        <v>99</v>
      </c>
      <c r="AO336" s="249" t="s">
        <v>100</v>
      </c>
      <c r="AP336" s="249" t="s">
        <v>101</v>
      </c>
      <c r="AQ336" s="487"/>
      <c r="AR336" s="463"/>
      <c r="AS336" s="463"/>
      <c r="AT336" s="464"/>
      <c r="AU336" s="463"/>
      <c r="AV336" s="463"/>
      <c r="AW336" s="464"/>
      <c r="AX336" s="464"/>
      <c r="AY336" s="464"/>
      <c r="AZ336" s="487"/>
      <c r="BA336" s="486"/>
      <c r="BB336" s="486"/>
      <c r="BC336" s="408"/>
      <c r="BD336" s="408"/>
      <c r="BE336" s="502"/>
      <c r="BF336" s="405"/>
      <c r="BG336" s="405"/>
      <c r="BH336" s="519"/>
      <c r="BI336" s="519"/>
      <c r="BJ336" s="405"/>
      <c r="BK336" s="520"/>
      <c r="BL336" s="424"/>
      <c r="BM336" s="423"/>
      <c r="BN336" s="423"/>
      <c r="BO336" s="423"/>
      <c r="BP336" s="35"/>
    </row>
    <row r="337" spans="1:68" ht="75" customHeight="1">
      <c r="A337" s="499"/>
      <c r="B337" s="500"/>
      <c r="C337" s="500"/>
      <c r="D337" s="483"/>
      <c r="E337" s="483"/>
      <c r="F337" s="483"/>
      <c r="G337" s="408"/>
      <c r="H337" s="487"/>
      <c r="I337" s="487"/>
      <c r="J337" s="463"/>
      <c r="K337" s="456"/>
      <c r="L337" s="408"/>
      <c r="M337" s="458"/>
      <c r="N337" s="408"/>
      <c r="O337" s="408"/>
      <c r="P337" s="486"/>
      <c r="Q337" s="411"/>
      <c r="R337" s="487"/>
      <c r="S337" s="455"/>
      <c r="T337" s="487"/>
      <c r="U337" s="455"/>
      <c r="V337" s="487"/>
      <c r="W337" s="455"/>
      <c r="X337" s="458"/>
      <c r="Y337" s="455"/>
      <c r="Z337" s="455"/>
      <c r="AA337" s="464"/>
      <c r="AB337" s="243">
        <v>5</v>
      </c>
      <c r="AC337" s="276" t="s">
        <v>1000</v>
      </c>
      <c r="AD337" s="239" t="s">
        <v>94</v>
      </c>
      <c r="AE337" s="332" t="s">
        <v>994</v>
      </c>
      <c r="AF337" s="245" t="s">
        <v>96</v>
      </c>
      <c r="AG337" s="246" t="s">
        <v>97</v>
      </c>
      <c r="AH337" s="241">
        <v>0.25</v>
      </c>
      <c r="AI337" s="246" t="s">
        <v>98</v>
      </c>
      <c r="AJ337" s="241">
        <v>0.15</v>
      </c>
      <c r="AK337" s="247">
        <v>0.4</v>
      </c>
      <c r="AL337" s="248">
        <v>9.144575999999998E-3</v>
      </c>
      <c r="AM337" s="248">
        <v>0.25312499999999999</v>
      </c>
      <c r="AN337" s="249" t="s">
        <v>99</v>
      </c>
      <c r="AO337" s="249" t="s">
        <v>100</v>
      </c>
      <c r="AP337" s="249" t="s">
        <v>101</v>
      </c>
      <c r="AQ337" s="487"/>
      <c r="AR337" s="463"/>
      <c r="AS337" s="463"/>
      <c r="AT337" s="464"/>
      <c r="AU337" s="463"/>
      <c r="AV337" s="463"/>
      <c r="AW337" s="464"/>
      <c r="AX337" s="464"/>
      <c r="AY337" s="464"/>
      <c r="AZ337" s="487"/>
      <c r="BA337" s="486"/>
      <c r="BB337" s="486"/>
      <c r="BC337" s="408"/>
      <c r="BD337" s="408"/>
      <c r="BE337" s="502"/>
      <c r="BF337" s="405"/>
      <c r="BG337" s="405"/>
      <c r="BH337" s="519"/>
      <c r="BI337" s="519"/>
      <c r="BJ337" s="405"/>
      <c r="BK337" s="520"/>
      <c r="BL337" s="424"/>
      <c r="BM337" s="423"/>
      <c r="BN337" s="423"/>
      <c r="BO337" s="423"/>
      <c r="BP337" s="35"/>
    </row>
    <row r="338" spans="1:68">
      <c r="A338" s="499"/>
      <c r="B338" s="500"/>
      <c r="C338" s="500"/>
      <c r="D338" s="483"/>
      <c r="E338" s="483"/>
      <c r="F338" s="483"/>
      <c r="G338" s="408"/>
      <c r="H338" s="487"/>
      <c r="I338" s="487"/>
      <c r="J338" s="463"/>
      <c r="K338" s="456"/>
      <c r="L338" s="408"/>
      <c r="M338" s="458"/>
      <c r="N338" s="408"/>
      <c r="O338" s="408"/>
      <c r="P338" s="486"/>
      <c r="Q338" s="411"/>
      <c r="R338" s="487"/>
      <c r="S338" s="455"/>
      <c r="T338" s="487"/>
      <c r="U338" s="455"/>
      <c r="V338" s="487"/>
      <c r="W338" s="455"/>
      <c r="X338" s="458"/>
      <c r="Y338" s="455"/>
      <c r="Z338" s="455"/>
      <c r="AA338" s="464"/>
      <c r="AB338" s="243"/>
      <c r="AC338" s="276"/>
      <c r="AD338" s="239"/>
      <c r="AE338" s="332"/>
      <c r="AF338" s="245"/>
      <c r="AG338" s="246"/>
      <c r="AH338" s="241"/>
      <c r="AI338" s="246"/>
      <c r="AJ338" s="241"/>
      <c r="AK338" s="247"/>
      <c r="AL338" s="248"/>
      <c r="AM338" s="248"/>
      <c r="AN338" s="249"/>
      <c r="AO338" s="249"/>
      <c r="AP338" s="249"/>
      <c r="AQ338" s="487"/>
      <c r="AR338" s="463"/>
      <c r="AS338" s="463"/>
      <c r="AT338" s="464"/>
      <c r="AU338" s="463"/>
      <c r="AV338" s="463"/>
      <c r="AW338" s="464"/>
      <c r="AX338" s="464"/>
      <c r="AY338" s="464"/>
      <c r="AZ338" s="487"/>
      <c r="BA338" s="486"/>
      <c r="BB338" s="486"/>
      <c r="BC338" s="408"/>
      <c r="BD338" s="408"/>
      <c r="BE338" s="502"/>
      <c r="BF338" s="405"/>
      <c r="BG338" s="405"/>
      <c r="BH338" s="519"/>
      <c r="BI338" s="519"/>
      <c r="BJ338" s="405"/>
      <c r="BK338" s="520"/>
      <c r="BL338" s="424"/>
      <c r="BM338" s="423"/>
      <c r="BN338" s="423"/>
      <c r="BO338" s="423"/>
      <c r="BP338" s="35"/>
    </row>
    <row r="339" spans="1:68" ht="78" customHeight="1">
      <c r="A339" s="499"/>
      <c r="B339" s="500"/>
      <c r="C339" s="500"/>
      <c r="D339" s="483" t="s">
        <v>83</v>
      </c>
      <c r="E339" s="483" t="s">
        <v>975</v>
      </c>
      <c r="F339" s="483">
        <v>3</v>
      </c>
      <c r="G339" s="408" t="s">
        <v>1001</v>
      </c>
      <c r="H339" s="487"/>
      <c r="I339" s="487"/>
      <c r="J339" s="463" t="s">
        <v>1002</v>
      </c>
      <c r="K339" s="456" t="s">
        <v>192</v>
      </c>
      <c r="L339" s="408" t="s">
        <v>88</v>
      </c>
      <c r="M339" s="458" t="s">
        <v>1003</v>
      </c>
      <c r="N339" s="408"/>
      <c r="O339" s="408"/>
      <c r="P339" s="486" t="s">
        <v>1004</v>
      </c>
      <c r="Q339" s="411">
        <v>0.9</v>
      </c>
      <c r="R339" s="487" t="s">
        <v>388</v>
      </c>
      <c r="S339" s="455">
        <v>1</v>
      </c>
      <c r="T339" s="487"/>
      <c r="U339" s="455" t="s">
        <v>143</v>
      </c>
      <c r="V339" s="487" t="s">
        <v>195</v>
      </c>
      <c r="W339" s="455">
        <v>0.4</v>
      </c>
      <c r="X339" s="458" t="s">
        <v>195</v>
      </c>
      <c r="Y339" s="455">
        <v>0.4</v>
      </c>
      <c r="Z339" s="455" t="s">
        <v>411</v>
      </c>
      <c r="AA339" s="464" t="s">
        <v>104</v>
      </c>
      <c r="AB339" s="243">
        <v>1</v>
      </c>
      <c r="AC339" s="239" t="s">
        <v>993</v>
      </c>
      <c r="AD339" s="239" t="s">
        <v>357</v>
      </c>
      <c r="AE339" s="332" t="s">
        <v>994</v>
      </c>
      <c r="AF339" s="245" t="s">
        <v>96</v>
      </c>
      <c r="AG339" s="246" t="s">
        <v>97</v>
      </c>
      <c r="AH339" s="241">
        <v>0.25</v>
      </c>
      <c r="AI339" s="246" t="s">
        <v>98</v>
      </c>
      <c r="AJ339" s="241">
        <v>0.15</v>
      </c>
      <c r="AK339" s="247">
        <v>0.4</v>
      </c>
      <c r="AL339" s="248">
        <v>0.6</v>
      </c>
      <c r="AM339" s="248">
        <v>0.4</v>
      </c>
      <c r="AN339" s="249" t="s">
        <v>99</v>
      </c>
      <c r="AO339" s="249" t="s">
        <v>100</v>
      </c>
      <c r="AP339" s="249" t="s">
        <v>101</v>
      </c>
      <c r="AQ339" s="487" t="s">
        <v>1005</v>
      </c>
      <c r="AR339" s="462">
        <v>1</v>
      </c>
      <c r="AS339" s="462">
        <v>0.12959999999999999</v>
      </c>
      <c r="AT339" s="464" t="s">
        <v>103</v>
      </c>
      <c r="AU339" s="462">
        <v>0.4</v>
      </c>
      <c r="AV339" s="462">
        <v>0.22500000000000003</v>
      </c>
      <c r="AW339" s="464" t="s">
        <v>195</v>
      </c>
      <c r="AX339" s="464" t="s">
        <v>104</v>
      </c>
      <c r="AY339" s="464" t="s">
        <v>131</v>
      </c>
      <c r="AZ339" s="487" t="s">
        <v>132</v>
      </c>
      <c r="BA339" s="486" t="s">
        <v>133</v>
      </c>
      <c r="BB339" s="486" t="s">
        <v>133</v>
      </c>
      <c r="BC339" s="486" t="s">
        <v>133</v>
      </c>
      <c r="BD339" s="486" t="s">
        <v>133</v>
      </c>
      <c r="BE339" s="505" t="s">
        <v>133</v>
      </c>
      <c r="BF339" s="405" t="s">
        <v>219</v>
      </c>
      <c r="BG339" s="414" t="s">
        <v>133</v>
      </c>
      <c r="BH339" s="414" t="s">
        <v>133</v>
      </c>
      <c r="BI339" s="518"/>
      <c r="BJ339" s="518"/>
      <c r="BK339" s="521"/>
      <c r="BL339" s="414" t="s">
        <v>1006</v>
      </c>
      <c r="BM339" s="406" t="s">
        <v>201</v>
      </c>
      <c r="BN339" s="406" t="s">
        <v>219</v>
      </c>
      <c r="BO339" s="406" t="s">
        <v>613</v>
      </c>
      <c r="BP339" s="35"/>
    </row>
    <row r="340" spans="1:68" ht="96.75" customHeight="1">
      <c r="A340" s="499"/>
      <c r="B340" s="500"/>
      <c r="C340" s="500"/>
      <c r="D340" s="483"/>
      <c r="E340" s="483"/>
      <c r="F340" s="483"/>
      <c r="G340" s="408"/>
      <c r="H340" s="487"/>
      <c r="I340" s="487"/>
      <c r="J340" s="463"/>
      <c r="K340" s="456"/>
      <c r="L340" s="408"/>
      <c r="M340" s="458"/>
      <c r="N340" s="408"/>
      <c r="O340" s="408"/>
      <c r="P340" s="486"/>
      <c r="Q340" s="411"/>
      <c r="R340" s="487"/>
      <c r="S340" s="455"/>
      <c r="T340" s="487"/>
      <c r="U340" s="455"/>
      <c r="V340" s="487"/>
      <c r="W340" s="455"/>
      <c r="X340" s="458"/>
      <c r="Y340" s="455"/>
      <c r="Z340" s="455"/>
      <c r="AA340" s="464"/>
      <c r="AB340" s="243">
        <v>2</v>
      </c>
      <c r="AC340" s="239" t="s">
        <v>1007</v>
      </c>
      <c r="AD340" s="239" t="s">
        <v>359</v>
      </c>
      <c r="AE340" s="332" t="s">
        <v>994</v>
      </c>
      <c r="AF340" s="245" t="s">
        <v>96</v>
      </c>
      <c r="AG340" s="246" t="s">
        <v>97</v>
      </c>
      <c r="AH340" s="241">
        <v>0.25</v>
      </c>
      <c r="AI340" s="246" t="s">
        <v>98</v>
      </c>
      <c r="AJ340" s="241">
        <v>0.15</v>
      </c>
      <c r="AK340" s="247">
        <v>0.4</v>
      </c>
      <c r="AL340" s="248">
        <v>0.36</v>
      </c>
      <c r="AM340" s="248">
        <v>0.4</v>
      </c>
      <c r="AN340" s="249" t="s">
        <v>99</v>
      </c>
      <c r="AO340" s="249" t="s">
        <v>100</v>
      </c>
      <c r="AP340" s="249" t="s">
        <v>101</v>
      </c>
      <c r="AQ340" s="487"/>
      <c r="AR340" s="463"/>
      <c r="AS340" s="463"/>
      <c r="AT340" s="464"/>
      <c r="AU340" s="463"/>
      <c r="AV340" s="463"/>
      <c r="AW340" s="464"/>
      <c r="AX340" s="464"/>
      <c r="AY340" s="464"/>
      <c r="AZ340" s="487"/>
      <c r="BA340" s="486"/>
      <c r="BB340" s="486"/>
      <c r="BC340" s="486"/>
      <c r="BD340" s="486"/>
      <c r="BE340" s="505"/>
      <c r="BF340" s="405"/>
      <c r="BG340" s="414"/>
      <c r="BH340" s="414"/>
      <c r="BI340" s="414"/>
      <c r="BJ340" s="414"/>
      <c r="BK340" s="522"/>
      <c r="BL340" s="414"/>
      <c r="BM340" s="489"/>
      <c r="BN340" s="489"/>
      <c r="BO340" s="489"/>
      <c r="BP340" s="35"/>
    </row>
    <row r="341" spans="1:68" ht="96.75" customHeight="1">
      <c r="A341" s="499"/>
      <c r="B341" s="500"/>
      <c r="C341" s="500"/>
      <c r="D341" s="483"/>
      <c r="E341" s="483"/>
      <c r="F341" s="483"/>
      <c r="G341" s="408"/>
      <c r="H341" s="487"/>
      <c r="I341" s="487"/>
      <c r="J341" s="463"/>
      <c r="K341" s="456"/>
      <c r="L341" s="408"/>
      <c r="M341" s="458"/>
      <c r="N341" s="408"/>
      <c r="O341" s="408"/>
      <c r="P341" s="486"/>
      <c r="Q341" s="411"/>
      <c r="R341" s="487"/>
      <c r="S341" s="455"/>
      <c r="T341" s="487"/>
      <c r="U341" s="455"/>
      <c r="V341" s="487"/>
      <c r="W341" s="455"/>
      <c r="X341" s="458"/>
      <c r="Y341" s="455"/>
      <c r="Z341" s="455"/>
      <c r="AA341" s="464"/>
      <c r="AB341" s="243">
        <v>3</v>
      </c>
      <c r="AC341" s="239" t="s">
        <v>1008</v>
      </c>
      <c r="AD341" s="239" t="s">
        <v>359</v>
      </c>
      <c r="AE341" s="237" t="s">
        <v>994</v>
      </c>
      <c r="AF341" s="245" t="s">
        <v>96</v>
      </c>
      <c r="AG341" s="246" t="s">
        <v>97</v>
      </c>
      <c r="AH341" s="241">
        <v>0.25</v>
      </c>
      <c r="AI341" s="246" t="s">
        <v>98</v>
      </c>
      <c r="AJ341" s="241">
        <v>0.15</v>
      </c>
      <c r="AK341" s="247">
        <v>0.4</v>
      </c>
      <c r="AL341" s="248">
        <v>0.216</v>
      </c>
      <c r="AM341" s="248">
        <v>0.4</v>
      </c>
      <c r="AN341" s="249" t="s">
        <v>99</v>
      </c>
      <c r="AO341" s="249" t="s">
        <v>100</v>
      </c>
      <c r="AP341" s="249" t="s">
        <v>101</v>
      </c>
      <c r="AQ341" s="487"/>
      <c r="AR341" s="463"/>
      <c r="AS341" s="463"/>
      <c r="AT341" s="464"/>
      <c r="AU341" s="463"/>
      <c r="AV341" s="463"/>
      <c r="AW341" s="464"/>
      <c r="AX341" s="464"/>
      <c r="AY341" s="464"/>
      <c r="AZ341" s="487"/>
      <c r="BA341" s="486"/>
      <c r="BB341" s="486"/>
      <c r="BC341" s="486"/>
      <c r="BD341" s="486"/>
      <c r="BE341" s="505"/>
      <c r="BF341" s="405"/>
      <c r="BG341" s="414"/>
      <c r="BH341" s="414"/>
      <c r="BI341" s="414"/>
      <c r="BJ341" s="414"/>
      <c r="BK341" s="522"/>
      <c r="BL341" s="414"/>
      <c r="BM341" s="489"/>
      <c r="BN341" s="489"/>
      <c r="BO341" s="489"/>
      <c r="BP341" s="35"/>
    </row>
    <row r="342" spans="1:68" ht="96.75" customHeight="1">
      <c r="A342" s="499"/>
      <c r="B342" s="500"/>
      <c r="C342" s="500"/>
      <c r="D342" s="483"/>
      <c r="E342" s="483"/>
      <c r="F342" s="483"/>
      <c r="G342" s="408"/>
      <c r="H342" s="487"/>
      <c r="I342" s="487"/>
      <c r="J342" s="463"/>
      <c r="K342" s="456"/>
      <c r="L342" s="408"/>
      <c r="M342" s="458"/>
      <c r="N342" s="408"/>
      <c r="O342" s="408"/>
      <c r="P342" s="486"/>
      <c r="Q342" s="411"/>
      <c r="R342" s="487"/>
      <c r="S342" s="455"/>
      <c r="T342" s="487"/>
      <c r="U342" s="455"/>
      <c r="V342" s="487"/>
      <c r="W342" s="455"/>
      <c r="X342" s="458"/>
      <c r="Y342" s="455"/>
      <c r="Z342" s="455"/>
      <c r="AA342" s="464"/>
      <c r="AB342" s="243">
        <v>4</v>
      </c>
      <c r="AC342" s="239" t="s">
        <v>1009</v>
      </c>
      <c r="AD342" s="239" t="s">
        <v>359</v>
      </c>
      <c r="AE342" s="237" t="s">
        <v>994</v>
      </c>
      <c r="AF342" s="245" t="s">
        <v>293</v>
      </c>
      <c r="AG342" s="246" t="s">
        <v>294</v>
      </c>
      <c r="AH342" s="241">
        <v>0.1</v>
      </c>
      <c r="AI342" s="246" t="s">
        <v>98</v>
      </c>
      <c r="AJ342" s="241">
        <v>0.15</v>
      </c>
      <c r="AK342" s="247">
        <v>0.25</v>
      </c>
      <c r="AL342" s="248">
        <v>0.216</v>
      </c>
      <c r="AM342" s="248">
        <v>0.30000000000000004</v>
      </c>
      <c r="AN342" s="249" t="s">
        <v>99</v>
      </c>
      <c r="AO342" s="249" t="s">
        <v>100</v>
      </c>
      <c r="AP342" s="249" t="s">
        <v>101</v>
      </c>
      <c r="AQ342" s="487"/>
      <c r="AR342" s="463"/>
      <c r="AS342" s="463"/>
      <c r="AT342" s="464"/>
      <c r="AU342" s="463"/>
      <c r="AV342" s="463"/>
      <c r="AW342" s="464"/>
      <c r="AX342" s="464"/>
      <c r="AY342" s="464"/>
      <c r="AZ342" s="487"/>
      <c r="BA342" s="486"/>
      <c r="BB342" s="486"/>
      <c r="BC342" s="486"/>
      <c r="BD342" s="486"/>
      <c r="BE342" s="505"/>
      <c r="BF342" s="405"/>
      <c r="BG342" s="414"/>
      <c r="BH342" s="414"/>
      <c r="BI342" s="414"/>
      <c r="BJ342" s="414"/>
      <c r="BK342" s="522"/>
      <c r="BL342" s="414"/>
      <c r="BM342" s="489"/>
      <c r="BN342" s="489"/>
      <c r="BO342" s="489"/>
      <c r="BP342" s="35"/>
    </row>
    <row r="343" spans="1:68" ht="96.75" customHeight="1">
      <c r="A343" s="499"/>
      <c r="B343" s="500"/>
      <c r="C343" s="500"/>
      <c r="D343" s="483"/>
      <c r="E343" s="483"/>
      <c r="F343" s="483"/>
      <c r="G343" s="408"/>
      <c r="H343" s="487"/>
      <c r="I343" s="487"/>
      <c r="J343" s="463"/>
      <c r="K343" s="456"/>
      <c r="L343" s="408"/>
      <c r="M343" s="458"/>
      <c r="N343" s="408"/>
      <c r="O343" s="408"/>
      <c r="P343" s="486"/>
      <c r="Q343" s="411"/>
      <c r="R343" s="487"/>
      <c r="S343" s="455"/>
      <c r="T343" s="487"/>
      <c r="U343" s="455"/>
      <c r="V343" s="487"/>
      <c r="W343" s="455"/>
      <c r="X343" s="458"/>
      <c r="Y343" s="455"/>
      <c r="Z343" s="455"/>
      <c r="AA343" s="464"/>
      <c r="AB343" s="243">
        <v>5</v>
      </c>
      <c r="AC343" s="276" t="s">
        <v>1010</v>
      </c>
      <c r="AD343" s="239" t="s">
        <v>359</v>
      </c>
      <c r="AE343" s="237" t="s">
        <v>994</v>
      </c>
      <c r="AF343" s="245" t="s">
        <v>293</v>
      </c>
      <c r="AG343" s="246" t="s">
        <v>294</v>
      </c>
      <c r="AH343" s="241">
        <v>0.1</v>
      </c>
      <c r="AI343" s="246" t="s">
        <v>98</v>
      </c>
      <c r="AJ343" s="241">
        <v>0.15</v>
      </c>
      <c r="AK343" s="247">
        <v>0.25</v>
      </c>
      <c r="AL343" s="248">
        <v>0.216</v>
      </c>
      <c r="AM343" s="248">
        <v>0.22500000000000003</v>
      </c>
      <c r="AN343" s="249" t="s">
        <v>99</v>
      </c>
      <c r="AO343" s="249" t="s">
        <v>100</v>
      </c>
      <c r="AP343" s="249" t="s">
        <v>101</v>
      </c>
      <c r="AQ343" s="487"/>
      <c r="AR343" s="463"/>
      <c r="AS343" s="463"/>
      <c r="AT343" s="464"/>
      <c r="AU343" s="463"/>
      <c r="AV343" s="463"/>
      <c r="AW343" s="464"/>
      <c r="AX343" s="464"/>
      <c r="AY343" s="464"/>
      <c r="AZ343" s="487"/>
      <c r="BA343" s="486"/>
      <c r="BB343" s="486"/>
      <c r="BC343" s="486"/>
      <c r="BD343" s="486"/>
      <c r="BE343" s="505"/>
      <c r="BF343" s="405"/>
      <c r="BG343" s="414"/>
      <c r="BH343" s="414"/>
      <c r="BI343" s="414"/>
      <c r="BJ343" s="414"/>
      <c r="BK343" s="522"/>
      <c r="BL343" s="414"/>
      <c r="BM343" s="489"/>
      <c r="BN343" s="489"/>
      <c r="BO343" s="489"/>
      <c r="BP343" s="35"/>
    </row>
    <row r="344" spans="1:68" ht="96.75" customHeight="1">
      <c r="A344" s="499"/>
      <c r="B344" s="500"/>
      <c r="C344" s="500"/>
      <c r="D344" s="483"/>
      <c r="E344" s="483"/>
      <c r="F344" s="483"/>
      <c r="G344" s="408"/>
      <c r="H344" s="487"/>
      <c r="I344" s="487"/>
      <c r="J344" s="463"/>
      <c r="K344" s="456"/>
      <c r="L344" s="408"/>
      <c r="M344" s="458"/>
      <c r="N344" s="408"/>
      <c r="O344" s="408"/>
      <c r="P344" s="486"/>
      <c r="Q344" s="411"/>
      <c r="R344" s="487"/>
      <c r="S344" s="455"/>
      <c r="T344" s="487"/>
      <c r="U344" s="455"/>
      <c r="V344" s="487"/>
      <c r="W344" s="455"/>
      <c r="X344" s="458"/>
      <c r="Y344" s="455"/>
      <c r="Z344" s="455"/>
      <c r="AA344" s="464"/>
      <c r="AB344" s="243">
        <v>6</v>
      </c>
      <c r="AC344" s="237" t="s">
        <v>1000</v>
      </c>
      <c r="AD344" s="237" t="s">
        <v>94</v>
      </c>
      <c r="AE344" s="237" t="s">
        <v>994</v>
      </c>
      <c r="AF344" s="245" t="s">
        <v>96</v>
      </c>
      <c r="AG344" s="246" t="s">
        <v>97</v>
      </c>
      <c r="AH344" s="241">
        <v>0.25</v>
      </c>
      <c r="AI344" s="246" t="s">
        <v>98</v>
      </c>
      <c r="AJ344" s="241">
        <v>0.15</v>
      </c>
      <c r="AK344" s="247">
        <v>0.4</v>
      </c>
      <c r="AL344" s="248">
        <v>0.12959999999999999</v>
      </c>
      <c r="AM344" s="248">
        <v>0.22500000000000003</v>
      </c>
      <c r="AN344" s="249" t="s">
        <v>99</v>
      </c>
      <c r="AO344" s="249" t="s">
        <v>100</v>
      </c>
      <c r="AP344" s="249" t="s">
        <v>101</v>
      </c>
      <c r="AQ344" s="487"/>
      <c r="AR344" s="463"/>
      <c r="AS344" s="463"/>
      <c r="AT344" s="464"/>
      <c r="AU344" s="463"/>
      <c r="AV344" s="463"/>
      <c r="AW344" s="464"/>
      <c r="AX344" s="464"/>
      <c r="AY344" s="464"/>
      <c r="AZ344" s="487"/>
      <c r="BA344" s="486"/>
      <c r="BB344" s="486"/>
      <c r="BC344" s="486"/>
      <c r="BD344" s="486"/>
      <c r="BE344" s="505"/>
      <c r="BF344" s="405"/>
      <c r="BG344" s="414"/>
      <c r="BH344" s="414"/>
      <c r="BI344" s="414"/>
      <c r="BJ344" s="414"/>
      <c r="BK344" s="522"/>
      <c r="BL344" s="414"/>
      <c r="BM344" s="489"/>
      <c r="BN344" s="489"/>
      <c r="BO344" s="489"/>
      <c r="BP344" s="35"/>
    </row>
    <row r="345" spans="1:68" ht="15.75" customHeight="1">
      <c r="A345" s="499"/>
      <c r="B345" s="500"/>
      <c r="C345" s="500"/>
      <c r="D345" s="483"/>
      <c r="E345" s="483"/>
      <c r="F345" s="483"/>
      <c r="G345" s="408"/>
      <c r="H345" s="487"/>
      <c r="I345" s="487"/>
      <c r="J345" s="463"/>
      <c r="K345" s="456"/>
      <c r="L345" s="408"/>
      <c r="M345" s="458"/>
      <c r="N345" s="408"/>
      <c r="O345" s="408"/>
      <c r="P345" s="486"/>
      <c r="Q345" s="411"/>
      <c r="R345" s="487"/>
      <c r="S345" s="455"/>
      <c r="T345" s="487"/>
      <c r="U345" s="455"/>
      <c r="V345" s="487"/>
      <c r="W345" s="455"/>
      <c r="X345" s="458"/>
      <c r="Y345" s="455"/>
      <c r="Z345" s="455"/>
      <c r="AA345" s="464"/>
      <c r="AB345" s="243"/>
      <c r="AC345" s="237"/>
      <c r="AD345" s="237"/>
      <c r="AE345" s="237"/>
      <c r="AF345" s="245"/>
      <c r="AG345" s="246"/>
      <c r="AH345" s="241"/>
      <c r="AI345" s="246"/>
      <c r="AJ345" s="241"/>
      <c r="AK345" s="247"/>
      <c r="AL345" s="248"/>
      <c r="AM345" s="248"/>
      <c r="AN345" s="249"/>
      <c r="AO345" s="249"/>
      <c r="AP345" s="249"/>
      <c r="AQ345" s="487"/>
      <c r="AR345" s="463"/>
      <c r="AS345" s="463"/>
      <c r="AT345" s="464"/>
      <c r="AU345" s="463"/>
      <c r="AV345" s="463"/>
      <c r="AW345" s="464"/>
      <c r="AX345" s="464"/>
      <c r="AY345" s="464"/>
      <c r="AZ345" s="487"/>
      <c r="BA345" s="486"/>
      <c r="BB345" s="486"/>
      <c r="BC345" s="486"/>
      <c r="BD345" s="486"/>
      <c r="BE345" s="505"/>
      <c r="BF345" s="405"/>
      <c r="BG345" s="414"/>
      <c r="BH345" s="414"/>
      <c r="BI345" s="414"/>
      <c r="BJ345" s="414"/>
      <c r="BK345" s="523"/>
      <c r="BL345" s="414"/>
      <c r="BM345" s="490"/>
      <c r="BN345" s="490"/>
      <c r="BO345" s="490"/>
      <c r="BP345" s="35"/>
    </row>
    <row r="346" spans="1:68" ht="36.75" customHeight="1">
      <c r="A346" s="499"/>
      <c r="B346" s="500"/>
      <c r="C346" s="500"/>
      <c r="D346" s="483" t="s">
        <v>83</v>
      </c>
      <c r="E346" s="483" t="s">
        <v>975</v>
      </c>
      <c r="F346" s="483">
        <v>4</v>
      </c>
      <c r="G346" s="408" t="s">
        <v>1011</v>
      </c>
      <c r="H346" s="487"/>
      <c r="I346" s="487"/>
      <c r="J346" s="472" t="s">
        <v>1012</v>
      </c>
      <c r="K346" s="456" t="s">
        <v>192</v>
      </c>
      <c r="L346" s="408" t="s">
        <v>88</v>
      </c>
      <c r="M346" s="497" t="s">
        <v>1013</v>
      </c>
      <c r="N346" s="408"/>
      <c r="O346" s="408"/>
      <c r="P346" s="486" t="s">
        <v>1014</v>
      </c>
      <c r="Q346" s="485">
        <v>0.9</v>
      </c>
      <c r="R346" s="487" t="s">
        <v>388</v>
      </c>
      <c r="S346" s="455">
        <v>1</v>
      </c>
      <c r="T346" s="487"/>
      <c r="U346" s="455" t="s">
        <v>143</v>
      </c>
      <c r="V346" s="487" t="s">
        <v>130</v>
      </c>
      <c r="W346" s="455">
        <v>0.6</v>
      </c>
      <c r="X346" s="458" t="s">
        <v>130</v>
      </c>
      <c r="Y346" s="455">
        <v>0.6</v>
      </c>
      <c r="Z346" s="455" t="s">
        <v>992</v>
      </c>
      <c r="AA346" s="464" t="s">
        <v>104</v>
      </c>
      <c r="AB346" s="243">
        <v>1</v>
      </c>
      <c r="AC346" s="50" t="s">
        <v>1015</v>
      </c>
      <c r="AD346" s="237" t="s">
        <v>1016</v>
      </c>
      <c r="AE346" s="73" t="s">
        <v>1017</v>
      </c>
      <c r="AF346" s="245" t="s">
        <v>96</v>
      </c>
      <c r="AG346" s="246" t="s">
        <v>97</v>
      </c>
      <c r="AH346" s="241">
        <v>0.25</v>
      </c>
      <c r="AI346" s="246" t="s">
        <v>98</v>
      </c>
      <c r="AJ346" s="241">
        <v>0.15</v>
      </c>
      <c r="AK346" s="247">
        <v>0.4</v>
      </c>
      <c r="AL346" s="248">
        <v>0.6</v>
      </c>
      <c r="AM346" s="248">
        <v>0.6</v>
      </c>
      <c r="AN346" s="249" t="s">
        <v>99</v>
      </c>
      <c r="AO346" s="249" t="s">
        <v>100</v>
      </c>
      <c r="AP346" s="249" t="s">
        <v>101</v>
      </c>
      <c r="AQ346" s="487" t="s">
        <v>1018</v>
      </c>
      <c r="AR346" s="462">
        <v>1</v>
      </c>
      <c r="AS346" s="462">
        <v>0.6</v>
      </c>
      <c r="AT346" s="464" t="s">
        <v>91</v>
      </c>
      <c r="AU346" s="462">
        <v>0.6</v>
      </c>
      <c r="AV346" s="462">
        <v>0.6</v>
      </c>
      <c r="AW346" s="464" t="s">
        <v>130</v>
      </c>
      <c r="AX346" s="464" t="s">
        <v>104</v>
      </c>
      <c r="AY346" s="464" t="s">
        <v>130</v>
      </c>
      <c r="AZ346" s="487" t="s">
        <v>105</v>
      </c>
      <c r="BA346" s="408" t="s">
        <v>1019</v>
      </c>
      <c r="BB346" s="408" t="s">
        <v>1020</v>
      </c>
      <c r="BC346" s="408" t="s">
        <v>281</v>
      </c>
      <c r="BD346" s="408" t="s">
        <v>1021</v>
      </c>
      <c r="BE346" s="491" t="s">
        <v>904</v>
      </c>
      <c r="BF346" s="405" t="s">
        <v>1022</v>
      </c>
      <c r="BG346" s="414" t="s">
        <v>1023</v>
      </c>
      <c r="BH346" s="414" t="s">
        <v>1024</v>
      </c>
      <c r="BI346" s="414"/>
      <c r="BJ346" s="414"/>
      <c r="BK346" s="414"/>
      <c r="BL346" s="414" t="s">
        <v>1025</v>
      </c>
      <c r="BM346" s="405" t="s">
        <v>201</v>
      </c>
      <c r="BN346" s="405" t="s">
        <v>219</v>
      </c>
      <c r="BO346" s="405" t="s">
        <v>613</v>
      </c>
      <c r="BP346" s="35"/>
    </row>
    <row r="347" spans="1:68" ht="64.5">
      <c r="A347" s="499"/>
      <c r="B347" s="500"/>
      <c r="C347" s="500"/>
      <c r="D347" s="483"/>
      <c r="E347" s="483"/>
      <c r="F347" s="483"/>
      <c r="G347" s="408"/>
      <c r="H347" s="487"/>
      <c r="I347" s="487"/>
      <c r="J347" s="473"/>
      <c r="K347" s="456"/>
      <c r="L347" s="408"/>
      <c r="M347" s="497"/>
      <c r="N347" s="408"/>
      <c r="O347" s="408"/>
      <c r="P347" s="486"/>
      <c r="Q347" s="485"/>
      <c r="R347" s="487"/>
      <c r="S347" s="455"/>
      <c r="T347" s="487"/>
      <c r="U347" s="455"/>
      <c r="V347" s="487"/>
      <c r="W347" s="455"/>
      <c r="X347" s="458"/>
      <c r="Y347" s="455"/>
      <c r="Z347" s="455"/>
      <c r="AA347" s="464"/>
      <c r="AB347" s="243">
        <v>2</v>
      </c>
      <c r="AC347" s="274" t="s">
        <v>1026</v>
      </c>
      <c r="AD347" s="237" t="s">
        <v>359</v>
      </c>
      <c r="AE347" s="237" t="s">
        <v>1017</v>
      </c>
      <c r="AF347" s="245" t="str">
        <f t="shared" ref="AF347:AF349" si="0">IF(OR(AG347="Preventivo",AG347="Detectivo"),"Probabilidad",IF(AG347="Correctivo","Impacto",""))</f>
        <v>Probabilidad</v>
      </c>
      <c r="AG347" s="246" t="s">
        <v>97</v>
      </c>
      <c r="AH347" s="241">
        <f t="shared" ref="AH347:AH349" si="1">IF(AG347="","",IF(AG347="Preventivo",25%,IF(AG347="Detectivo",15%,IF(AG347="Correctivo",10%))))</f>
        <v>0.25</v>
      </c>
      <c r="AI347" s="246" t="s">
        <v>98</v>
      </c>
      <c r="AJ347" s="241">
        <f t="shared" ref="AJ347:AJ349" si="2">IF(AI347="Automático",25%,IF(AI347="Manual",15%,""))</f>
        <v>0.15</v>
      </c>
      <c r="AK347" s="247">
        <f t="shared" ref="AK347:AK349" si="3">IF(OR(AH347="",AJ347=""),"",AH347+AJ347)</f>
        <v>0.4</v>
      </c>
      <c r="AL347" s="248">
        <f>IFERROR(IF(AND(AF346="Probabilidad",AF347="Probabilidad"),(AL346-(+AL346*AK347)),IF(AF347="Probabilidad",(S346-(+S346*AK347)),IF(AF347="Impacto",AL346,""))),"")</f>
        <v>0.36</v>
      </c>
      <c r="AM347" s="248">
        <f>IFERROR(IF(AND(AF346="Impacto",AF347="Impacto"),(AM346-(+AM346*AK347)),IF(AF347="Impacto",(Y346-(+Y346*AK347)),IF(AF347="Probabilidad",AM346,""))),"")</f>
        <v>0.6</v>
      </c>
      <c r="AN347" s="249" t="s">
        <v>99</v>
      </c>
      <c r="AO347" s="249" t="s">
        <v>100</v>
      </c>
      <c r="AP347" s="249" t="s">
        <v>101</v>
      </c>
      <c r="AQ347" s="487"/>
      <c r="AR347" s="463"/>
      <c r="AS347" s="463"/>
      <c r="AT347" s="464"/>
      <c r="AU347" s="463"/>
      <c r="AV347" s="463"/>
      <c r="AW347" s="464"/>
      <c r="AX347" s="464"/>
      <c r="AY347" s="464"/>
      <c r="AZ347" s="487"/>
      <c r="BA347" s="408"/>
      <c r="BB347" s="408"/>
      <c r="BC347" s="408"/>
      <c r="BD347" s="408"/>
      <c r="BE347" s="491"/>
      <c r="BF347" s="405"/>
      <c r="BG347" s="414"/>
      <c r="BH347" s="414"/>
      <c r="BI347" s="414"/>
      <c r="BJ347" s="414"/>
      <c r="BK347" s="414"/>
      <c r="BL347" s="414"/>
      <c r="BM347" s="405"/>
      <c r="BN347" s="405"/>
      <c r="BO347" s="405"/>
      <c r="BP347" s="35"/>
    </row>
    <row r="348" spans="1:68" ht="64.5">
      <c r="A348" s="499"/>
      <c r="B348" s="500"/>
      <c r="C348" s="500"/>
      <c r="D348" s="483"/>
      <c r="E348" s="483"/>
      <c r="F348" s="483"/>
      <c r="G348" s="408"/>
      <c r="H348" s="487"/>
      <c r="I348" s="487"/>
      <c r="J348" s="473"/>
      <c r="K348" s="456"/>
      <c r="L348" s="408"/>
      <c r="M348" s="497"/>
      <c r="N348" s="408"/>
      <c r="O348" s="408"/>
      <c r="P348" s="486"/>
      <c r="Q348" s="485"/>
      <c r="R348" s="487"/>
      <c r="S348" s="455"/>
      <c r="T348" s="487"/>
      <c r="U348" s="455"/>
      <c r="V348" s="487"/>
      <c r="W348" s="455"/>
      <c r="X348" s="458"/>
      <c r="Y348" s="455"/>
      <c r="Z348" s="455"/>
      <c r="AA348" s="464"/>
      <c r="AB348" s="243">
        <v>3</v>
      </c>
      <c r="AC348" s="274" t="s">
        <v>1027</v>
      </c>
      <c r="AD348" s="237" t="s">
        <v>357</v>
      </c>
      <c r="AE348" s="237" t="s">
        <v>1017</v>
      </c>
      <c r="AF348" s="245" t="str">
        <f t="shared" si="0"/>
        <v>Probabilidad</v>
      </c>
      <c r="AG348" s="246" t="s">
        <v>97</v>
      </c>
      <c r="AH348" s="241">
        <f t="shared" si="1"/>
        <v>0.25</v>
      </c>
      <c r="AI348" s="246" t="s">
        <v>98</v>
      </c>
      <c r="AJ348" s="241">
        <f t="shared" si="2"/>
        <v>0.15</v>
      </c>
      <c r="AK348" s="247">
        <f t="shared" si="3"/>
        <v>0.4</v>
      </c>
      <c r="AL348" s="248">
        <f>IFERROR(IF(AND(AF347="Probabilidad",AF348="Probabilidad"),(AL347-(+AL347*AK348)),IF(AND(AF347="Impacto",AF348="Probabilidad"),(AL346-(+AL346*AK348)),IF(AF348="Impacto",AL347,""))),"")</f>
        <v>0.216</v>
      </c>
      <c r="AM348" s="248">
        <f>IFERROR(IF(AND(AF347="Impacto",AF348="Impacto"),(AM347-(+AM347*AK348)),IF(AND(AF347="Probabilidad",AF348="Impacto"),(AM346-(+AM346*AK348)),IF(AF348="Probabilidad",AM347,""))),"")</f>
        <v>0.6</v>
      </c>
      <c r="AN348" s="249" t="s">
        <v>99</v>
      </c>
      <c r="AO348" s="249" t="s">
        <v>100</v>
      </c>
      <c r="AP348" s="249" t="s">
        <v>101</v>
      </c>
      <c r="AQ348" s="487"/>
      <c r="AR348" s="463"/>
      <c r="AS348" s="463"/>
      <c r="AT348" s="464"/>
      <c r="AU348" s="463"/>
      <c r="AV348" s="463"/>
      <c r="AW348" s="464"/>
      <c r="AX348" s="464"/>
      <c r="AY348" s="464"/>
      <c r="AZ348" s="487"/>
      <c r="BA348" s="408"/>
      <c r="BB348" s="408"/>
      <c r="BC348" s="408"/>
      <c r="BD348" s="408"/>
      <c r="BE348" s="491"/>
      <c r="BF348" s="405"/>
      <c r="BG348" s="414"/>
      <c r="BH348" s="414"/>
      <c r="BI348" s="414"/>
      <c r="BJ348" s="414"/>
      <c r="BK348" s="414"/>
      <c r="BL348" s="414"/>
      <c r="BM348" s="405"/>
      <c r="BN348" s="405"/>
      <c r="BO348" s="405"/>
      <c r="BP348" s="35"/>
    </row>
    <row r="349" spans="1:68" ht="64.5">
      <c r="A349" s="499"/>
      <c r="B349" s="500"/>
      <c r="C349" s="500"/>
      <c r="D349" s="483"/>
      <c r="E349" s="483"/>
      <c r="F349" s="483"/>
      <c r="G349" s="408"/>
      <c r="H349" s="487"/>
      <c r="I349" s="487"/>
      <c r="J349" s="473"/>
      <c r="K349" s="456"/>
      <c r="L349" s="408"/>
      <c r="M349" s="497"/>
      <c r="N349" s="408"/>
      <c r="O349" s="408"/>
      <c r="P349" s="486"/>
      <c r="Q349" s="485"/>
      <c r="R349" s="487"/>
      <c r="S349" s="455"/>
      <c r="T349" s="487"/>
      <c r="U349" s="455"/>
      <c r="V349" s="487"/>
      <c r="W349" s="455"/>
      <c r="X349" s="458"/>
      <c r="Y349" s="455"/>
      <c r="Z349" s="455"/>
      <c r="AA349" s="464"/>
      <c r="AB349" s="243">
        <v>4</v>
      </c>
      <c r="AC349" s="274" t="s">
        <v>1028</v>
      </c>
      <c r="AD349" s="237" t="s">
        <v>357</v>
      </c>
      <c r="AE349" s="237" t="s">
        <v>1017</v>
      </c>
      <c r="AF349" s="245" t="str">
        <f t="shared" si="0"/>
        <v>Probabilidad</v>
      </c>
      <c r="AG349" s="246" t="s">
        <v>250</v>
      </c>
      <c r="AH349" s="241">
        <f t="shared" si="1"/>
        <v>0.15</v>
      </c>
      <c r="AI349" s="246" t="s">
        <v>98</v>
      </c>
      <c r="AJ349" s="241">
        <f t="shared" si="2"/>
        <v>0.15</v>
      </c>
      <c r="AK349" s="247">
        <f t="shared" si="3"/>
        <v>0.3</v>
      </c>
      <c r="AL349" s="248">
        <f>IFERROR(IF(AND(AF348="Probabilidad",AF349="Probabilidad"),(AL348-(+AL348*AK349)),IF(AND(AF348="Impacto",AF349="Probabilidad"),(AL347-(+AL347*AK349)),IF(AF349="Impacto",AL348,""))),"")</f>
        <v>0.1512</v>
      </c>
      <c r="AM349" s="248">
        <f>IFERROR(IF(AND(AF348="Impacto",AF349="Impacto"),(AM348-(+AM348*AK349)),IF(AND(AF348="Probabilidad",AF349="Impacto"),(AM347-(+AM347*AK349)),IF(AF349="Probabilidad",AM348,""))),"")</f>
        <v>0.6</v>
      </c>
      <c r="AN349" s="249" t="s">
        <v>99</v>
      </c>
      <c r="AO349" s="249" t="s">
        <v>100</v>
      </c>
      <c r="AP349" s="249" t="s">
        <v>101</v>
      </c>
      <c r="AQ349" s="487"/>
      <c r="AR349" s="463"/>
      <c r="AS349" s="463"/>
      <c r="AT349" s="464"/>
      <c r="AU349" s="463"/>
      <c r="AV349" s="463"/>
      <c r="AW349" s="464"/>
      <c r="AX349" s="464"/>
      <c r="AY349" s="464"/>
      <c r="AZ349" s="487"/>
      <c r="BA349" s="408"/>
      <c r="BB349" s="408"/>
      <c r="BC349" s="408"/>
      <c r="BD349" s="408"/>
      <c r="BE349" s="491"/>
      <c r="BF349" s="405"/>
      <c r="BG349" s="414"/>
      <c r="BH349" s="414"/>
      <c r="BI349" s="414"/>
      <c r="BJ349" s="414"/>
      <c r="BK349" s="414"/>
      <c r="BL349" s="414"/>
      <c r="BM349" s="405"/>
      <c r="BN349" s="405"/>
      <c r="BO349" s="405"/>
      <c r="BP349" s="35"/>
    </row>
    <row r="350" spans="1:68">
      <c r="A350" s="499"/>
      <c r="B350" s="500"/>
      <c r="C350" s="500"/>
      <c r="D350" s="483"/>
      <c r="E350" s="483"/>
      <c r="F350" s="483"/>
      <c r="G350" s="408"/>
      <c r="H350" s="487"/>
      <c r="I350" s="487"/>
      <c r="J350" s="473"/>
      <c r="K350" s="456"/>
      <c r="L350" s="408"/>
      <c r="M350" s="497"/>
      <c r="N350" s="408"/>
      <c r="O350" s="408"/>
      <c r="P350" s="486"/>
      <c r="Q350" s="485"/>
      <c r="R350" s="487"/>
      <c r="S350" s="455"/>
      <c r="T350" s="487"/>
      <c r="U350" s="455"/>
      <c r="V350" s="487"/>
      <c r="W350" s="455"/>
      <c r="X350" s="458"/>
      <c r="Y350" s="455"/>
      <c r="Z350" s="455"/>
      <c r="AA350" s="464"/>
      <c r="AB350" s="243"/>
      <c r="AC350" s="237"/>
      <c r="AD350" s="237"/>
      <c r="AE350" s="237"/>
      <c r="AF350" s="245" t="s">
        <v>143</v>
      </c>
      <c r="AG350" s="246"/>
      <c r="AH350" s="241" t="s">
        <v>143</v>
      </c>
      <c r="AI350" s="246"/>
      <c r="AJ350" s="241" t="s">
        <v>143</v>
      </c>
      <c r="AK350" s="247" t="s">
        <v>143</v>
      </c>
      <c r="AL350" s="248" t="s">
        <v>143</v>
      </c>
      <c r="AM350" s="248" t="s">
        <v>143</v>
      </c>
      <c r="AN350" s="249"/>
      <c r="AO350" s="249"/>
      <c r="AP350" s="249"/>
      <c r="AQ350" s="487"/>
      <c r="AR350" s="463"/>
      <c r="AS350" s="463"/>
      <c r="AT350" s="464"/>
      <c r="AU350" s="463"/>
      <c r="AV350" s="463"/>
      <c r="AW350" s="464"/>
      <c r="AX350" s="464"/>
      <c r="AY350" s="464"/>
      <c r="AZ350" s="487"/>
      <c r="BA350" s="408"/>
      <c r="BB350" s="408"/>
      <c r="BC350" s="408"/>
      <c r="BD350" s="408"/>
      <c r="BE350" s="491"/>
      <c r="BF350" s="405"/>
      <c r="BG350" s="414"/>
      <c r="BH350" s="414"/>
      <c r="BI350" s="414"/>
      <c r="BJ350" s="414"/>
      <c r="BK350" s="414"/>
      <c r="BL350" s="414"/>
      <c r="BM350" s="405"/>
      <c r="BN350" s="405"/>
      <c r="BO350" s="405"/>
      <c r="BP350" s="35"/>
    </row>
    <row r="351" spans="1:68">
      <c r="A351" s="499"/>
      <c r="B351" s="500"/>
      <c r="C351" s="500"/>
      <c r="D351" s="483"/>
      <c r="E351" s="483"/>
      <c r="F351" s="483"/>
      <c r="G351" s="408"/>
      <c r="H351" s="487"/>
      <c r="I351" s="487"/>
      <c r="J351" s="474"/>
      <c r="K351" s="456"/>
      <c r="L351" s="408"/>
      <c r="M351" s="497"/>
      <c r="N351" s="408"/>
      <c r="O351" s="408"/>
      <c r="P351" s="486"/>
      <c r="Q351" s="485"/>
      <c r="R351" s="487"/>
      <c r="S351" s="455"/>
      <c r="T351" s="487"/>
      <c r="U351" s="455"/>
      <c r="V351" s="487"/>
      <c r="W351" s="455"/>
      <c r="X351" s="458"/>
      <c r="Y351" s="455"/>
      <c r="Z351" s="455"/>
      <c r="AA351" s="464"/>
      <c r="AB351" s="243"/>
      <c r="AC351" s="237"/>
      <c r="AD351" s="237"/>
      <c r="AE351" s="237"/>
      <c r="AF351" s="245" t="s">
        <v>143</v>
      </c>
      <c r="AG351" s="246"/>
      <c r="AH351" s="241" t="s">
        <v>143</v>
      </c>
      <c r="AI351" s="246"/>
      <c r="AJ351" s="241" t="s">
        <v>143</v>
      </c>
      <c r="AK351" s="247" t="s">
        <v>143</v>
      </c>
      <c r="AL351" s="248" t="s">
        <v>143</v>
      </c>
      <c r="AM351" s="248" t="s">
        <v>143</v>
      </c>
      <c r="AN351" s="249"/>
      <c r="AO351" s="249"/>
      <c r="AP351" s="249"/>
      <c r="AQ351" s="487"/>
      <c r="AR351" s="463"/>
      <c r="AS351" s="463"/>
      <c r="AT351" s="464"/>
      <c r="AU351" s="463"/>
      <c r="AV351" s="463"/>
      <c r="AW351" s="464"/>
      <c r="AX351" s="464"/>
      <c r="AY351" s="464"/>
      <c r="AZ351" s="487"/>
      <c r="BA351" s="408"/>
      <c r="BB351" s="408"/>
      <c r="BC351" s="408"/>
      <c r="BD351" s="408"/>
      <c r="BE351" s="491"/>
      <c r="BF351" s="405"/>
      <c r="BG351" s="414"/>
      <c r="BH351" s="414"/>
      <c r="BI351" s="414"/>
      <c r="BJ351" s="414"/>
      <c r="BK351" s="414"/>
      <c r="BL351" s="414"/>
      <c r="BM351" s="405"/>
      <c r="BN351" s="405"/>
      <c r="BO351" s="405"/>
      <c r="BP351" s="35"/>
    </row>
    <row r="352" spans="1:68" ht="66" customHeight="1">
      <c r="A352" s="499"/>
      <c r="B352" s="500"/>
      <c r="C352" s="500"/>
      <c r="D352" s="483" t="s">
        <v>83</v>
      </c>
      <c r="E352" s="483" t="s">
        <v>975</v>
      </c>
      <c r="F352" s="483">
        <v>5</v>
      </c>
      <c r="G352" s="408" t="s">
        <v>1029</v>
      </c>
      <c r="H352" s="487"/>
      <c r="I352" s="487"/>
      <c r="J352" s="463" t="s">
        <v>1030</v>
      </c>
      <c r="K352" s="456" t="s">
        <v>192</v>
      </c>
      <c r="L352" s="408" t="s">
        <v>88</v>
      </c>
      <c r="M352" s="464" t="s">
        <v>1031</v>
      </c>
      <c r="N352" s="408"/>
      <c r="O352" s="408"/>
      <c r="P352" s="484" t="s">
        <v>1032</v>
      </c>
      <c r="Q352" s="485">
        <v>0.98</v>
      </c>
      <c r="R352" s="487" t="s">
        <v>388</v>
      </c>
      <c r="S352" s="455">
        <v>1</v>
      </c>
      <c r="T352" s="487"/>
      <c r="U352" s="455" t="s">
        <v>143</v>
      </c>
      <c r="V352" s="487" t="s">
        <v>130</v>
      </c>
      <c r="W352" s="455">
        <v>0.6</v>
      </c>
      <c r="X352" s="458" t="s">
        <v>130</v>
      </c>
      <c r="Y352" s="455">
        <v>0.6</v>
      </c>
      <c r="Z352" s="455" t="s">
        <v>992</v>
      </c>
      <c r="AA352" s="464" t="s">
        <v>104</v>
      </c>
      <c r="AB352" s="243">
        <v>1</v>
      </c>
      <c r="AC352" s="74" t="s">
        <v>1033</v>
      </c>
      <c r="AD352" s="108" t="s">
        <v>94</v>
      </c>
      <c r="AE352" s="73" t="s">
        <v>1034</v>
      </c>
      <c r="AF352" s="30" t="str">
        <f t="shared" ref="AF352:AF356" si="4">IF(OR(AG352="Preventivo",AG352="Detectivo"),"Probabilidad",IF(AG352="Correctivo","Impacto",""))</f>
        <v>Probabilidad</v>
      </c>
      <c r="AG352" s="27" t="s">
        <v>97</v>
      </c>
      <c r="AH352" s="75">
        <f t="shared" ref="AH352:AH356" si="5">IF(AG352="","",IF(AG352="Preventivo",25%,IF(AG352="Detectivo",15%,IF(AG352="Correctivo",10%))))</f>
        <v>0.25</v>
      </c>
      <c r="AI352" s="27" t="s">
        <v>98</v>
      </c>
      <c r="AJ352" s="75">
        <f t="shared" ref="AJ352:AJ356" si="6">IF(AI352="Automático",25%,IF(AI352="Manual",15%,""))</f>
        <v>0.15</v>
      </c>
      <c r="AK352" s="76">
        <f t="shared" ref="AK352:AK356" si="7">IF(OR(AH352="",AJ352=""),"",AH352+AJ352)</f>
        <v>0.4</v>
      </c>
      <c r="AL352" s="28">
        <f>IFERROR(IF(AF352="Probabilidad",(S352-(+S352*AK352)),IF(AF352="Impacto",S352,"")),"")</f>
        <v>0.6</v>
      </c>
      <c r="AM352" s="28">
        <f>IFERROR(IF(AF352="Impacto",(Y352-(+Y352*AK352)),IF(AF352="Probabilidad",Y352,"")),"")</f>
        <v>0.6</v>
      </c>
      <c r="AN352" s="29" t="s">
        <v>99</v>
      </c>
      <c r="AO352" s="29" t="s">
        <v>100</v>
      </c>
      <c r="AP352" s="29" t="s">
        <v>101</v>
      </c>
      <c r="AQ352" s="487" t="s">
        <v>1018</v>
      </c>
      <c r="AR352" s="462">
        <v>1</v>
      </c>
      <c r="AS352" s="462">
        <v>9.0719999999999995E-2</v>
      </c>
      <c r="AT352" s="464" t="s">
        <v>103</v>
      </c>
      <c r="AU352" s="462">
        <v>0.6</v>
      </c>
      <c r="AV352" s="462">
        <v>0.44999999999999996</v>
      </c>
      <c r="AW352" s="464" t="s">
        <v>130</v>
      </c>
      <c r="AX352" s="464" t="s">
        <v>104</v>
      </c>
      <c r="AY352" s="464" t="s">
        <v>130</v>
      </c>
      <c r="AZ352" s="487" t="s">
        <v>105</v>
      </c>
      <c r="BA352" s="408" t="s">
        <v>1035</v>
      </c>
      <c r="BB352" s="408" t="s">
        <v>1036</v>
      </c>
      <c r="BC352" s="408" t="s">
        <v>281</v>
      </c>
      <c r="BD352" s="408" t="s">
        <v>1037</v>
      </c>
      <c r="BE352" s="491" t="s">
        <v>265</v>
      </c>
      <c r="BF352" s="405" t="s">
        <v>1038</v>
      </c>
      <c r="BG352" s="405" t="s">
        <v>1039</v>
      </c>
      <c r="BH352" s="414" t="s">
        <v>399</v>
      </c>
      <c r="BI352" s="414"/>
      <c r="BJ352" s="414"/>
      <c r="BK352" s="414"/>
      <c r="BL352" s="424" t="s">
        <v>1040</v>
      </c>
      <c r="BM352" s="405" t="s">
        <v>201</v>
      </c>
      <c r="BN352" s="405" t="s">
        <v>219</v>
      </c>
      <c r="BO352" s="405" t="s">
        <v>613</v>
      </c>
      <c r="BP352" s="35"/>
    </row>
    <row r="353" spans="1:68" ht="84.75" customHeight="1">
      <c r="A353" s="499"/>
      <c r="B353" s="500"/>
      <c r="C353" s="500"/>
      <c r="D353" s="483"/>
      <c r="E353" s="483"/>
      <c r="F353" s="483"/>
      <c r="G353" s="408"/>
      <c r="H353" s="487"/>
      <c r="I353" s="487"/>
      <c r="J353" s="463"/>
      <c r="K353" s="456"/>
      <c r="L353" s="408"/>
      <c r="M353" s="464"/>
      <c r="N353" s="408"/>
      <c r="O353" s="408"/>
      <c r="P353" s="484"/>
      <c r="Q353" s="485"/>
      <c r="R353" s="487"/>
      <c r="S353" s="455"/>
      <c r="T353" s="487"/>
      <c r="U353" s="455"/>
      <c r="V353" s="487"/>
      <c r="W353" s="455"/>
      <c r="X353" s="458"/>
      <c r="Y353" s="455"/>
      <c r="Z353" s="455"/>
      <c r="AA353" s="464"/>
      <c r="AB353" s="243">
        <v>2</v>
      </c>
      <c r="AC353" s="83" t="s">
        <v>1041</v>
      </c>
      <c r="AD353" s="233" t="s">
        <v>359</v>
      </c>
      <c r="AE353" s="237" t="s">
        <v>1034</v>
      </c>
      <c r="AF353" s="245" t="str">
        <f t="shared" si="4"/>
        <v>Probabilidad</v>
      </c>
      <c r="AG353" s="246" t="s">
        <v>97</v>
      </c>
      <c r="AH353" s="241">
        <f t="shared" si="5"/>
        <v>0.25</v>
      </c>
      <c r="AI353" s="246" t="s">
        <v>98</v>
      </c>
      <c r="AJ353" s="241">
        <f t="shared" si="6"/>
        <v>0.15</v>
      </c>
      <c r="AK353" s="247">
        <f t="shared" si="7"/>
        <v>0.4</v>
      </c>
      <c r="AL353" s="248">
        <f>IFERROR(IF(AND(AF352="Probabilidad",AF353="Probabilidad"),(AL352-(+AL352*AK353)),IF(AF353="Probabilidad",(S352-(+S352*AK353)),IF(AF353="Impacto",AL352,""))),"")</f>
        <v>0.36</v>
      </c>
      <c r="AM353" s="248">
        <f>IFERROR(IF(AND(AF352="Impacto",AF353="Impacto"),(AM352-(+AM352*AK353)),IF(AF353="Impacto",(Y352-(+Y352*AK353)),IF(AF353="Probabilidad",AM352,""))),"")</f>
        <v>0.6</v>
      </c>
      <c r="AN353" s="249" t="s">
        <v>99</v>
      </c>
      <c r="AO353" s="249" t="s">
        <v>100</v>
      </c>
      <c r="AP353" s="249" t="s">
        <v>101</v>
      </c>
      <c r="AQ353" s="487"/>
      <c r="AR353" s="463"/>
      <c r="AS353" s="463"/>
      <c r="AT353" s="464"/>
      <c r="AU353" s="463"/>
      <c r="AV353" s="463"/>
      <c r="AW353" s="464"/>
      <c r="AX353" s="464"/>
      <c r="AY353" s="464"/>
      <c r="AZ353" s="487"/>
      <c r="BA353" s="408"/>
      <c r="BB353" s="408"/>
      <c r="BC353" s="408"/>
      <c r="BD353" s="408"/>
      <c r="BE353" s="491"/>
      <c r="BF353" s="405"/>
      <c r="BG353" s="405"/>
      <c r="BH353" s="414"/>
      <c r="BI353" s="414"/>
      <c r="BJ353" s="414"/>
      <c r="BK353" s="414"/>
      <c r="BL353" s="424"/>
      <c r="BM353" s="405"/>
      <c r="BN353" s="405"/>
      <c r="BO353" s="405"/>
      <c r="BP353" s="35"/>
    </row>
    <row r="354" spans="1:68" ht="84.75" customHeight="1">
      <c r="A354" s="499"/>
      <c r="B354" s="500"/>
      <c r="C354" s="500"/>
      <c r="D354" s="483"/>
      <c r="E354" s="483"/>
      <c r="F354" s="483"/>
      <c r="G354" s="408"/>
      <c r="H354" s="487"/>
      <c r="I354" s="487"/>
      <c r="J354" s="463"/>
      <c r="K354" s="456"/>
      <c r="L354" s="408"/>
      <c r="M354" s="464"/>
      <c r="N354" s="408"/>
      <c r="O354" s="408"/>
      <c r="P354" s="484"/>
      <c r="Q354" s="485"/>
      <c r="R354" s="487"/>
      <c r="S354" s="455"/>
      <c r="T354" s="487"/>
      <c r="U354" s="455"/>
      <c r="V354" s="487"/>
      <c r="W354" s="455"/>
      <c r="X354" s="458"/>
      <c r="Y354" s="455"/>
      <c r="Z354" s="455"/>
      <c r="AA354" s="464"/>
      <c r="AB354" s="243">
        <v>3</v>
      </c>
      <c r="AC354" s="239" t="s">
        <v>1042</v>
      </c>
      <c r="AD354" s="233" t="s">
        <v>357</v>
      </c>
      <c r="AE354" s="237" t="s">
        <v>1034</v>
      </c>
      <c r="AF354" s="245" t="str">
        <f t="shared" si="4"/>
        <v>Probabilidad</v>
      </c>
      <c r="AG354" s="246" t="s">
        <v>97</v>
      </c>
      <c r="AH354" s="241">
        <f t="shared" si="5"/>
        <v>0.25</v>
      </c>
      <c r="AI354" s="246" t="s">
        <v>98</v>
      </c>
      <c r="AJ354" s="241">
        <f t="shared" si="6"/>
        <v>0.15</v>
      </c>
      <c r="AK354" s="247">
        <f t="shared" si="7"/>
        <v>0.4</v>
      </c>
      <c r="AL354" s="248">
        <f>IFERROR(IF(AND(AF353="Probabilidad",AF354="Probabilidad"),(AL353-(+AL353*AK354)),IF(AND(AF353="Impacto",AF354="Probabilidad"),(AL352-(+AL352*AK354)),IF(AF354="Impacto",AL353,""))),"")</f>
        <v>0.216</v>
      </c>
      <c r="AM354" s="248">
        <f>IFERROR(IF(AND(AF353="Impacto",AF354="Impacto"),(AM353-(+AM353*AK354)),IF(AND(AF353="Probabilidad",AF354="Impacto"),(AM352-(+AM352*AK354)),IF(AF354="Probabilidad",AM353,""))),"")</f>
        <v>0.6</v>
      </c>
      <c r="AN354" s="249" t="s">
        <v>99</v>
      </c>
      <c r="AO354" s="249" t="s">
        <v>100</v>
      </c>
      <c r="AP354" s="249" t="s">
        <v>101</v>
      </c>
      <c r="AQ354" s="487"/>
      <c r="AR354" s="463"/>
      <c r="AS354" s="463"/>
      <c r="AT354" s="464"/>
      <c r="AU354" s="463"/>
      <c r="AV354" s="463"/>
      <c r="AW354" s="464"/>
      <c r="AX354" s="464"/>
      <c r="AY354" s="464"/>
      <c r="AZ354" s="487"/>
      <c r="BA354" s="408"/>
      <c r="BB354" s="408"/>
      <c r="BC354" s="408"/>
      <c r="BD354" s="408"/>
      <c r="BE354" s="491"/>
      <c r="BF354" s="405"/>
      <c r="BG354" s="405"/>
      <c r="BH354" s="414"/>
      <c r="BI354" s="414"/>
      <c r="BJ354" s="414"/>
      <c r="BK354" s="414"/>
      <c r="BL354" s="424"/>
      <c r="BM354" s="405"/>
      <c r="BN354" s="405"/>
      <c r="BO354" s="405"/>
      <c r="BP354" s="35"/>
    </row>
    <row r="355" spans="1:68" ht="84.75" customHeight="1">
      <c r="A355" s="499"/>
      <c r="B355" s="500"/>
      <c r="C355" s="500"/>
      <c r="D355" s="483"/>
      <c r="E355" s="483"/>
      <c r="F355" s="483"/>
      <c r="G355" s="408"/>
      <c r="H355" s="487"/>
      <c r="I355" s="487"/>
      <c r="J355" s="463"/>
      <c r="K355" s="456"/>
      <c r="L355" s="408"/>
      <c r="M355" s="464"/>
      <c r="N355" s="408"/>
      <c r="O355" s="408"/>
      <c r="P355" s="484"/>
      <c r="Q355" s="485"/>
      <c r="R355" s="487"/>
      <c r="S355" s="455"/>
      <c r="T355" s="487"/>
      <c r="U355" s="455"/>
      <c r="V355" s="487"/>
      <c r="W355" s="455"/>
      <c r="X355" s="458"/>
      <c r="Y355" s="455"/>
      <c r="Z355" s="455"/>
      <c r="AA355" s="464"/>
      <c r="AB355" s="243">
        <v>4</v>
      </c>
      <c r="AC355" s="237" t="s">
        <v>1043</v>
      </c>
      <c r="AD355" s="233" t="s">
        <v>357</v>
      </c>
      <c r="AE355" s="237" t="s">
        <v>1034</v>
      </c>
      <c r="AF355" s="245" t="str">
        <f t="shared" si="4"/>
        <v>Probabilidad</v>
      </c>
      <c r="AG355" s="246" t="s">
        <v>97</v>
      </c>
      <c r="AH355" s="241">
        <f t="shared" si="5"/>
        <v>0.25</v>
      </c>
      <c r="AI355" s="246" t="s">
        <v>98</v>
      </c>
      <c r="AJ355" s="241">
        <f t="shared" si="6"/>
        <v>0.15</v>
      </c>
      <c r="AK355" s="247">
        <f t="shared" si="7"/>
        <v>0.4</v>
      </c>
      <c r="AL355" s="248">
        <f>IFERROR(IF(AND(AF354="Probabilidad",AF355="Probabilidad"),(AL354-(+AL354*AK355)),IF(AND(AF354="Impacto",AF355="Probabilidad"),(AL353-(+AL353*AK355)),IF(AF355="Impacto",AL354,""))),"")</f>
        <v>0.12959999999999999</v>
      </c>
      <c r="AM355" s="248">
        <f>IFERROR(IF(AND(AF354="Impacto",AF355="Impacto"),(AM354-(+AM354*AK355)),IF(AND(AF354="Probabilidad",AF355="Impacto"),(AM353-(+AM353*AK355)),IF(AF355="Probabilidad",AM354,""))),"")</f>
        <v>0.6</v>
      </c>
      <c r="AN355" s="249" t="s">
        <v>99</v>
      </c>
      <c r="AO355" s="249" t="s">
        <v>100</v>
      </c>
      <c r="AP355" s="249" t="s">
        <v>101</v>
      </c>
      <c r="AQ355" s="487"/>
      <c r="AR355" s="463"/>
      <c r="AS355" s="463"/>
      <c r="AT355" s="464"/>
      <c r="AU355" s="463"/>
      <c r="AV355" s="463"/>
      <c r="AW355" s="464"/>
      <c r="AX355" s="464"/>
      <c r="AY355" s="464"/>
      <c r="AZ355" s="487"/>
      <c r="BA355" s="408"/>
      <c r="BB355" s="408"/>
      <c r="BC355" s="408"/>
      <c r="BD355" s="408"/>
      <c r="BE355" s="491"/>
      <c r="BF355" s="405"/>
      <c r="BG355" s="405"/>
      <c r="BH355" s="414"/>
      <c r="BI355" s="414"/>
      <c r="BJ355" s="414"/>
      <c r="BK355" s="414"/>
      <c r="BL355" s="424"/>
      <c r="BM355" s="405"/>
      <c r="BN355" s="405"/>
      <c r="BO355" s="405"/>
      <c r="BP355" s="35"/>
    </row>
    <row r="356" spans="1:68" ht="84.75" customHeight="1">
      <c r="A356" s="499"/>
      <c r="B356" s="500"/>
      <c r="C356" s="500"/>
      <c r="D356" s="483"/>
      <c r="E356" s="483"/>
      <c r="F356" s="483"/>
      <c r="G356" s="408"/>
      <c r="H356" s="487"/>
      <c r="I356" s="487"/>
      <c r="J356" s="463"/>
      <c r="K356" s="456"/>
      <c r="L356" s="408"/>
      <c r="M356" s="464"/>
      <c r="N356" s="408"/>
      <c r="O356" s="408"/>
      <c r="P356" s="484"/>
      <c r="Q356" s="485"/>
      <c r="R356" s="487"/>
      <c r="S356" s="455"/>
      <c r="T356" s="487"/>
      <c r="U356" s="455"/>
      <c r="V356" s="487"/>
      <c r="W356" s="455"/>
      <c r="X356" s="458"/>
      <c r="Y356" s="455"/>
      <c r="Z356" s="455"/>
      <c r="AA356" s="464"/>
      <c r="AB356" s="243">
        <v>5</v>
      </c>
      <c r="AC356" s="239" t="s">
        <v>1044</v>
      </c>
      <c r="AD356" s="233" t="s">
        <v>357</v>
      </c>
      <c r="AE356" s="237" t="s">
        <v>1034</v>
      </c>
      <c r="AF356" s="245" t="str">
        <f t="shared" si="4"/>
        <v>Probabilidad</v>
      </c>
      <c r="AG356" s="246" t="s">
        <v>250</v>
      </c>
      <c r="AH356" s="241">
        <f t="shared" si="5"/>
        <v>0.15</v>
      </c>
      <c r="AI356" s="246" t="s">
        <v>98</v>
      </c>
      <c r="AJ356" s="241">
        <f t="shared" si="6"/>
        <v>0.15</v>
      </c>
      <c r="AK356" s="247">
        <f t="shared" si="7"/>
        <v>0.3</v>
      </c>
      <c r="AL356" s="248">
        <f>IFERROR(IF(AND(AF355="Probabilidad",AF356="Probabilidad"),(AL355-(+AL355*AK356)),IF(AND(AF355="Impacto",AF356="Probabilidad"),(AL354-(+AL354*AK356)),IF(AF356="Impacto",AL355,""))),"")</f>
        <v>9.0719999999999995E-2</v>
      </c>
      <c r="AM356" s="248">
        <f>IFERROR(IF(AND(AF355="Impacto",AF356="Impacto"),(AM355-(+AM355*AK356)),IF(AND(AF355="Probabilidad",AF356="Impacto"),(AM354-(+AM354*AK356)),IF(AF356="Probabilidad",AM355,""))),"")</f>
        <v>0.6</v>
      </c>
      <c r="AN356" s="249" t="s">
        <v>99</v>
      </c>
      <c r="AO356" s="249" t="s">
        <v>100</v>
      </c>
      <c r="AP356" s="249" t="s">
        <v>101</v>
      </c>
      <c r="AQ356" s="487"/>
      <c r="AR356" s="463"/>
      <c r="AS356" s="463"/>
      <c r="AT356" s="464"/>
      <c r="AU356" s="463"/>
      <c r="AV356" s="463"/>
      <c r="AW356" s="464"/>
      <c r="AX356" s="464"/>
      <c r="AY356" s="464"/>
      <c r="AZ356" s="487"/>
      <c r="BA356" s="408"/>
      <c r="BB356" s="408"/>
      <c r="BC356" s="408"/>
      <c r="BD356" s="408"/>
      <c r="BE356" s="491"/>
      <c r="BF356" s="405"/>
      <c r="BG356" s="405"/>
      <c r="BH356" s="414"/>
      <c r="BI356" s="414"/>
      <c r="BJ356" s="414"/>
      <c r="BK356" s="414"/>
      <c r="BL356" s="424"/>
      <c r="BM356" s="405"/>
      <c r="BN356" s="405"/>
      <c r="BO356" s="405"/>
      <c r="BP356" s="35"/>
    </row>
    <row r="357" spans="1:68" ht="84.75" customHeight="1">
      <c r="A357" s="499"/>
      <c r="B357" s="500"/>
      <c r="C357" s="500"/>
      <c r="D357" s="483"/>
      <c r="E357" s="483"/>
      <c r="F357" s="483"/>
      <c r="G357" s="408"/>
      <c r="H357" s="487"/>
      <c r="I357" s="487"/>
      <c r="J357" s="463"/>
      <c r="K357" s="456"/>
      <c r="L357" s="408"/>
      <c r="M357" s="464"/>
      <c r="N357" s="408"/>
      <c r="O357" s="408"/>
      <c r="P357" s="484"/>
      <c r="Q357" s="485"/>
      <c r="R357" s="487"/>
      <c r="S357" s="455"/>
      <c r="T357" s="487"/>
      <c r="U357" s="455"/>
      <c r="V357" s="487"/>
      <c r="W357" s="455"/>
      <c r="X357" s="458"/>
      <c r="Y357" s="455"/>
      <c r="Z357" s="455"/>
      <c r="AA357" s="464"/>
      <c r="AB357" s="243">
        <v>6</v>
      </c>
      <c r="AC357" s="239" t="s">
        <v>1045</v>
      </c>
      <c r="AD357" s="233" t="s">
        <v>357</v>
      </c>
      <c r="AE357" s="237" t="s">
        <v>1034</v>
      </c>
      <c r="AF357" s="245" t="s">
        <v>293</v>
      </c>
      <c r="AG357" s="246" t="s">
        <v>294</v>
      </c>
      <c r="AH357" s="241">
        <v>0.1</v>
      </c>
      <c r="AI357" s="246" t="s">
        <v>98</v>
      </c>
      <c r="AJ357" s="241">
        <v>0.15</v>
      </c>
      <c r="AK357" s="247">
        <v>0.25</v>
      </c>
      <c r="AL357" s="248">
        <v>9.0719999999999995E-2</v>
      </c>
      <c r="AM357" s="248">
        <v>0.44999999999999996</v>
      </c>
      <c r="AN357" s="249" t="s">
        <v>99</v>
      </c>
      <c r="AO357" s="249" t="s">
        <v>100</v>
      </c>
      <c r="AP357" s="249" t="s">
        <v>101</v>
      </c>
      <c r="AQ357" s="487"/>
      <c r="AR357" s="463"/>
      <c r="AS357" s="463"/>
      <c r="AT357" s="464"/>
      <c r="AU357" s="463"/>
      <c r="AV357" s="463"/>
      <c r="AW357" s="464"/>
      <c r="AX357" s="464"/>
      <c r="AY357" s="464"/>
      <c r="AZ357" s="487"/>
      <c r="BA357" s="408"/>
      <c r="BB357" s="408"/>
      <c r="BC357" s="408"/>
      <c r="BD357" s="408"/>
      <c r="BE357" s="491"/>
      <c r="BF357" s="405"/>
      <c r="BG357" s="405"/>
      <c r="BH357" s="414"/>
      <c r="BI357" s="414"/>
      <c r="BJ357" s="414"/>
      <c r="BK357" s="414"/>
      <c r="BL357" s="424"/>
      <c r="BM357" s="405"/>
      <c r="BN357" s="405"/>
      <c r="BO357" s="405"/>
      <c r="BP357" s="35"/>
    </row>
    <row r="358" spans="1:68" ht="84.75" customHeight="1">
      <c r="A358" s="499"/>
      <c r="B358" s="500"/>
      <c r="C358" s="500"/>
      <c r="D358" s="501" t="s">
        <v>83</v>
      </c>
      <c r="E358" s="501" t="s">
        <v>975</v>
      </c>
      <c r="F358" s="501">
        <v>6</v>
      </c>
      <c r="G358" s="493" t="s">
        <v>1046</v>
      </c>
      <c r="H358" s="487"/>
      <c r="I358" s="487"/>
      <c r="J358" s="463" t="s">
        <v>1047</v>
      </c>
      <c r="K358" s="496" t="s">
        <v>87</v>
      </c>
      <c r="L358" s="408" t="s">
        <v>88</v>
      </c>
      <c r="M358" s="464" t="s">
        <v>1048</v>
      </c>
      <c r="N358" s="408"/>
      <c r="O358" s="408"/>
      <c r="P358" s="493" t="s">
        <v>1049</v>
      </c>
      <c r="Q358" s="494">
        <v>0.9</v>
      </c>
      <c r="R358" s="487" t="s">
        <v>129</v>
      </c>
      <c r="S358" s="455">
        <v>0.4</v>
      </c>
      <c r="T358" s="487"/>
      <c r="U358" s="455" t="s">
        <v>143</v>
      </c>
      <c r="V358" s="487" t="s">
        <v>130</v>
      </c>
      <c r="W358" s="455">
        <v>0.6</v>
      </c>
      <c r="X358" s="458" t="s">
        <v>130</v>
      </c>
      <c r="Y358" s="455">
        <v>0.6</v>
      </c>
      <c r="Z358" s="455" t="s">
        <v>257</v>
      </c>
      <c r="AA358" s="464" t="s">
        <v>130</v>
      </c>
      <c r="AB358" s="243">
        <v>1</v>
      </c>
      <c r="AC358" s="276" t="s">
        <v>1050</v>
      </c>
      <c r="AD358" s="276" t="s">
        <v>94</v>
      </c>
      <c r="AE358" s="237" t="s">
        <v>1051</v>
      </c>
      <c r="AF358" s="245" t="s">
        <v>96</v>
      </c>
      <c r="AG358" s="246" t="s">
        <v>97</v>
      </c>
      <c r="AH358" s="241">
        <v>0.25</v>
      </c>
      <c r="AI358" s="246" t="s">
        <v>98</v>
      </c>
      <c r="AJ358" s="241">
        <v>0.15</v>
      </c>
      <c r="AK358" s="247">
        <v>0.4</v>
      </c>
      <c r="AL358" s="248">
        <v>0.24</v>
      </c>
      <c r="AM358" s="248">
        <v>0.6</v>
      </c>
      <c r="AN358" s="249" t="s">
        <v>99</v>
      </c>
      <c r="AO358" s="249" t="s">
        <v>100</v>
      </c>
      <c r="AP358" s="249" t="s">
        <v>101</v>
      </c>
      <c r="AQ358" s="487" t="s">
        <v>1052</v>
      </c>
      <c r="AR358" s="462">
        <v>0.4</v>
      </c>
      <c r="AS358" s="462">
        <v>0.11759999999999998</v>
      </c>
      <c r="AT358" s="464" t="s">
        <v>103</v>
      </c>
      <c r="AU358" s="462">
        <v>0.6</v>
      </c>
      <c r="AV358" s="462">
        <v>0.44999999999999996</v>
      </c>
      <c r="AW358" s="464" t="s">
        <v>130</v>
      </c>
      <c r="AX358" s="464" t="s">
        <v>130</v>
      </c>
      <c r="AY358" s="464" t="s">
        <v>130</v>
      </c>
      <c r="AZ358" s="487" t="s">
        <v>105</v>
      </c>
      <c r="BA358" s="408" t="s">
        <v>1053</v>
      </c>
      <c r="BB358" s="408" t="s">
        <v>1054</v>
      </c>
      <c r="BC358" s="408" t="s">
        <v>281</v>
      </c>
      <c r="BD358" s="408" t="s">
        <v>1055</v>
      </c>
      <c r="BE358" s="491">
        <v>45657</v>
      </c>
      <c r="BF358" s="495" t="s">
        <v>1056</v>
      </c>
      <c r="BG358" s="405" t="s">
        <v>1057</v>
      </c>
      <c r="BH358" s="414" t="s">
        <v>399</v>
      </c>
      <c r="BI358" s="414"/>
      <c r="BJ358" s="414"/>
      <c r="BK358" s="414"/>
      <c r="BL358" s="424" t="s">
        <v>1058</v>
      </c>
      <c r="BM358" s="405" t="s">
        <v>201</v>
      </c>
      <c r="BN358" s="405" t="s">
        <v>219</v>
      </c>
      <c r="BO358" s="405" t="s">
        <v>613</v>
      </c>
      <c r="BP358" s="35"/>
    </row>
    <row r="359" spans="1:68" ht="86.25" customHeight="1">
      <c r="A359" s="499"/>
      <c r="B359" s="500"/>
      <c r="C359" s="500"/>
      <c r="D359" s="501"/>
      <c r="E359" s="501"/>
      <c r="F359" s="501"/>
      <c r="G359" s="493"/>
      <c r="H359" s="487"/>
      <c r="I359" s="487"/>
      <c r="J359" s="463"/>
      <c r="K359" s="496"/>
      <c r="L359" s="408"/>
      <c r="M359" s="464"/>
      <c r="N359" s="408"/>
      <c r="O359" s="408"/>
      <c r="P359" s="493"/>
      <c r="Q359" s="493"/>
      <c r="R359" s="487"/>
      <c r="S359" s="455"/>
      <c r="T359" s="487"/>
      <c r="U359" s="455"/>
      <c r="V359" s="487"/>
      <c r="W359" s="455"/>
      <c r="X359" s="458"/>
      <c r="Y359" s="455"/>
      <c r="Z359" s="455"/>
      <c r="AA359" s="464"/>
      <c r="AB359" s="243">
        <v>2</v>
      </c>
      <c r="AC359" s="276" t="s">
        <v>1059</v>
      </c>
      <c r="AD359" s="332" t="s">
        <v>94</v>
      </c>
      <c r="AE359" s="237" t="s">
        <v>1051</v>
      </c>
      <c r="AF359" s="245" t="s">
        <v>293</v>
      </c>
      <c r="AG359" s="246" t="s">
        <v>294</v>
      </c>
      <c r="AH359" s="241">
        <v>0.1</v>
      </c>
      <c r="AI359" s="246" t="s">
        <v>98</v>
      </c>
      <c r="AJ359" s="241">
        <v>0.15</v>
      </c>
      <c r="AK359" s="247">
        <v>0.25</v>
      </c>
      <c r="AL359" s="248">
        <v>0.24</v>
      </c>
      <c r="AM359" s="248">
        <v>0.44999999999999996</v>
      </c>
      <c r="AN359" s="249" t="s">
        <v>99</v>
      </c>
      <c r="AO359" s="249" t="s">
        <v>100</v>
      </c>
      <c r="AP359" s="249" t="s">
        <v>101</v>
      </c>
      <c r="AQ359" s="487"/>
      <c r="AR359" s="463"/>
      <c r="AS359" s="463"/>
      <c r="AT359" s="464"/>
      <c r="AU359" s="463"/>
      <c r="AV359" s="463"/>
      <c r="AW359" s="464"/>
      <c r="AX359" s="464"/>
      <c r="AY359" s="464"/>
      <c r="AZ359" s="487"/>
      <c r="BA359" s="408"/>
      <c r="BB359" s="408"/>
      <c r="BC359" s="408"/>
      <c r="BD359" s="408"/>
      <c r="BE359" s="491"/>
      <c r="BF359" s="495"/>
      <c r="BG359" s="405"/>
      <c r="BH359" s="414"/>
      <c r="BI359" s="414"/>
      <c r="BJ359" s="414"/>
      <c r="BK359" s="414"/>
      <c r="BL359" s="424"/>
      <c r="BM359" s="405"/>
      <c r="BN359" s="405"/>
      <c r="BO359" s="405"/>
      <c r="BP359" s="35"/>
    </row>
    <row r="360" spans="1:68" ht="91.5" customHeight="1">
      <c r="A360" s="499"/>
      <c r="B360" s="500"/>
      <c r="C360" s="500"/>
      <c r="D360" s="501"/>
      <c r="E360" s="501"/>
      <c r="F360" s="501"/>
      <c r="G360" s="493"/>
      <c r="H360" s="487"/>
      <c r="I360" s="487"/>
      <c r="J360" s="463"/>
      <c r="K360" s="496"/>
      <c r="L360" s="408"/>
      <c r="M360" s="464"/>
      <c r="N360" s="408"/>
      <c r="O360" s="408"/>
      <c r="P360" s="493"/>
      <c r="Q360" s="493"/>
      <c r="R360" s="487"/>
      <c r="S360" s="455"/>
      <c r="T360" s="487"/>
      <c r="U360" s="455"/>
      <c r="V360" s="487"/>
      <c r="W360" s="455"/>
      <c r="X360" s="458"/>
      <c r="Y360" s="455"/>
      <c r="Z360" s="455"/>
      <c r="AA360" s="464"/>
      <c r="AB360" s="243">
        <v>3</v>
      </c>
      <c r="AC360" s="276" t="s">
        <v>1060</v>
      </c>
      <c r="AD360" s="332" t="s">
        <v>359</v>
      </c>
      <c r="AE360" s="237" t="s">
        <v>1051</v>
      </c>
      <c r="AF360" s="245" t="s">
        <v>96</v>
      </c>
      <c r="AG360" s="246" t="s">
        <v>250</v>
      </c>
      <c r="AH360" s="241">
        <v>0.15</v>
      </c>
      <c r="AI360" s="246" t="s">
        <v>98</v>
      </c>
      <c r="AJ360" s="241">
        <v>0.15</v>
      </c>
      <c r="AK360" s="247">
        <v>0.3</v>
      </c>
      <c r="AL360" s="248">
        <v>0.16799999999999998</v>
      </c>
      <c r="AM360" s="248">
        <v>0.44999999999999996</v>
      </c>
      <c r="AN360" s="249" t="s">
        <v>99</v>
      </c>
      <c r="AO360" s="249" t="s">
        <v>100</v>
      </c>
      <c r="AP360" s="249" t="s">
        <v>101</v>
      </c>
      <c r="AQ360" s="487"/>
      <c r="AR360" s="463"/>
      <c r="AS360" s="463"/>
      <c r="AT360" s="464"/>
      <c r="AU360" s="463"/>
      <c r="AV360" s="463"/>
      <c r="AW360" s="464"/>
      <c r="AX360" s="464"/>
      <c r="AY360" s="464"/>
      <c r="AZ360" s="487"/>
      <c r="BA360" s="408"/>
      <c r="BB360" s="408"/>
      <c r="BC360" s="408"/>
      <c r="BD360" s="408"/>
      <c r="BE360" s="491"/>
      <c r="BF360" s="495"/>
      <c r="BG360" s="405"/>
      <c r="BH360" s="414"/>
      <c r="BI360" s="414"/>
      <c r="BJ360" s="414"/>
      <c r="BK360" s="414"/>
      <c r="BL360" s="424"/>
      <c r="BM360" s="405"/>
      <c r="BN360" s="405"/>
      <c r="BO360" s="405"/>
      <c r="BP360" s="35"/>
    </row>
    <row r="361" spans="1:68" ht="91.5" customHeight="1">
      <c r="A361" s="499"/>
      <c r="B361" s="500"/>
      <c r="C361" s="500"/>
      <c r="D361" s="501"/>
      <c r="E361" s="501"/>
      <c r="F361" s="501"/>
      <c r="G361" s="493"/>
      <c r="H361" s="487"/>
      <c r="I361" s="487"/>
      <c r="J361" s="463"/>
      <c r="K361" s="496"/>
      <c r="L361" s="408"/>
      <c r="M361" s="464"/>
      <c r="N361" s="408"/>
      <c r="O361" s="408"/>
      <c r="P361" s="493"/>
      <c r="Q361" s="493"/>
      <c r="R361" s="487"/>
      <c r="S361" s="455"/>
      <c r="T361" s="487"/>
      <c r="U361" s="455"/>
      <c r="V361" s="487"/>
      <c r="W361" s="455"/>
      <c r="X361" s="458"/>
      <c r="Y361" s="455"/>
      <c r="Z361" s="455"/>
      <c r="AA361" s="464"/>
      <c r="AB361" s="243">
        <v>4</v>
      </c>
      <c r="AC361" s="276" t="s">
        <v>1061</v>
      </c>
      <c r="AD361" s="276" t="s">
        <v>359</v>
      </c>
      <c r="AE361" s="237" t="s">
        <v>1051</v>
      </c>
      <c r="AF361" s="245" t="s">
        <v>96</v>
      </c>
      <c r="AG361" s="246" t="s">
        <v>250</v>
      </c>
      <c r="AH361" s="241">
        <v>0.15</v>
      </c>
      <c r="AI361" s="246" t="s">
        <v>98</v>
      </c>
      <c r="AJ361" s="241">
        <v>0.15</v>
      </c>
      <c r="AK361" s="247">
        <v>0.3</v>
      </c>
      <c r="AL361" s="248">
        <v>0.11759999999999998</v>
      </c>
      <c r="AM361" s="248">
        <v>0.44999999999999996</v>
      </c>
      <c r="AN361" s="249" t="s">
        <v>99</v>
      </c>
      <c r="AO361" s="249" t="s">
        <v>100</v>
      </c>
      <c r="AP361" s="249" t="s">
        <v>101</v>
      </c>
      <c r="AQ361" s="487"/>
      <c r="AR361" s="463"/>
      <c r="AS361" s="463"/>
      <c r="AT361" s="464"/>
      <c r="AU361" s="463"/>
      <c r="AV361" s="463"/>
      <c r="AW361" s="464"/>
      <c r="AX361" s="464"/>
      <c r="AY361" s="464"/>
      <c r="AZ361" s="487"/>
      <c r="BA361" s="408"/>
      <c r="BB361" s="408"/>
      <c r="BC361" s="408"/>
      <c r="BD361" s="408"/>
      <c r="BE361" s="491"/>
      <c r="BF361" s="495"/>
      <c r="BG361" s="405"/>
      <c r="BH361" s="414"/>
      <c r="BI361" s="414"/>
      <c r="BJ361" s="414"/>
      <c r="BK361" s="414"/>
      <c r="BL361" s="424"/>
      <c r="BM361" s="405"/>
      <c r="BN361" s="405"/>
      <c r="BO361" s="405"/>
      <c r="BP361" s="35"/>
    </row>
    <row r="362" spans="1:68">
      <c r="A362" s="499"/>
      <c r="B362" s="500"/>
      <c r="C362" s="500"/>
      <c r="D362" s="501"/>
      <c r="E362" s="501"/>
      <c r="F362" s="501"/>
      <c r="G362" s="493"/>
      <c r="H362" s="487"/>
      <c r="I362" s="487"/>
      <c r="J362" s="463"/>
      <c r="K362" s="496"/>
      <c r="L362" s="408"/>
      <c r="M362" s="464"/>
      <c r="N362" s="408"/>
      <c r="O362" s="408"/>
      <c r="P362" s="493"/>
      <c r="Q362" s="493"/>
      <c r="R362" s="487"/>
      <c r="S362" s="455"/>
      <c r="T362" s="487"/>
      <c r="U362" s="455"/>
      <c r="V362" s="487"/>
      <c r="W362" s="455"/>
      <c r="X362" s="458"/>
      <c r="Y362" s="455"/>
      <c r="Z362" s="455"/>
      <c r="AA362" s="464"/>
      <c r="AB362" s="243"/>
      <c r="AC362" s="237"/>
      <c r="AD362" s="332"/>
      <c r="AE362" s="237"/>
      <c r="AF362" s="245"/>
      <c r="AG362" s="246"/>
      <c r="AH362" s="305" t="s">
        <v>143</v>
      </c>
      <c r="AI362" s="246"/>
      <c r="AJ362" s="305" t="s">
        <v>143</v>
      </c>
      <c r="AK362" s="247" t="s">
        <v>143</v>
      </c>
      <c r="AL362" s="248" t="s">
        <v>143</v>
      </c>
      <c r="AM362" s="248" t="s">
        <v>143</v>
      </c>
      <c r="AN362" s="249"/>
      <c r="AO362" s="249"/>
      <c r="AP362" s="249"/>
      <c r="AQ362" s="487"/>
      <c r="AR362" s="463"/>
      <c r="AS362" s="463"/>
      <c r="AT362" s="464"/>
      <c r="AU362" s="463"/>
      <c r="AV362" s="463"/>
      <c r="AW362" s="464"/>
      <c r="AX362" s="464"/>
      <c r="AY362" s="464"/>
      <c r="AZ362" s="487"/>
      <c r="BA362" s="408"/>
      <c r="BB362" s="408"/>
      <c r="BC362" s="408"/>
      <c r="BD362" s="408"/>
      <c r="BE362" s="491"/>
      <c r="BF362" s="495"/>
      <c r="BG362" s="405"/>
      <c r="BH362" s="414"/>
      <c r="BI362" s="414"/>
      <c r="BJ362" s="414"/>
      <c r="BK362" s="414"/>
      <c r="BL362" s="424"/>
      <c r="BM362" s="405"/>
      <c r="BN362" s="405"/>
      <c r="BO362" s="405"/>
      <c r="BP362" s="35"/>
    </row>
    <row r="363" spans="1:68">
      <c r="A363" s="499"/>
      <c r="B363" s="500"/>
      <c r="C363" s="500"/>
      <c r="D363" s="501"/>
      <c r="E363" s="501"/>
      <c r="F363" s="501"/>
      <c r="G363" s="493"/>
      <c r="H363" s="487"/>
      <c r="I363" s="487"/>
      <c r="J363" s="463"/>
      <c r="K363" s="496"/>
      <c r="L363" s="408"/>
      <c r="M363" s="464"/>
      <c r="N363" s="408"/>
      <c r="O363" s="408"/>
      <c r="P363" s="493"/>
      <c r="Q363" s="493"/>
      <c r="R363" s="487"/>
      <c r="S363" s="455"/>
      <c r="T363" s="487"/>
      <c r="U363" s="455"/>
      <c r="V363" s="487"/>
      <c r="W363" s="455"/>
      <c r="X363" s="458"/>
      <c r="Y363" s="455"/>
      <c r="Z363" s="455"/>
      <c r="AA363" s="464"/>
      <c r="AB363" s="243"/>
      <c r="AC363" s="352"/>
      <c r="AD363" s="276"/>
      <c r="AE363" s="237"/>
      <c r="AF363" s="245" t="s">
        <v>143</v>
      </c>
      <c r="AG363" s="246"/>
      <c r="AH363" s="241" t="s">
        <v>143</v>
      </c>
      <c r="AI363" s="246"/>
      <c r="AJ363" s="241" t="s">
        <v>143</v>
      </c>
      <c r="AK363" s="247" t="s">
        <v>143</v>
      </c>
      <c r="AL363" s="248" t="s">
        <v>143</v>
      </c>
      <c r="AM363" s="248" t="s">
        <v>143</v>
      </c>
      <c r="AN363" s="249"/>
      <c r="AO363" s="249"/>
      <c r="AP363" s="249"/>
      <c r="AQ363" s="487"/>
      <c r="AR363" s="463"/>
      <c r="AS363" s="463"/>
      <c r="AT363" s="464"/>
      <c r="AU363" s="463"/>
      <c r="AV363" s="463"/>
      <c r="AW363" s="464"/>
      <c r="AX363" s="464"/>
      <c r="AY363" s="464"/>
      <c r="AZ363" s="487"/>
      <c r="BA363" s="408"/>
      <c r="BB363" s="408"/>
      <c r="BC363" s="408"/>
      <c r="BD363" s="408"/>
      <c r="BE363" s="491"/>
      <c r="BF363" s="495"/>
      <c r="BG363" s="405"/>
      <c r="BH363" s="414"/>
      <c r="BI363" s="414"/>
      <c r="BJ363" s="414"/>
      <c r="BK363" s="414"/>
      <c r="BL363" s="424"/>
      <c r="BM363" s="405"/>
      <c r="BN363" s="405"/>
      <c r="BO363" s="405"/>
      <c r="BP363" s="35"/>
    </row>
    <row r="364" spans="1:68" ht="18.75">
      <c r="BF364" s="111">
        <v>62</v>
      </c>
    </row>
  </sheetData>
  <sheetProtection selectLockedCells="1" selectUnlockedCells="1"/>
  <autoFilter ref="A8:BO364" xr:uid="{85216FD3-8A46-4193-98CD-A16685A43BB9}">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autoFilter>
  <mergeCells count="3021">
    <mergeCell ref="Q15:Q16"/>
    <mergeCell ref="U11:U14"/>
    <mergeCell ref="A1:G1"/>
    <mergeCell ref="I15:I16"/>
    <mergeCell ref="A6:G6"/>
    <mergeCell ref="J1:J4"/>
    <mergeCell ref="B4:G4"/>
    <mergeCell ref="A8:A10"/>
    <mergeCell ref="B8:B10"/>
    <mergeCell ref="C8:C10"/>
    <mergeCell ref="D8:Q8"/>
    <mergeCell ref="P9:Q9"/>
    <mergeCell ref="A11:A16"/>
    <mergeCell ref="B11:B16"/>
    <mergeCell ref="C11:C16"/>
    <mergeCell ref="D11:D14"/>
    <mergeCell ref="E11:E14"/>
    <mergeCell ref="F11:F14"/>
    <mergeCell ref="D10:F10"/>
    <mergeCell ref="K15:K16"/>
    <mergeCell ref="L15:L16"/>
    <mergeCell ref="D15:D16"/>
    <mergeCell ref="E15:E16"/>
    <mergeCell ref="F15:F16"/>
    <mergeCell ref="M11:M14"/>
    <mergeCell ref="G11:G14"/>
    <mergeCell ref="H11:H14"/>
    <mergeCell ref="I11:I14"/>
    <mergeCell ref="J11:J14"/>
    <mergeCell ref="K11:K14"/>
    <mergeCell ref="L11:L14"/>
    <mergeCell ref="O15:O16"/>
    <mergeCell ref="P15:P16"/>
    <mergeCell ref="BM15:BM16"/>
    <mergeCell ref="BI15:BI16"/>
    <mergeCell ref="BK11:BK14"/>
    <mergeCell ref="G15:G16"/>
    <mergeCell ref="H15:H16"/>
    <mergeCell ref="BL11:BL14"/>
    <mergeCell ref="BA11:BA14"/>
    <mergeCell ref="BB11:BB14"/>
    <mergeCell ref="BC11:BC14"/>
    <mergeCell ref="BD11:BD14"/>
    <mergeCell ref="AY11:AY14"/>
    <mergeCell ref="AZ11:AZ14"/>
    <mergeCell ref="Z11:Z14"/>
    <mergeCell ref="AA11:AA14"/>
    <mergeCell ref="X11:X14"/>
    <mergeCell ref="Y11:Y14"/>
    <mergeCell ref="N11:N14"/>
    <mergeCell ref="O11:O14"/>
    <mergeCell ref="P11:P14"/>
    <mergeCell ref="R15:R16"/>
    <mergeCell ref="S15:S16"/>
    <mergeCell ref="T15:T16"/>
    <mergeCell ref="AX15:AX16"/>
    <mergeCell ref="AY15:AY16"/>
    <mergeCell ref="AZ15:AZ16"/>
    <mergeCell ref="BA15:BA16"/>
    <mergeCell ref="AQ11:AQ14"/>
    <mergeCell ref="AR11:AR14"/>
    <mergeCell ref="AS11:AS14"/>
    <mergeCell ref="BL15:BL16"/>
    <mergeCell ref="AQ15:AQ16"/>
    <mergeCell ref="AR15:AR16"/>
    <mergeCell ref="BF8:BO8"/>
    <mergeCell ref="R9:S9"/>
    <mergeCell ref="T9:Y9"/>
    <mergeCell ref="AB9:AE9"/>
    <mergeCell ref="AG9:AP9"/>
    <mergeCell ref="V10:W10"/>
    <mergeCell ref="X10:Y10"/>
    <mergeCell ref="R8:AA8"/>
    <mergeCell ref="AB8:AP8"/>
    <mergeCell ref="AQ8:AQ10"/>
    <mergeCell ref="AR8:AZ8"/>
    <mergeCell ref="BA8:BE9"/>
    <mergeCell ref="AG10:AH10"/>
    <mergeCell ref="AI10:AJ10"/>
    <mergeCell ref="AS10:AT10"/>
    <mergeCell ref="AV10:AW10"/>
    <mergeCell ref="AR9:AT9"/>
    <mergeCell ref="AU9:AW9"/>
    <mergeCell ref="BF9:BG9"/>
    <mergeCell ref="BH9:BK9"/>
    <mergeCell ref="BM9:BO9"/>
    <mergeCell ref="R10:S10"/>
    <mergeCell ref="T10:U10"/>
    <mergeCell ref="J15:J16"/>
    <mergeCell ref="BE11:BE14"/>
    <mergeCell ref="BF11:BF14"/>
    <mergeCell ref="BG11:BG14"/>
    <mergeCell ref="BH11:BH14"/>
    <mergeCell ref="BI11:BI14"/>
    <mergeCell ref="AT11:AT14"/>
    <mergeCell ref="AU11:AU14"/>
    <mergeCell ref="AV11:AV14"/>
    <mergeCell ref="AW11:AW14"/>
    <mergeCell ref="AX11:AX14"/>
    <mergeCell ref="R11:R14"/>
    <mergeCell ref="S11:S14"/>
    <mergeCell ref="T11:T14"/>
    <mergeCell ref="V11:V14"/>
    <mergeCell ref="AV15:AV16"/>
    <mergeCell ref="AW15:AW16"/>
    <mergeCell ref="W15:W16"/>
    <mergeCell ref="X15:X16"/>
    <mergeCell ref="Y15:Y16"/>
    <mergeCell ref="Z15:Z16"/>
    <mergeCell ref="V15:V16"/>
    <mergeCell ref="W11:W14"/>
    <mergeCell ref="BH15:BH16"/>
    <mergeCell ref="AA15:AA16"/>
    <mergeCell ref="AT15:AT16"/>
    <mergeCell ref="AU15:AU16"/>
    <mergeCell ref="M15:M16"/>
    <mergeCell ref="N15:N16"/>
    <mergeCell ref="U15:U16"/>
    <mergeCell ref="AS15:AS16"/>
    <mergeCell ref="Q11:Q14"/>
    <mergeCell ref="D17:D22"/>
    <mergeCell ref="E17:E22"/>
    <mergeCell ref="F17:F22"/>
    <mergeCell ref="G17:G22"/>
    <mergeCell ref="H17:H22"/>
    <mergeCell ref="I17:I22"/>
    <mergeCell ref="D75:D80"/>
    <mergeCell ref="E75:E80"/>
    <mergeCell ref="F75:F80"/>
    <mergeCell ref="G75:G80"/>
    <mergeCell ref="H75:H80"/>
    <mergeCell ref="I75:I80"/>
    <mergeCell ref="BP11:BP14"/>
    <mergeCell ref="BQ11:BQ14"/>
    <mergeCell ref="BR11:BR14"/>
    <mergeCell ref="BP15:BP16"/>
    <mergeCell ref="BQ15:BQ16"/>
    <mergeCell ref="BR15:BR16"/>
    <mergeCell ref="BO15:BO16"/>
    <mergeCell ref="BB15:BB16"/>
    <mergeCell ref="BC15:BC16"/>
    <mergeCell ref="BD15:BD16"/>
    <mergeCell ref="BE15:BE16"/>
    <mergeCell ref="BF15:BF16"/>
    <mergeCell ref="BG15:BG16"/>
    <mergeCell ref="BM11:BM14"/>
    <mergeCell ref="BN11:BN14"/>
    <mergeCell ref="BO11:BO14"/>
    <mergeCell ref="BJ11:BJ14"/>
    <mergeCell ref="BN15:BN16"/>
    <mergeCell ref="BJ15:BJ16"/>
    <mergeCell ref="BK15:BK16"/>
    <mergeCell ref="S17:S22"/>
    <mergeCell ref="T17:T22"/>
    <mergeCell ref="U17:U22"/>
    <mergeCell ref="V17:V22"/>
    <mergeCell ref="W17:W22"/>
    <mergeCell ref="X17:X22"/>
    <mergeCell ref="Y17:Y22"/>
    <mergeCell ref="Z17:Z22"/>
    <mergeCell ref="AA17:AA22"/>
    <mergeCell ref="J17:J22"/>
    <mergeCell ref="K17:K22"/>
    <mergeCell ref="L17:L22"/>
    <mergeCell ref="M17:M22"/>
    <mergeCell ref="N17:N22"/>
    <mergeCell ref="O17:O22"/>
    <mergeCell ref="P17:P22"/>
    <mergeCell ref="Q17:Q22"/>
    <mergeCell ref="R17:R22"/>
    <mergeCell ref="BH17:BH22"/>
    <mergeCell ref="AQ17:AQ22"/>
    <mergeCell ref="AR17:AR22"/>
    <mergeCell ref="AS17:AS22"/>
    <mergeCell ref="AT17:AT22"/>
    <mergeCell ref="AU17:AU22"/>
    <mergeCell ref="AV17:AV22"/>
    <mergeCell ref="AW17:AW22"/>
    <mergeCell ref="AX17:AX22"/>
    <mergeCell ref="AY17:AY22"/>
    <mergeCell ref="U23:U28"/>
    <mergeCell ref="V23:V28"/>
    <mergeCell ref="W23:W28"/>
    <mergeCell ref="X23:X28"/>
    <mergeCell ref="Y23:Y28"/>
    <mergeCell ref="Z23:Z28"/>
    <mergeCell ref="AA23:AA28"/>
    <mergeCell ref="AQ23:AQ28"/>
    <mergeCell ref="AR23:AR28"/>
    <mergeCell ref="BI17:BI22"/>
    <mergeCell ref="BJ17:BJ22"/>
    <mergeCell ref="BK17:BK22"/>
    <mergeCell ref="BL17:BL22"/>
    <mergeCell ref="BM17:BM22"/>
    <mergeCell ref="BN17:BN22"/>
    <mergeCell ref="BO17:BO22"/>
    <mergeCell ref="D23:D28"/>
    <mergeCell ref="E23:E28"/>
    <mergeCell ref="F23:F28"/>
    <mergeCell ref="G23:G28"/>
    <mergeCell ref="H23:H28"/>
    <mergeCell ref="I23:I28"/>
    <mergeCell ref="J23:J28"/>
    <mergeCell ref="K23:K28"/>
    <mergeCell ref="L23:L28"/>
    <mergeCell ref="M23:M28"/>
    <mergeCell ref="N23:N28"/>
    <mergeCell ref="O23:O28"/>
    <mergeCell ref="P23:P28"/>
    <mergeCell ref="Q23:Q28"/>
    <mergeCell ref="R23:R28"/>
    <mergeCell ref="S23:S28"/>
    <mergeCell ref="T23:T28"/>
    <mergeCell ref="AZ17:AZ22"/>
    <mergeCell ref="BA17:BA22"/>
    <mergeCell ref="BB17:BB22"/>
    <mergeCell ref="BC17:BC22"/>
    <mergeCell ref="BD17:BD22"/>
    <mergeCell ref="BE17:BE22"/>
    <mergeCell ref="BF17:BF22"/>
    <mergeCell ref="BG17:BG22"/>
    <mergeCell ref="Q29:Q34"/>
    <mergeCell ref="R29:R34"/>
    <mergeCell ref="S29:S34"/>
    <mergeCell ref="T29:T34"/>
    <mergeCell ref="BB23:BB28"/>
    <mergeCell ref="BC23:BC28"/>
    <mergeCell ref="BD23:BD28"/>
    <mergeCell ref="BE23:BE28"/>
    <mergeCell ref="AS23:AS28"/>
    <mergeCell ref="AT23:AT28"/>
    <mergeCell ref="AU23:AU28"/>
    <mergeCell ref="AV23:AV28"/>
    <mergeCell ref="AW23:AW28"/>
    <mergeCell ref="AX23:AX28"/>
    <mergeCell ref="AY23:AY28"/>
    <mergeCell ref="AZ23:AZ28"/>
    <mergeCell ref="BA23:BA28"/>
    <mergeCell ref="W29:W34"/>
    <mergeCell ref="X29:X34"/>
    <mergeCell ref="Y29:Y34"/>
    <mergeCell ref="Z29:Z34"/>
    <mergeCell ref="AA29:AA34"/>
    <mergeCell ref="AQ29:AQ34"/>
    <mergeCell ref="AR29:AR34"/>
    <mergeCell ref="AS29:AS34"/>
    <mergeCell ref="AT29:AT34"/>
    <mergeCell ref="U29:U34"/>
    <mergeCell ref="Y35:Y40"/>
    <mergeCell ref="Z35:Z40"/>
    <mergeCell ref="AA35:AA40"/>
    <mergeCell ref="AQ35:AQ40"/>
    <mergeCell ref="AR35:AR40"/>
    <mergeCell ref="AS35:AS40"/>
    <mergeCell ref="AT35:AT40"/>
    <mergeCell ref="AU35:AU40"/>
    <mergeCell ref="AV35:AV40"/>
    <mergeCell ref="BM29:BM34"/>
    <mergeCell ref="BN29:BN34"/>
    <mergeCell ref="BO29:BO34"/>
    <mergeCell ref="BD29:BD34"/>
    <mergeCell ref="BE29:BE34"/>
    <mergeCell ref="BF29:BF34"/>
    <mergeCell ref="BG29:BG34"/>
    <mergeCell ref="BH29:BH34"/>
    <mergeCell ref="BI29:BI34"/>
    <mergeCell ref="BJ29:BJ34"/>
    <mergeCell ref="BK29:BK34"/>
    <mergeCell ref="BL29:BL34"/>
    <mergeCell ref="AU29:AU34"/>
    <mergeCell ref="AV29:AV34"/>
    <mergeCell ref="AW29:AW34"/>
    <mergeCell ref="AX29:AX34"/>
    <mergeCell ref="AY29:AY34"/>
    <mergeCell ref="AZ29:AZ34"/>
    <mergeCell ref="BA29:BA34"/>
    <mergeCell ref="BB29:BB34"/>
    <mergeCell ref="BC29:BC34"/>
    <mergeCell ref="BO35:BO40"/>
    <mergeCell ref="BF35:BF40"/>
    <mergeCell ref="BG35:BG40"/>
    <mergeCell ref="BH35:BH40"/>
    <mergeCell ref="BI35:BI40"/>
    <mergeCell ref="BJ35:BJ40"/>
    <mergeCell ref="BK35:BK40"/>
    <mergeCell ref="BL35:BL40"/>
    <mergeCell ref="BM35:BM40"/>
    <mergeCell ref="BN35:BN40"/>
    <mergeCell ref="AW35:AW40"/>
    <mergeCell ref="AX35:AX40"/>
    <mergeCell ref="AY35:AY40"/>
    <mergeCell ref="AZ35:AZ40"/>
    <mergeCell ref="BA35:BA40"/>
    <mergeCell ref="BB35:BB40"/>
    <mergeCell ref="BC35:BC40"/>
    <mergeCell ref="BD35:BD40"/>
    <mergeCell ref="BE35:BE40"/>
    <mergeCell ref="R41:R46"/>
    <mergeCell ref="S41:S46"/>
    <mergeCell ref="BG41:BG46"/>
    <mergeCell ref="BH41:BH46"/>
    <mergeCell ref="BI41:BI46"/>
    <mergeCell ref="AR41:AR46"/>
    <mergeCell ref="AS41:AS46"/>
    <mergeCell ref="AT41:AT46"/>
    <mergeCell ref="AU41:AU46"/>
    <mergeCell ref="AV41:AV46"/>
    <mergeCell ref="AW41:AW46"/>
    <mergeCell ref="AX41:AX46"/>
    <mergeCell ref="AY41:AY46"/>
    <mergeCell ref="AZ41:AZ46"/>
    <mergeCell ref="AX47:AX52"/>
    <mergeCell ref="AY47:AY52"/>
    <mergeCell ref="AZ47:AZ52"/>
    <mergeCell ref="BA47:BA52"/>
    <mergeCell ref="BB47:BB52"/>
    <mergeCell ref="AR47:AR52"/>
    <mergeCell ref="AS47:AS52"/>
    <mergeCell ref="BA41:BA46"/>
    <mergeCell ref="BB41:BB46"/>
    <mergeCell ref="BC41:BC46"/>
    <mergeCell ref="BD41:BD46"/>
    <mergeCell ref="BE41:BE46"/>
    <mergeCell ref="BF41:BF46"/>
    <mergeCell ref="Y47:Y52"/>
    <mergeCell ref="Z47:Z52"/>
    <mergeCell ref="AA47:AA52"/>
    <mergeCell ref="AQ47:AQ52"/>
    <mergeCell ref="T41:T46"/>
    <mergeCell ref="U41:U46"/>
    <mergeCell ref="V41:V46"/>
    <mergeCell ref="W41:W46"/>
    <mergeCell ref="X41:X46"/>
    <mergeCell ref="Y41:Y46"/>
    <mergeCell ref="Z41:Z46"/>
    <mergeCell ref="AA41:AA46"/>
    <mergeCell ref="AQ41:AQ46"/>
    <mergeCell ref="BJ41:BJ46"/>
    <mergeCell ref="BK41:BK46"/>
    <mergeCell ref="BL41:BL46"/>
    <mergeCell ref="BM41:BM46"/>
    <mergeCell ref="BN41:BN46"/>
    <mergeCell ref="BO41:BO46"/>
    <mergeCell ref="F53:F58"/>
    <mergeCell ref="G53:G58"/>
    <mergeCell ref="H53:H58"/>
    <mergeCell ref="I53:I58"/>
    <mergeCell ref="J53:J58"/>
    <mergeCell ref="K53:K58"/>
    <mergeCell ref="L53:L58"/>
    <mergeCell ref="M53:M58"/>
    <mergeCell ref="N53:N58"/>
    <mergeCell ref="O53:O58"/>
    <mergeCell ref="Q53:Q58"/>
    <mergeCell ref="R53:R58"/>
    <mergeCell ref="S53:S58"/>
    <mergeCell ref="T53:T58"/>
    <mergeCell ref="U53:U58"/>
    <mergeCell ref="V53:V58"/>
    <mergeCell ref="W53:W58"/>
    <mergeCell ref="BN53:BN58"/>
    <mergeCell ref="BO53:BO58"/>
    <mergeCell ref="BE53:BE58"/>
    <mergeCell ref="BF53:BF58"/>
    <mergeCell ref="BG53:BG58"/>
    <mergeCell ref="BH53:BH58"/>
    <mergeCell ref="BI53:BI58"/>
    <mergeCell ref="BJ53:BJ58"/>
    <mergeCell ref="BK53:BK58"/>
    <mergeCell ref="BO63:BO68"/>
    <mergeCell ref="AZ63:AZ68"/>
    <mergeCell ref="Y53:Y58"/>
    <mergeCell ref="Z53:Z58"/>
    <mergeCell ref="AA53:AA58"/>
    <mergeCell ref="AQ53:AQ58"/>
    <mergeCell ref="AR53:AR58"/>
    <mergeCell ref="AS53:AS58"/>
    <mergeCell ref="AT53:AT58"/>
    <mergeCell ref="AU53:AU58"/>
    <mergeCell ref="BL53:BL58"/>
    <mergeCell ref="BM53:BM58"/>
    <mergeCell ref="AV53:AV58"/>
    <mergeCell ref="AW53:AW58"/>
    <mergeCell ref="AX53:AX58"/>
    <mergeCell ref="BC53:BC58"/>
    <mergeCell ref="BD53:BD58"/>
    <mergeCell ref="AY53:AY58"/>
    <mergeCell ref="AZ53:AZ58"/>
    <mergeCell ref="BA53:BA58"/>
    <mergeCell ref="BB53:BB58"/>
    <mergeCell ref="AY59:AY62"/>
    <mergeCell ref="AZ59:AZ62"/>
    <mergeCell ref="BA59:BA62"/>
    <mergeCell ref="BL47:BL52"/>
    <mergeCell ref="BM47:BM52"/>
    <mergeCell ref="BN47:BN52"/>
    <mergeCell ref="BO47:BO52"/>
    <mergeCell ref="BC47:BC52"/>
    <mergeCell ref="BD47:BD52"/>
    <mergeCell ref="BE47:BE52"/>
    <mergeCell ref="BF47:BF52"/>
    <mergeCell ref="BG47:BG52"/>
    <mergeCell ref="BH47:BH52"/>
    <mergeCell ref="BI47:BI52"/>
    <mergeCell ref="BJ47:BJ52"/>
    <mergeCell ref="BK47:BK52"/>
    <mergeCell ref="AT47:AT52"/>
    <mergeCell ref="AU47:AU52"/>
    <mergeCell ref="AV47:AV52"/>
    <mergeCell ref="AW47:AW52"/>
    <mergeCell ref="AA75:AA80"/>
    <mergeCell ref="BJ69:BJ74"/>
    <mergeCell ref="BK69:BK74"/>
    <mergeCell ref="BL69:BL74"/>
    <mergeCell ref="BM69:BM74"/>
    <mergeCell ref="BN69:BN74"/>
    <mergeCell ref="BA63:BA68"/>
    <mergeCell ref="BB63:BB68"/>
    <mergeCell ref="BC63:BC68"/>
    <mergeCell ref="BD63:BD68"/>
    <mergeCell ref="BE63:BE68"/>
    <mergeCell ref="BF63:BF68"/>
    <mergeCell ref="BG63:BG68"/>
    <mergeCell ref="AU69:AU74"/>
    <mergeCell ref="BJ63:BJ68"/>
    <mergeCell ref="BK63:BK68"/>
    <mergeCell ref="BL63:BL68"/>
    <mergeCell ref="BM63:BM68"/>
    <mergeCell ref="BN63:BN68"/>
    <mergeCell ref="AA69:AA74"/>
    <mergeCell ref="AQ69:AQ74"/>
    <mergeCell ref="AR69:AR74"/>
    <mergeCell ref="AS69:AS74"/>
    <mergeCell ref="AT69:AT74"/>
    <mergeCell ref="AV69:AV74"/>
    <mergeCell ref="AW69:AW74"/>
    <mergeCell ref="BB75:BB80"/>
    <mergeCell ref="AQ75:AQ80"/>
    <mergeCell ref="AR75:AR80"/>
    <mergeCell ref="AS75:AS80"/>
    <mergeCell ref="AT75:AT80"/>
    <mergeCell ref="AU75:AU80"/>
    <mergeCell ref="BB59:BB62"/>
    <mergeCell ref="BC59:BC62"/>
    <mergeCell ref="BD59:BD62"/>
    <mergeCell ref="BE59:BE62"/>
    <mergeCell ref="BO69:BO74"/>
    <mergeCell ref="AX69:AX74"/>
    <mergeCell ref="AY69:AY74"/>
    <mergeCell ref="AZ69:AZ74"/>
    <mergeCell ref="BA69:BA74"/>
    <mergeCell ref="BB69:BB74"/>
    <mergeCell ref="BC69:BC74"/>
    <mergeCell ref="BD69:BD74"/>
    <mergeCell ref="BE69:BE74"/>
    <mergeCell ref="BF69:BF74"/>
    <mergeCell ref="BC75:BC80"/>
    <mergeCell ref="BD75:BD80"/>
    <mergeCell ref="BE75:BE80"/>
    <mergeCell ref="BF75:BF80"/>
    <mergeCell ref="BG75:BG80"/>
    <mergeCell ref="BH75:BH80"/>
    <mergeCell ref="BG69:BG74"/>
    <mergeCell ref="BH69:BH74"/>
    <mergeCell ref="BI69:BI74"/>
    <mergeCell ref="BI75:BI80"/>
    <mergeCell ref="BJ75:BJ80"/>
    <mergeCell ref="BK75:BK80"/>
    <mergeCell ref="BL75:BL80"/>
    <mergeCell ref="BM75:BM80"/>
    <mergeCell ref="BN75:BN80"/>
    <mergeCell ref="BO75:BO80"/>
    <mergeCell ref="AZ75:AZ80"/>
    <mergeCell ref="BA75:BA80"/>
    <mergeCell ref="D81:D86"/>
    <mergeCell ref="E81:E86"/>
    <mergeCell ref="F81:F86"/>
    <mergeCell ref="G81:G86"/>
    <mergeCell ref="H81:H86"/>
    <mergeCell ref="I81:I86"/>
    <mergeCell ref="J81:J86"/>
    <mergeCell ref="K81:K86"/>
    <mergeCell ref="L81:L86"/>
    <mergeCell ref="M81:M86"/>
    <mergeCell ref="N81:N86"/>
    <mergeCell ref="O81:O86"/>
    <mergeCell ref="P81:P86"/>
    <mergeCell ref="Q81:Q86"/>
    <mergeCell ref="R81:R86"/>
    <mergeCell ref="S81:S86"/>
    <mergeCell ref="T81:T86"/>
    <mergeCell ref="BH91:BH96"/>
    <mergeCell ref="AA87:AA90"/>
    <mergeCell ref="AQ87:AQ90"/>
    <mergeCell ref="AR87:AR90"/>
    <mergeCell ref="AS87:AS90"/>
    <mergeCell ref="AT87:AT90"/>
    <mergeCell ref="BK81:BK86"/>
    <mergeCell ref="BL81:BL86"/>
    <mergeCell ref="BM81:BM86"/>
    <mergeCell ref="BN81:BN86"/>
    <mergeCell ref="BO81:BO86"/>
    <mergeCell ref="BB81:BB86"/>
    <mergeCell ref="BC81:BC86"/>
    <mergeCell ref="BD81:BD86"/>
    <mergeCell ref="BE81:BE86"/>
    <mergeCell ref="BF81:BF86"/>
    <mergeCell ref="BG81:BG86"/>
    <mergeCell ref="BH81:BH86"/>
    <mergeCell ref="BI81:BI86"/>
    <mergeCell ref="BJ81:BJ86"/>
    <mergeCell ref="AS81:AS86"/>
    <mergeCell ref="AT81:AT86"/>
    <mergeCell ref="AU81:AU86"/>
    <mergeCell ref="AV81:AV86"/>
    <mergeCell ref="AW81:AW86"/>
    <mergeCell ref="AX81:AX86"/>
    <mergeCell ref="AY81:AY86"/>
    <mergeCell ref="AZ81:AZ86"/>
    <mergeCell ref="BA81:BA86"/>
    <mergeCell ref="BI91:BI96"/>
    <mergeCell ref="AX91:AX96"/>
    <mergeCell ref="AY91:AY96"/>
    <mergeCell ref="BN97:BN102"/>
    <mergeCell ref="AA91:AA96"/>
    <mergeCell ref="AQ91:AQ96"/>
    <mergeCell ref="AR91:AR96"/>
    <mergeCell ref="AS91:AS96"/>
    <mergeCell ref="AT91:AT96"/>
    <mergeCell ref="AU91:AU96"/>
    <mergeCell ref="AV91:AV96"/>
    <mergeCell ref="BM87:BM90"/>
    <mergeCell ref="BN87:BN90"/>
    <mergeCell ref="BO87:BO90"/>
    <mergeCell ref="BD87:BD90"/>
    <mergeCell ref="BE87:BE90"/>
    <mergeCell ref="BF87:BF90"/>
    <mergeCell ref="BG87:BG90"/>
    <mergeCell ref="BH87:BH90"/>
    <mergeCell ref="BI87:BI90"/>
    <mergeCell ref="BJ87:BJ90"/>
    <mergeCell ref="BK87:BK90"/>
    <mergeCell ref="BL87:BL90"/>
    <mergeCell ref="AU87:AU90"/>
    <mergeCell ref="AV87:AV90"/>
    <mergeCell ref="AW87:AW90"/>
    <mergeCell ref="AX87:AX90"/>
    <mergeCell ref="AY87:AY90"/>
    <mergeCell ref="AZ87:AZ90"/>
    <mergeCell ref="BA87:BA90"/>
    <mergeCell ref="BB87:BB90"/>
    <mergeCell ref="BC87:BC90"/>
    <mergeCell ref="BF91:BF96"/>
    <mergeCell ref="BG91:BG96"/>
    <mergeCell ref="AW91:AW96"/>
    <mergeCell ref="AZ91:AZ96"/>
    <mergeCell ref="BA91:BA96"/>
    <mergeCell ref="BB91:BB96"/>
    <mergeCell ref="BC91:BC96"/>
    <mergeCell ref="BD91:BD96"/>
    <mergeCell ref="BE91:BE96"/>
    <mergeCell ref="AY97:AY102"/>
    <mergeCell ref="AZ97:AZ102"/>
    <mergeCell ref="BA97:BA102"/>
    <mergeCell ref="BB97:BB102"/>
    <mergeCell ref="BC97:BC102"/>
    <mergeCell ref="BD97:BD102"/>
    <mergeCell ref="BE97:BE102"/>
    <mergeCell ref="BF97:BF102"/>
    <mergeCell ref="AQ97:AQ102"/>
    <mergeCell ref="AR97:AR102"/>
    <mergeCell ref="AS97:AS102"/>
    <mergeCell ref="AT97:AT102"/>
    <mergeCell ref="AU97:AU102"/>
    <mergeCell ref="AV97:AV102"/>
    <mergeCell ref="AW97:AW102"/>
    <mergeCell ref="AX97:AX102"/>
    <mergeCell ref="AT104:AT109"/>
    <mergeCell ref="AU104:AU109"/>
    <mergeCell ref="AV104:AV109"/>
    <mergeCell ref="AW104:AW109"/>
    <mergeCell ref="AX104:AX109"/>
    <mergeCell ref="AY104:AY109"/>
    <mergeCell ref="AZ104:AZ109"/>
    <mergeCell ref="BA104:BA109"/>
    <mergeCell ref="BB104:BB109"/>
    <mergeCell ref="Y104:Y109"/>
    <mergeCell ref="Z104:Z109"/>
    <mergeCell ref="AA104:AA109"/>
    <mergeCell ref="AQ104:AQ109"/>
    <mergeCell ref="AR104:AR109"/>
    <mergeCell ref="AS104:AS109"/>
    <mergeCell ref="Z116:Z121"/>
    <mergeCell ref="AA116:AA121"/>
    <mergeCell ref="AQ116:AQ121"/>
    <mergeCell ref="AR116:AR121"/>
    <mergeCell ref="AS116:AS121"/>
    <mergeCell ref="AT116:AT121"/>
    <mergeCell ref="AU116:AU121"/>
    <mergeCell ref="AV116:AV121"/>
    <mergeCell ref="Z110:Z115"/>
    <mergeCell ref="AA110:AA115"/>
    <mergeCell ref="AQ110:AQ115"/>
    <mergeCell ref="AR110:AR115"/>
    <mergeCell ref="AS110:AS115"/>
    <mergeCell ref="AT110:AT115"/>
    <mergeCell ref="BO122:BO127"/>
    <mergeCell ref="BI122:BI127"/>
    <mergeCell ref="BJ122:BJ127"/>
    <mergeCell ref="BK122:BK127"/>
    <mergeCell ref="BL122:BL127"/>
    <mergeCell ref="BM122:BM127"/>
    <mergeCell ref="BF122:BF127"/>
    <mergeCell ref="BG122:BG127"/>
    <mergeCell ref="BH122:BH127"/>
    <mergeCell ref="BF116:BF121"/>
    <mergeCell ref="BG116:BG121"/>
    <mergeCell ref="BH116:BH121"/>
    <mergeCell ref="BI116:BI121"/>
    <mergeCell ref="AW116:AW121"/>
    <mergeCell ref="BE110:BE115"/>
    <mergeCell ref="AV110:AV115"/>
    <mergeCell ref="AW110:AW115"/>
    <mergeCell ref="AX110:AX115"/>
    <mergeCell ref="AY110:AY115"/>
    <mergeCell ref="AZ110:AZ115"/>
    <mergeCell ref="BA110:BA115"/>
    <mergeCell ref="BB110:BB115"/>
    <mergeCell ref="BC110:BC115"/>
    <mergeCell ref="BD110:BD115"/>
    <mergeCell ref="BJ116:BJ121"/>
    <mergeCell ref="BL116:BL121"/>
    <mergeCell ref="BK116:BK121"/>
    <mergeCell ref="AY122:AY127"/>
    <mergeCell ref="BE116:BE121"/>
    <mergeCell ref="BD122:BD127"/>
    <mergeCell ref="BE122:BE127"/>
    <mergeCell ref="Y122:Y127"/>
    <mergeCell ref="Z122:Z127"/>
    <mergeCell ref="BB128:BB133"/>
    <mergeCell ref="BC128:BC133"/>
    <mergeCell ref="BD128:BD133"/>
    <mergeCell ref="S128:S133"/>
    <mergeCell ref="T128:T133"/>
    <mergeCell ref="AZ122:AZ127"/>
    <mergeCell ref="BA122:BA127"/>
    <mergeCell ref="BB122:BB127"/>
    <mergeCell ref="BC122:BC127"/>
    <mergeCell ref="AQ128:AQ133"/>
    <mergeCell ref="AR128:AR133"/>
    <mergeCell ref="AA122:AA127"/>
    <mergeCell ref="AV128:AV133"/>
    <mergeCell ref="AZ128:AZ133"/>
    <mergeCell ref="BA128:BA133"/>
    <mergeCell ref="O128:O133"/>
    <mergeCell ref="P128:P133"/>
    <mergeCell ref="Q128:Q133"/>
    <mergeCell ref="R128:R133"/>
    <mergeCell ref="J128:J133"/>
    <mergeCell ref="K128:K133"/>
    <mergeCell ref="L128:L133"/>
    <mergeCell ref="AX116:AX121"/>
    <mergeCell ref="AY116:AY121"/>
    <mergeCell ref="AZ116:AZ121"/>
    <mergeCell ref="BA116:BA121"/>
    <mergeCell ref="BB116:BB121"/>
    <mergeCell ref="BC116:BC121"/>
    <mergeCell ref="BD116:BD121"/>
    <mergeCell ref="M116:M121"/>
    <mergeCell ref="BJ158:BJ163"/>
    <mergeCell ref="BK158:BK163"/>
    <mergeCell ref="AQ122:AQ127"/>
    <mergeCell ref="AR122:AR127"/>
    <mergeCell ref="AS122:AS127"/>
    <mergeCell ref="AT122:AT127"/>
    <mergeCell ref="AU122:AU127"/>
    <mergeCell ref="AV122:AV127"/>
    <mergeCell ref="AW122:AW127"/>
    <mergeCell ref="AX122:AX127"/>
    <mergeCell ref="AQ134:AQ139"/>
    <mergeCell ref="AR134:AR139"/>
    <mergeCell ref="X122:X127"/>
    <mergeCell ref="J122:J127"/>
    <mergeCell ref="K122:K127"/>
    <mergeCell ref="L122:L127"/>
    <mergeCell ref="M122:M127"/>
    <mergeCell ref="BM158:BM163"/>
    <mergeCell ref="BI152:BI157"/>
    <mergeCell ref="BL152:BL157"/>
    <mergeCell ref="BM152:BM157"/>
    <mergeCell ref="BH158:BH163"/>
    <mergeCell ref="BH140:BH145"/>
    <mergeCell ref="BI140:BI145"/>
    <mergeCell ref="BJ140:BJ145"/>
    <mergeCell ref="BC140:BC145"/>
    <mergeCell ref="BD140:BD145"/>
    <mergeCell ref="BK140:BK145"/>
    <mergeCell ref="BL140:BL145"/>
    <mergeCell ref="BM134:BM139"/>
    <mergeCell ref="AR146:AR151"/>
    <mergeCell ref="AS146:AS151"/>
    <mergeCell ref="BK146:BK151"/>
    <mergeCell ref="BL146:BL151"/>
    <mergeCell ref="BM146:BM151"/>
    <mergeCell ref="AW140:AW145"/>
    <mergeCell ref="AX140:AX145"/>
    <mergeCell ref="AY140:AY145"/>
    <mergeCell ref="AZ140:AZ145"/>
    <mergeCell ref="BA140:BA145"/>
    <mergeCell ref="BB140:BB145"/>
    <mergeCell ref="AT146:AT151"/>
    <mergeCell ref="AV146:AV151"/>
    <mergeCell ref="AU140:AU145"/>
    <mergeCell ref="AV140:AV145"/>
    <mergeCell ref="BG140:BG145"/>
    <mergeCell ref="BC146:BC151"/>
    <mergeCell ref="AV152:AV157"/>
    <mergeCell ref="AU146:AU151"/>
    <mergeCell ref="AY176:AY181"/>
    <mergeCell ref="AZ176:AZ181"/>
    <mergeCell ref="BA176:BA181"/>
    <mergeCell ref="BB176:BB181"/>
    <mergeCell ref="BC176:BC181"/>
    <mergeCell ref="BD176:BD181"/>
    <mergeCell ref="AY146:AY151"/>
    <mergeCell ref="AW152:AW157"/>
    <mergeCell ref="AX152:AX157"/>
    <mergeCell ref="AY152:AY157"/>
    <mergeCell ref="AW146:AW151"/>
    <mergeCell ref="AX146:AX151"/>
    <mergeCell ref="BG164:BG169"/>
    <mergeCell ref="AZ158:AZ163"/>
    <mergeCell ref="BA158:BA163"/>
    <mergeCell ref="BB158:BB163"/>
    <mergeCell ref="BC158:BC163"/>
    <mergeCell ref="AZ146:AZ151"/>
    <mergeCell ref="BA146:BA151"/>
    <mergeCell ref="BB146:BB151"/>
    <mergeCell ref="BE176:BE181"/>
    <mergeCell ref="BE164:BE169"/>
    <mergeCell ref="BE170:BE175"/>
    <mergeCell ref="BN128:BN133"/>
    <mergeCell ref="AW128:AW133"/>
    <mergeCell ref="AX128:AX133"/>
    <mergeCell ref="AY128:AY133"/>
    <mergeCell ref="BN140:BN145"/>
    <mergeCell ref="BK128:BK133"/>
    <mergeCell ref="BD146:BD151"/>
    <mergeCell ref="BE146:BE151"/>
    <mergeCell ref="BF146:BF151"/>
    <mergeCell ref="BF128:BF133"/>
    <mergeCell ref="BG128:BG133"/>
    <mergeCell ref="BH128:BH133"/>
    <mergeCell ref="BI128:BI133"/>
    <mergeCell ref="BJ128:BJ133"/>
    <mergeCell ref="BF140:BF145"/>
    <mergeCell ref="AS140:AS145"/>
    <mergeCell ref="BE140:BE145"/>
    <mergeCell ref="AS134:AS139"/>
    <mergeCell ref="AU134:AU139"/>
    <mergeCell ref="BE128:BE133"/>
    <mergeCell ref="N122:N127"/>
    <mergeCell ref="O122:O127"/>
    <mergeCell ref="P122:P127"/>
    <mergeCell ref="Q122:Q127"/>
    <mergeCell ref="R122:R127"/>
    <mergeCell ref="M128:M133"/>
    <mergeCell ref="N128:N133"/>
    <mergeCell ref="AR140:AR145"/>
    <mergeCell ref="AR164:AR169"/>
    <mergeCell ref="AS164:AS169"/>
    <mergeCell ref="AT164:AT169"/>
    <mergeCell ref="AU164:AU169"/>
    <mergeCell ref="W134:W139"/>
    <mergeCell ref="X134:X139"/>
    <mergeCell ref="Y134:Y139"/>
    <mergeCell ref="Z134:Z139"/>
    <mergeCell ref="AA134:AA139"/>
    <mergeCell ref="U134:U139"/>
    <mergeCell ref="V134:V139"/>
    <mergeCell ref="U128:U133"/>
    <mergeCell ref="V128:V133"/>
    <mergeCell ref="W128:W133"/>
    <mergeCell ref="X128:X133"/>
    <mergeCell ref="Y128:Y133"/>
    <mergeCell ref="Z128:Z133"/>
    <mergeCell ref="U140:U145"/>
    <mergeCell ref="V140:V145"/>
    <mergeCell ref="W140:W145"/>
    <mergeCell ref="X140:X145"/>
    <mergeCell ref="Y140:Y145"/>
    <mergeCell ref="Z140:Z145"/>
    <mergeCell ref="AA140:AA145"/>
    <mergeCell ref="R69:R74"/>
    <mergeCell ref="S69:S74"/>
    <mergeCell ref="BI158:BI163"/>
    <mergeCell ref="BN164:BN169"/>
    <mergeCell ref="BJ164:BJ169"/>
    <mergeCell ref="BK164:BK169"/>
    <mergeCell ref="BL164:BL169"/>
    <mergeCell ref="BM164:BM169"/>
    <mergeCell ref="BL158:BL163"/>
    <mergeCell ref="BJ152:BJ157"/>
    <mergeCell ref="BK152:BK157"/>
    <mergeCell ref="BE158:BE163"/>
    <mergeCell ref="BF158:BF163"/>
    <mergeCell ref="BG158:BG163"/>
    <mergeCell ref="BF164:BF169"/>
    <mergeCell ref="BN158:BN163"/>
    <mergeCell ref="BM140:BM145"/>
    <mergeCell ref="BH146:BH151"/>
    <mergeCell ref="BI146:BI151"/>
    <mergeCell ref="BJ146:BJ151"/>
    <mergeCell ref="X69:X74"/>
    <mergeCell ref="Y69:Y74"/>
    <mergeCell ref="X91:X96"/>
    <mergeCell ref="Y91:Y96"/>
    <mergeCell ref="Z91:Z96"/>
    <mergeCell ref="S87:S90"/>
    <mergeCell ref="T87:T90"/>
    <mergeCell ref="U87:U90"/>
    <mergeCell ref="Y87:Y90"/>
    <mergeCell ref="Z87:Z90"/>
    <mergeCell ref="Y81:Y86"/>
    <mergeCell ref="Z81:Z86"/>
    <mergeCell ref="X53:X58"/>
    <mergeCell ref="V47:V52"/>
    <mergeCell ref="W47:W52"/>
    <mergeCell ref="X47:X52"/>
    <mergeCell ref="V104:V109"/>
    <mergeCell ref="W104:W109"/>
    <mergeCell ref="X104:X109"/>
    <mergeCell ref="X87:X90"/>
    <mergeCell ref="J69:J74"/>
    <mergeCell ref="K69:K74"/>
    <mergeCell ref="L69:L74"/>
    <mergeCell ref="T75:T80"/>
    <mergeCell ref="M69:M74"/>
    <mergeCell ref="N69:N74"/>
    <mergeCell ref="O69:O74"/>
    <mergeCell ref="P69:P74"/>
    <mergeCell ref="Q69:Q74"/>
    <mergeCell ref="K47:K52"/>
    <mergeCell ref="L47:L52"/>
    <mergeCell ref="M47:M52"/>
    <mergeCell ref="N47:N52"/>
    <mergeCell ref="O47:O52"/>
    <mergeCell ref="P47:P52"/>
    <mergeCell ref="Q47:Q52"/>
    <mergeCell ref="R47:R52"/>
    <mergeCell ref="S47:S52"/>
    <mergeCell ref="T47:T52"/>
    <mergeCell ref="U47:U52"/>
    <mergeCell ref="T69:T74"/>
    <mergeCell ref="U69:U74"/>
    <mergeCell ref="V69:V74"/>
    <mergeCell ref="W69:W74"/>
    <mergeCell ref="X35:X40"/>
    <mergeCell ref="C17:C34"/>
    <mergeCell ref="B17:B34"/>
    <mergeCell ref="A17:A34"/>
    <mergeCell ref="D35:D40"/>
    <mergeCell ref="E35:E40"/>
    <mergeCell ref="F35:F40"/>
    <mergeCell ref="G35:G40"/>
    <mergeCell ref="H35:H40"/>
    <mergeCell ref="I35:I40"/>
    <mergeCell ref="J35:J40"/>
    <mergeCell ref="K35:K40"/>
    <mergeCell ref="L35:L40"/>
    <mergeCell ref="M35:M40"/>
    <mergeCell ref="N35:N40"/>
    <mergeCell ref="O35:O40"/>
    <mergeCell ref="P35:P40"/>
    <mergeCell ref="Q35:Q40"/>
    <mergeCell ref="R35:R40"/>
    <mergeCell ref="D29:D34"/>
    <mergeCell ref="E29:E34"/>
    <mergeCell ref="F29:F34"/>
    <mergeCell ref="G29:G34"/>
    <mergeCell ref="H29:H34"/>
    <mergeCell ref="I29:I34"/>
    <mergeCell ref="J29:J34"/>
    <mergeCell ref="K29:K34"/>
    <mergeCell ref="L29:L34"/>
    <mergeCell ref="M29:M34"/>
    <mergeCell ref="N29:N34"/>
    <mergeCell ref="O29:O34"/>
    <mergeCell ref="V29:V34"/>
    <mergeCell ref="P29:P34"/>
    <mergeCell ref="D41:D46"/>
    <mergeCell ref="E41:E46"/>
    <mergeCell ref="F41:F46"/>
    <mergeCell ref="G41:G46"/>
    <mergeCell ref="H41:H46"/>
    <mergeCell ref="I41:I46"/>
    <mergeCell ref="D87:D90"/>
    <mergeCell ref="E87:E90"/>
    <mergeCell ref="F87:F90"/>
    <mergeCell ref="G87:G90"/>
    <mergeCell ref="H87:H90"/>
    <mergeCell ref="I87:I90"/>
    <mergeCell ref="D122:D127"/>
    <mergeCell ref="E122:E127"/>
    <mergeCell ref="F122:F127"/>
    <mergeCell ref="G122:G127"/>
    <mergeCell ref="H122:H127"/>
    <mergeCell ref="I122:I127"/>
    <mergeCell ref="D63:D68"/>
    <mergeCell ref="E63:E68"/>
    <mergeCell ref="F63:F68"/>
    <mergeCell ref="G63:G68"/>
    <mergeCell ref="H63:H68"/>
    <mergeCell ref="I63:I68"/>
    <mergeCell ref="D69:D74"/>
    <mergeCell ref="E69:E74"/>
    <mergeCell ref="F69:F74"/>
    <mergeCell ref="G69:G74"/>
    <mergeCell ref="H69:H74"/>
    <mergeCell ref="I69:I74"/>
    <mergeCell ref="D53:D58"/>
    <mergeCell ref="S35:S40"/>
    <mergeCell ref="T35:T40"/>
    <mergeCell ref="U35:U40"/>
    <mergeCell ref="V35:V40"/>
    <mergeCell ref="W35:W40"/>
    <mergeCell ref="S122:S127"/>
    <mergeCell ref="T122:T127"/>
    <mergeCell ref="W87:W90"/>
    <mergeCell ref="U81:U86"/>
    <mergeCell ref="V81:V86"/>
    <mergeCell ref="W81:W86"/>
    <mergeCell ref="J75:J80"/>
    <mergeCell ref="K75:K80"/>
    <mergeCell ref="L75:L80"/>
    <mergeCell ref="M75:M80"/>
    <mergeCell ref="N75:N80"/>
    <mergeCell ref="O75:O80"/>
    <mergeCell ref="P75:P80"/>
    <mergeCell ref="Q75:Q80"/>
    <mergeCell ref="R75:R80"/>
    <mergeCell ref="J63:J68"/>
    <mergeCell ref="K63:K68"/>
    <mergeCell ref="L63:L68"/>
    <mergeCell ref="M63:M68"/>
    <mergeCell ref="N63:N68"/>
    <mergeCell ref="O63:O68"/>
    <mergeCell ref="P63:P68"/>
    <mergeCell ref="Q63:Q68"/>
    <mergeCell ref="R63:R68"/>
    <mergeCell ref="R87:R90"/>
    <mergeCell ref="S75:S80"/>
    <mergeCell ref="J41:J46"/>
    <mergeCell ref="A63:A86"/>
    <mergeCell ref="B63:B86"/>
    <mergeCell ref="C63:C86"/>
    <mergeCell ref="BH63:BH68"/>
    <mergeCell ref="AQ63:AQ68"/>
    <mergeCell ref="AR63:AR68"/>
    <mergeCell ref="AS63:AS68"/>
    <mergeCell ref="AT63:AT68"/>
    <mergeCell ref="AU63:AU68"/>
    <mergeCell ref="AV63:AV68"/>
    <mergeCell ref="AW63:AW68"/>
    <mergeCell ref="AX63:AX68"/>
    <mergeCell ref="AY63:AY68"/>
    <mergeCell ref="S63:S68"/>
    <mergeCell ref="T63:T68"/>
    <mergeCell ref="U63:U68"/>
    <mergeCell ref="V63:V68"/>
    <mergeCell ref="W63:W68"/>
    <mergeCell ref="X63:X68"/>
    <mergeCell ref="Y63:Y68"/>
    <mergeCell ref="Z63:Z68"/>
    <mergeCell ref="AA63:AA68"/>
    <mergeCell ref="X81:X86"/>
    <mergeCell ref="AA81:AA86"/>
    <mergeCell ref="AQ81:AQ86"/>
    <mergeCell ref="AR81:AR86"/>
    <mergeCell ref="AV75:AV80"/>
    <mergeCell ref="AW75:AW80"/>
    <mergeCell ref="AX75:AX80"/>
    <mergeCell ref="AY75:AY80"/>
    <mergeCell ref="U75:U80"/>
    <mergeCell ref="V75:V80"/>
    <mergeCell ref="W75:W80"/>
    <mergeCell ref="X75:X80"/>
    <mergeCell ref="Y75:Y80"/>
    <mergeCell ref="Z75:Z80"/>
    <mergeCell ref="Z69:Z74"/>
    <mergeCell ref="V87:V90"/>
    <mergeCell ref="AR176:AR181"/>
    <mergeCell ref="AS176:AS181"/>
    <mergeCell ref="W188:W193"/>
    <mergeCell ref="X188:X193"/>
    <mergeCell ref="U152:U157"/>
    <mergeCell ref="V152:V157"/>
    <mergeCell ref="W152:W157"/>
    <mergeCell ref="X152:X157"/>
    <mergeCell ref="Y152:Y157"/>
    <mergeCell ref="Z152:Z157"/>
    <mergeCell ref="AA152:AA157"/>
    <mergeCell ref="AQ152:AQ157"/>
    <mergeCell ref="AQ146:AQ151"/>
    <mergeCell ref="U158:U163"/>
    <mergeCell ref="V158:V163"/>
    <mergeCell ref="W158:W163"/>
    <mergeCell ref="W146:W151"/>
    <mergeCell ref="X146:X151"/>
    <mergeCell ref="Z164:Z169"/>
    <mergeCell ref="AA164:AA169"/>
    <mergeCell ref="U146:U151"/>
    <mergeCell ref="V146:V151"/>
    <mergeCell ref="U164:U169"/>
    <mergeCell ref="V164:V169"/>
    <mergeCell ref="V188:V193"/>
    <mergeCell ref="U182:U187"/>
    <mergeCell ref="AQ140:AQ145"/>
    <mergeCell ref="Y146:Y151"/>
    <mergeCell ref="Z146:Z151"/>
    <mergeCell ref="Z176:Z181"/>
    <mergeCell ref="Z188:Z193"/>
    <mergeCell ref="BD194:BD199"/>
    <mergeCell ref="AY194:AY199"/>
    <mergeCell ref="AR194:AR199"/>
    <mergeCell ref="AS194:AS199"/>
    <mergeCell ref="AA194:AA199"/>
    <mergeCell ref="AQ194:AQ199"/>
    <mergeCell ref="AA146:AA151"/>
    <mergeCell ref="AV158:AV163"/>
    <mergeCell ref="AW158:AW163"/>
    <mergeCell ref="AX158:AX163"/>
    <mergeCell ref="AY158:AY163"/>
    <mergeCell ref="BE182:BE187"/>
    <mergeCell ref="AU182:AU187"/>
    <mergeCell ref="AV182:AV187"/>
    <mergeCell ref="AW182:AW187"/>
    <mergeCell ref="AX182:AX187"/>
    <mergeCell ref="AY182:AY187"/>
    <mergeCell ref="AZ182:AZ187"/>
    <mergeCell ref="Z158:Z163"/>
    <mergeCell ref="AQ164:AQ169"/>
    <mergeCell ref="AT176:AT181"/>
    <mergeCell ref="AX164:AX169"/>
    <mergeCell ref="AY164:AY169"/>
    <mergeCell ref="AZ164:AZ169"/>
    <mergeCell ref="AA176:AA181"/>
    <mergeCell ref="BA170:BA175"/>
    <mergeCell ref="BB170:BB175"/>
    <mergeCell ref="BD206:BD211"/>
    <mergeCell ref="BE206:BE211"/>
    <mergeCell ref="BI63:BI68"/>
    <mergeCell ref="AU176:AU181"/>
    <mergeCell ref="AV176:AV181"/>
    <mergeCell ref="AW176:AW181"/>
    <mergeCell ref="AX176:AX181"/>
    <mergeCell ref="AT182:AT187"/>
    <mergeCell ref="BC170:BC175"/>
    <mergeCell ref="BD170:BD175"/>
    <mergeCell ref="AZ188:AZ193"/>
    <mergeCell ref="BA182:BA187"/>
    <mergeCell ref="AU158:AU163"/>
    <mergeCell ref="BA152:BA157"/>
    <mergeCell ref="BB152:BB157"/>
    <mergeCell ref="BC152:BC157"/>
    <mergeCell ref="BD152:BD157"/>
    <mergeCell ref="BE152:BE157"/>
    <mergeCell ref="AU200:AU205"/>
    <mergeCell ref="AW194:AW199"/>
    <mergeCell ref="AX194:AX199"/>
    <mergeCell ref="BC188:BC193"/>
    <mergeCell ref="BD188:BD193"/>
    <mergeCell ref="BE188:BE193"/>
    <mergeCell ref="AT188:AT193"/>
    <mergeCell ref="AU188:AU193"/>
    <mergeCell ref="AT140:AT145"/>
    <mergeCell ref="AY188:AY193"/>
    <mergeCell ref="BB182:BB187"/>
    <mergeCell ref="BC182:BC187"/>
    <mergeCell ref="BD182:BD187"/>
    <mergeCell ref="BC194:BC199"/>
    <mergeCell ref="BH231:BH236"/>
    <mergeCell ref="BG231:BG236"/>
    <mergeCell ref="BC224:BC229"/>
    <mergeCell ref="BD224:BD229"/>
    <mergeCell ref="AQ212:AQ217"/>
    <mergeCell ref="BE231:BE236"/>
    <mergeCell ref="AX224:AX229"/>
    <mergeCell ref="AY224:AY229"/>
    <mergeCell ref="BI231:BI236"/>
    <mergeCell ref="W224:W229"/>
    <mergeCell ref="X224:X229"/>
    <mergeCell ref="Y224:Y229"/>
    <mergeCell ref="AR218:AR223"/>
    <mergeCell ref="AQ224:AQ229"/>
    <mergeCell ref="AR224:AR229"/>
    <mergeCell ref="AS224:AS229"/>
    <mergeCell ref="AT224:AT229"/>
    <mergeCell ref="AU224:AU229"/>
    <mergeCell ref="AV224:AV229"/>
    <mergeCell ref="AW224:AW229"/>
    <mergeCell ref="BE218:BE223"/>
    <mergeCell ref="BE224:BE229"/>
    <mergeCell ref="AZ218:AZ223"/>
    <mergeCell ref="BA218:BA223"/>
    <mergeCell ref="P87:P90"/>
    <mergeCell ref="Q87:Q90"/>
    <mergeCell ref="V200:V205"/>
    <mergeCell ref="W200:W205"/>
    <mergeCell ref="X200:X205"/>
    <mergeCell ref="V206:V211"/>
    <mergeCell ref="AR206:AR211"/>
    <mergeCell ref="AS206:AS211"/>
    <mergeCell ref="X170:X175"/>
    <mergeCell ref="X182:X187"/>
    <mergeCell ref="Y194:Y199"/>
    <mergeCell ref="Y200:Y205"/>
    <mergeCell ref="Z200:Z205"/>
    <mergeCell ref="BN237:BN242"/>
    <mergeCell ref="BO237:BO242"/>
    <mergeCell ref="AX237:AX242"/>
    <mergeCell ref="AY237:AY242"/>
    <mergeCell ref="AZ237:AZ242"/>
    <mergeCell ref="BA237:BA242"/>
    <mergeCell ref="BB237:BB242"/>
    <mergeCell ref="BC237:BC242"/>
    <mergeCell ref="BD237:BD242"/>
    <mergeCell ref="BE237:BE242"/>
    <mergeCell ref="BF237:BF242"/>
    <mergeCell ref="AX170:AX175"/>
    <mergeCell ref="AY170:AY175"/>
    <mergeCell ref="AZ170:AZ175"/>
    <mergeCell ref="AZ224:AZ229"/>
    <mergeCell ref="BA224:BA229"/>
    <mergeCell ref="BB224:BB229"/>
    <mergeCell ref="AX231:AX236"/>
    <mergeCell ref="AY231:AY236"/>
    <mergeCell ref="Y97:Y102"/>
    <mergeCell ref="Z97:Z102"/>
    <mergeCell ref="R91:R96"/>
    <mergeCell ref="S91:S96"/>
    <mergeCell ref="T91:T96"/>
    <mergeCell ref="U91:U96"/>
    <mergeCell ref="V91:V96"/>
    <mergeCell ref="W91:W96"/>
    <mergeCell ref="AA97:AA102"/>
    <mergeCell ref="A87:A90"/>
    <mergeCell ref="B87:B90"/>
    <mergeCell ref="C87:C90"/>
    <mergeCell ref="D91:D96"/>
    <mergeCell ref="E91:E96"/>
    <mergeCell ref="F91:F96"/>
    <mergeCell ref="G91:G96"/>
    <mergeCell ref="H91:H96"/>
    <mergeCell ref="I91:I96"/>
    <mergeCell ref="J91:J96"/>
    <mergeCell ref="K91:K96"/>
    <mergeCell ref="L91:L96"/>
    <mergeCell ref="M91:M96"/>
    <mergeCell ref="N91:N96"/>
    <mergeCell ref="O91:O96"/>
    <mergeCell ref="P91:P96"/>
    <mergeCell ref="Q91:Q96"/>
    <mergeCell ref="J87:J90"/>
    <mergeCell ref="K87:K90"/>
    <mergeCell ref="L87:L90"/>
    <mergeCell ref="M87:M90"/>
    <mergeCell ref="N87:N90"/>
    <mergeCell ref="O87:O90"/>
    <mergeCell ref="U110:U115"/>
    <mergeCell ref="V110:V115"/>
    <mergeCell ref="W110:W115"/>
    <mergeCell ref="X110:X115"/>
    <mergeCell ref="Y110:Y115"/>
    <mergeCell ref="AU110:AU115"/>
    <mergeCell ref="BC104:BC109"/>
    <mergeCell ref="BD104:BD109"/>
    <mergeCell ref="BE104:BE109"/>
    <mergeCell ref="BO97:BO102"/>
    <mergeCell ref="BO91:BO96"/>
    <mergeCell ref="D97:D102"/>
    <mergeCell ref="E97:E102"/>
    <mergeCell ref="F97:F102"/>
    <mergeCell ref="G97:G102"/>
    <mergeCell ref="H97:H102"/>
    <mergeCell ref="I97:I102"/>
    <mergeCell ref="J97:J102"/>
    <mergeCell ref="K97:K102"/>
    <mergeCell ref="L97:L102"/>
    <mergeCell ref="M97:M102"/>
    <mergeCell ref="N97:N102"/>
    <mergeCell ref="O97:O102"/>
    <mergeCell ref="P97:P102"/>
    <mergeCell ref="Q97:Q102"/>
    <mergeCell ref="R97:R102"/>
    <mergeCell ref="S97:S102"/>
    <mergeCell ref="T97:T102"/>
    <mergeCell ref="U97:U102"/>
    <mergeCell ref="V97:V102"/>
    <mergeCell ref="W97:W102"/>
    <mergeCell ref="X97:X102"/>
    <mergeCell ref="N116:N121"/>
    <mergeCell ref="O116:O121"/>
    <mergeCell ref="P116:P121"/>
    <mergeCell ref="Q116:Q121"/>
    <mergeCell ref="R116:R121"/>
    <mergeCell ref="S116:S121"/>
    <mergeCell ref="T116:T121"/>
    <mergeCell ref="D110:D115"/>
    <mergeCell ref="E110:E115"/>
    <mergeCell ref="F110:F115"/>
    <mergeCell ref="G110:G115"/>
    <mergeCell ref="H110:H115"/>
    <mergeCell ref="I110:I115"/>
    <mergeCell ref="J110:J115"/>
    <mergeCell ref="K110:K115"/>
    <mergeCell ref="L110:L115"/>
    <mergeCell ref="M110:M115"/>
    <mergeCell ref="N110:N115"/>
    <mergeCell ref="O110:O115"/>
    <mergeCell ref="P110:P115"/>
    <mergeCell ref="Q110:Q115"/>
    <mergeCell ref="R110:R115"/>
    <mergeCell ref="S110:S115"/>
    <mergeCell ref="T110:T115"/>
    <mergeCell ref="V116:V121"/>
    <mergeCell ref="W116:W121"/>
    <mergeCell ref="X116:X121"/>
    <mergeCell ref="Y116:Y121"/>
    <mergeCell ref="U122:U127"/>
    <mergeCell ref="AA128:AA133"/>
    <mergeCell ref="BO128:BO133"/>
    <mergeCell ref="BD134:BD139"/>
    <mergeCell ref="BE134:BE139"/>
    <mergeCell ref="BF134:BF139"/>
    <mergeCell ref="BG134:BG139"/>
    <mergeCell ref="BH134:BH139"/>
    <mergeCell ref="BI134:BI139"/>
    <mergeCell ref="BJ134:BJ139"/>
    <mergeCell ref="BK134:BK139"/>
    <mergeCell ref="BL134:BL139"/>
    <mergeCell ref="V122:V127"/>
    <mergeCell ref="W122:W127"/>
    <mergeCell ref="AT134:AT139"/>
    <mergeCell ref="AV134:AV139"/>
    <mergeCell ref="AW134:AW139"/>
    <mergeCell ref="AX134:AX139"/>
    <mergeCell ref="AY134:AY139"/>
    <mergeCell ref="AZ134:AZ139"/>
    <mergeCell ref="BA134:BA139"/>
    <mergeCell ref="BB134:BB139"/>
    <mergeCell ref="BC134:BC139"/>
    <mergeCell ref="AT128:AT133"/>
    <mergeCell ref="AU128:AU133"/>
    <mergeCell ref="AS128:AS133"/>
    <mergeCell ref="BL128:BL133"/>
    <mergeCell ref="BM128:BM133"/>
    <mergeCell ref="D134:D139"/>
    <mergeCell ref="E134:E139"/>
    <mergeCell ref="F134:F139"/>
    <mergeCell ref="G134:G139"/>
    <mergeCell ref="H134:H139"/>
    <mergeCell ref="I134:I139"/>
    <mergeCell ref="J134:J139"/>
    <mergeCell ref="K134:K139"/>
    <mergeCell ref="L134:L139"/>
    <mergeCell ref="M134:M139"/>
    <mergeCell ref="N134:N139"/>
    <mergeCell ref="O134:O139"/>
    <mergeCell ref="P134:P139"/>
    <mergeCell ref="Q134:Q139"/>
    <mergeCell ref="R134:R139"/>
    <mergeCell ref="S134:S139"/>
    <mergeCell ref="T134:T139"/>
    <mergeCell ref="D140:D145"/>
    <mergeCell ref="E140:E145"/>
    <mergeCell ref="F140:F145"/>
    <mergeCell ref="G140:G145"/>
    <mergeCell ref="H140:H145"/>
    <mergeCell ref="I140:I145"/>
    <mergeCell ref="J140:J145"/>
    <mergeCell ref="K140:K145"/>
    <mergeCell ref="L140:L145"/>
    <mergeCell ref="M140:M145"/>
    <mergeCell ref="N140:N145"/>
    <mergeCell ref="O140:O145"/>
    <mergeCell ref="P140:P145"/>
    <mergeCell ref="Q140:Q145"/>
    <mergeCell ref="R140:R145"/>
    <mergeCell ref="S140:S145"/>
    <mergeCell ref="T140:T145"/>
    <mergeCell ref="D146:D151"/>
    <mergeCell ref="E146:E151"/>
    <mergeCell ref="F146:F151"/>
    <mergeCell ref="G146:G151"/>
    <mergeCell ref="H146:H151"/>
    <mergeCell ref="I146:I151"/>
    <mergeCell ref="J146:J151"/>
    <mergeCell ref="K146:K151"/>
    <mergeCell ref="L146:L151"/>
    <mergeCell ref="M146:M151"/>
    <mergeCell ref="N146:N151"/>
    <mergeCell ref="O146:O151"/>
    <mergeCell ref="P146:P151"/>
    <mergeCell ref="Q146:Q151"/>
    <mergeCell ref="R146:R151"/>
    <mergeCell ref="S146:S151"/>
    <mergeCell ref="T146:T151"/>
    <mergeCell ref="D152:D157"/>
    <mergeCell ref="E152:E157"/>
    <mergeCell ref="F152:F157"/>
    <mergeCell ref="G152:G157"/>
    <mergeCell ref="H152:H157"/>
    <mergeCell ref="I152:I157"/>
    <mergeCell ref="J152:J157"/>
    <mergeCell ref="K152:K157"/>
    <mergeCell ref="L152:L157"/>
    <mergeCell ref="M152:M157"/>
    <mergeCell ref="N152:N157"/>
    <mergeCell ref="O152:O157"/>
    <mergeCell ref="P152:P157"/>
    <mergeCell ref="Q152:Q157"/>
    <mergeCell ref="R152:R157"/>
    <mergeCell ref="S152:S157"/>
    <mergeCell ref="T152:T157"/>
    <mergeCell ref="R158:R163"/>
    <mergeCell ref="S158:S163"/>
    <mergeCell ref="T158:T163"/>
    <mergeCell ref="J170:J175"/>
    <mergeCell ref="K170:K175"/>
    <mergeCell ref="AA158:AA163"/>
    <mergeCell ref="AQ158:AQ163"/>
    <mergeCell ref="AR158:AR163"/>
    <mergeCell ref="AS158:AS163"/>
    <mergeCell ref="AT158:AT163"/>
    <mergeCell ref="BF152:BF157"/>
    <mergeCell ref="BG152:BG157"/>
    <mergeCell ref="BH152:BH157"/>
    <mergeCell ref="AR152:AR157"/>
    <mergeCell ref="AS152:AS157"/>
    <mergeCell ref="AT152:AT157"/>
    <mergeCell ref="AU152:AU157"/>
    <mergeCell ref="AU170:AU175"/>
    <mergeCell ref="AV170:AV175"/>
    <mergeCell ref="AW170:AW175"/>
    <mergeCell ref="AZ152:AZ157"/>
    <mergeCell ref="O170:O175"/>
    <mergeCell ref="BD158:BD163"/>
    <mergeCell ref="R170:R175"/>
    <mergeCell ref="AV164:AV169"/>
    <mergeCell ref="AW164:AW169"/>
    <mergeCell ref="X158:X163"/>
    <mergeCell ref="Y158:Y163"/>
    <mergeCell ref="BA164:BA169"/>
    <mergeCell ref="BB164:BB169"/>
    <mergeCell ref="BC164:BC169"/>
    <mergeCell ref="BD164:BD169"/>
    <mergeCell ref="BO158:BO163"/>
    <mergeCell ref="D164:D169"/>
    <mergeCell ref="E164:E169"/>
    <mergeCell ref="F164:F169"/>
    <mergeCell ref="G164:G169"/>
    <mergeCell ref="H164:H169"/>
    <mergeCell ref="I164:I169"/>
    <mergeCell ref="J164:J169"/>
    <mergeCell ref="K164:K169"/>
    <mergeCell ref="L164:L169"/>
    <mergeCell ref="M164:M169"/>
    <mergeCell ref="N164:N169"/>
    <mergeCell ref="O164:O169"/>
    <mergeCell ref="P164:P169"/>
    <mergeCell ref="Q164:Q169"/>
    <mergeCell ref="R164:R169"/>
    <mergeCell ref="S164:S169"/>
    <mergeCell ref="T164:T169"/>
    <mergeCell ref="W164:W169"/>
    <mergeCell ref="X164:X169"/>
    <mergeCell ref="Y164:Y169"/>
    <mergeCell ref="D158:D163"/>
    <mergeCell ref="E158:E163"/>
    <mergeCell ref="F158:F163"/>
    <mergeCell ref="G158:G163"/>
    <mergeCell ref="H158:H163"/>
    <mergeCell ref="I158:I163"/>
    <mergeCell ref="J158:J163"/>
    <mergeCell ref="K158:K163"/>
    <mergeCell ref="L158:L163"/>
    <mergeCell ref="P158:P163"/>
    <mergeCell ref="Q158:Q163"/>
    <mergeCell ref="BA249:BA254"/>
    <mergeCell ref="BB249:BB254"/>
    <mergeCell ref="Q243:Q248"/>
    <mergeCell ref="R243:R248"/>
    <mergeCell ref="S243:S248"/>
    <mergeCell ref="T243:T248"/>
    <mergeCell ref="U243:U248"/>
    <mergeCell ref="AR249:AR254"/>
    <mergeCell ref="D170:D175"/>
    <mergeCell ref="E170:E175"/>
    <mergeCell ref="F170:F175"/>
    <mergeCell ref="G170:G175"/>
    <mergeCell ref="H170:H175"/>
    <mergeCell ref="I170:I175"/>
    <mergeCell ref="S176:S181"/>
    <mergeCell ref="T176:T181"/>
    <mergeCell ref="U176:U181"/>
    <mergeCell ref="V176:V181"/>
    <mergeCell ref="W176:W181"/>
    <mergeCell ref="X176:X181"/>
    <mergeCell ref="Y176:Y181"/>
    <mergeCell ref="M170:M175"/>
    <mergeCell ref="N170:N175"/>
    <mergeCell ref="S170:S175"/>
    <mergeCell ref="T170:T175"/>
    <mergeCell ref="U170:U175"/>
    <mergeCell ref="V170:V175"/>
    <mergeCell ref="W170:W175"/>
    <mergeCell ref="U188:U193"/>
    <mergeCell ref="Z224:Z229"/>
    <mergeCell ref="AA224:AA229"/>
    <mergeCell ref="Y188:Y193"/>
    <mergeCell ref="A128:A169"/>
    <mergeCell ref="B128:B169"/>
    <mergeCell ref="C128:C169"/>
    <mergeCell ref="L170:L175"/>
    <mergeCell ref="AV231:AV236"/>
    <mergeCell ref="AW231:AW236"/>
    <mergeCell ref="BB218:BB223"/>
    <mergeCell ref="BC218:BC223"/>
    <mergeCell ref="BD218:BD223"/>
    <mergeCell ref="BG237:BG242"/>
    <mergeCell ref="U231:U236"/>
    <mergeCell ref="V231:V236"/>
    <mergeCell ref="W231:W236"/>
    <mergeCell ref="U237:U242"/>
    <mergeCell ref="V237:V242"/>
    <mergeCell ref="W237:W242"/>
    <mergeCell ref="J237:J242"/>
    <mergeCell ref="K237:K242"/>
    <mergeCell ref="L237:L242"/>
    <mergeCell ref="M237:M242"/>
    <mergeCell ref="N237:N242"/>
    <mergeCell ref="O237:O242"/>
    <mergeCell ref="P237:P242"/>
    <mergeCell ref="Q237:Q242"/>
    <mergeCell ref="R237:R242"/>
    <mergeCell ref="Y170:Y175"/>
    <mergeCell ref="Z170:Z175"/>
    <mergeCell ref="AA170:AA175"/>
    <mergeCell ref="AQ170:AQ175"/>
    <mergeCell ref="AR170:AR175"/>
    <mergeCell ref="AS170:AS175"/>
    <mergeCell ref="AT170:AT175"/>
    <mergeCell ref="T104:T109"/>
    <mergeCell ref="U104:U109"/>
    <mergeCell ref="A91:A103"/>
    <mergeCell ref="B91:B103"/>
    <mergeCell ref="C91:C103"/>
    <mergeCell ref="D104:D109"/>
    <mergeCell ref="E104:E109"/>
    <mergeCell ref="F104:F109"/>
    <mergeCell ref="G104:G109"/>
    <mergeCell ref="H104:H109"/>
    <mergeCell ref="I104:I109"/>
    <mergeCell ref="J104:J109"/>
    <mergeCell ref="K104:K109"/>
    <mergeCell ref="L104:L109"/>
    <mergeCell ref="M104:M109"/>
    <mergeCell ref="N104:N109"/>
    <mergeCell ref="O104:O109"/>
    <mergeCell ref="P104:P109"/>
    <mergeCell ref="Q104:Q109"/>
    <mergeCell ref="A104:A127"/>
    <mergeCell ref="B104:B127"/>
    <mergeCell ref="C104:C127"/>
    <mergeCell ref="U116:U121"/>
    <mergeCell ref="D116:D121"/>
    <mergeCell ref="E116:E121"/>
    <mergeCell ref="F116:F121"/>
    <mergeCell ref="G116:G121"/>
    <mergeCell ref="H116:H121"/>
    <mergeCell ref="I116:I121"/>
    <mergeCell ref="J116:J121"/>
    <mergeCell ref="K116:K121"/>
    <mergeCell ref="L116:L121"/>
    <mergeCell ref="A297:A326"/>
    <mergeCell ref="B297:B326"/>
    <mergeCell ref="C297:C326"/>
    <mergeCell ref="AX267:AX272"/>
    <mergeCell ref="AY267:AY272"/>
    <mergeCell ref="AZ267:AZ272"/>
    <mergeCell ref="BA267:BA272"/>
    <mergeCell ref="BB267:BB272"/>
    <mergeCell ref="BC267:BC272"/>
    <mergeCell ref="Z267:Z272"/>
    <mergeCell ref="AA267:AA272"/>
    <mergeCell ref="AQ267:AQ272"/>
    <mergeCell ref="AR267:AR272"/>
    <mergeCell ref="AS267:AS272"/>
    <mergeCell ref="AT267:AT272"/>
    <mergeCell ref="R104:R109"/>
    <mergeCell ref="S104:S109"/>
    <mergeCell ref="AV261:AV266"/>
    <mergeCell ref="AW261:AW266"/>
    <mergeCell ref="AX261:AX266"/>
    <mergeCell ref="AY261:AY266"/>
    <mergeCell ref="AZ261:AZ266"/>
    <mergeCell ref="BA261:BA266"/>
    <mergeCell ref="AT261:AT266"/>
    <mergeCell ref="AU261:AU266"/>
    <mergeCell ref="BC243:BC248"/>
    <mergeCell ref="Z243:Z248"/>
    <mergeCell ref="AA243:AA248"/>
    <mergeCell ref="AQ243:AQ248"/>
    <mergeCell ref="AR243:AR248"/>
    <mergeCell ref="AS243:AS248"/>
    <mergeCell ref="BC297:BC302"/>
    <mergeCell ref="AA261:AA266"/>
    <mergeCell ref="AQ261:AQ266"/>
    <mergeCell ref="AR261:AR266"/>
    <mergeCell ref="AS261:AS266"/>
    <mergeCell ref="AU267:AU272"/>
    <mergeCell ref="BC255:BC260"/>
    <mergeCell ref="W285:W290"/>
    <mergeCell ref="AU279:AU284"/>
    <mergeCell ref="AV279:AV284"/>
    <mergeCell ref="AW279:AW284"/>
    <mergeCell ref="X285:X290"/>
    <mergeCell ref="Y285:Y290"/>
    <mergeCell ref="Z285:Z290"/>
    <mergeCell ref="AA285:AA290"/>
    <mergeCell ref="AQ285:AQ290"/>
    <mergeCell ref="AR285:AR290"/>
    <mergeCell ref="AS285:AS290"/>
    <mergeCell ref="W279:W284"/>
    <mergeCell ref="X279:X284"/>
    <mergeCell ref="Y279:Y284"/>
    <mergeCell ref="BB279:BB284"/>
    <mergeCell ref="BC279:BC284"/>
    <mergeCell ref="AU285:AU290"/>
    <mergeCell ref="AU273:AU278"/>
    <mergeCell ref="AV273:AV278"/>
    <mergeCell ref="AW273:AW278"/>
    <mergeCell ref="AX273:AX278"/>
    <mergeCell ref="AY273:AY278"/>
    <mergeCell ref="W273:W278"/>
    <mergeCell ref="X273:X278"/>
    <mergeCell ref="Y273:Y278"/>
    <mergeCell ref="Z273:Z278"/>
    <mergeCell ref="D128:D133"/>
    <mergeCell ref="E128:E133"/>
    <mergeCell ref="F128:F133"/>
    <mergeCell ref="G128:G133"/>
    <mergeCell ref="H128:H133"/>
    <mergeCell ref="I128:I133"/>
    <mergeCell ref="P170:P175"/>
    <mergeCell ref="Q170:Q175"/>
    <mergeCell ref="A170:A223"/>
    <mergeCell ref="B170:B223"/>
    <mergeCell ref="C170:C223"/>
    <mergeCell ref="D182:D187"/>
    <mergeCell ref="M158:M163"/>
    <mergeCell ref="N158:N163"/>
    <mergeCell ref="O158:O163"/>
    <mergeCell ref="W182:W187"/>
    <mergeCell ref="D176:D181"/>
    <mergeCell ref="E176:E181"/>
    <mergeCell ref="F176:F181"/>
    <mergeCell ref="G176:G181"/>
    <mergeCell ref="H176:H181"/>
    <mergeCell ref="I176:I181"/>
    <mergeCell ref="J176:J181"/>
    <mergeCell ref="K176:K181"/>
    <mergeCell ref="L176:L181"/>
    <mergeCell ref="M176:M181"/>
    <mergeCell ref="N176:N181"/>
    <mergeCell ref="O176:O181"/>
    <mergeCell ref="P176:P181"/>
    <mergeCell ref="Q176:Q181"/>
    <mergeCell ref="R176:R181"/>
    <mergeCell ref="V194:V199"/>
    <mergeCell ref="BE200:BE205"/>
    <mergeCell ref="AV188:AV193"/>
    <mergeCell ref="AW188:AW193"/>
    <mergeCell ref="AX188:AX193"/>
    <mergeCell ref="BA188:BA193"/>
    <mergeCell ref="BB188:BB193"/>
    <mergeCell ref="AA188:AA193"/>
    <mergeCell ref="W194:W199"/>
    <mergeCell ref="AT200:AT205"/>
    <mergeCell ref="AV200:AV205"/>
    <mergeCell ref="AW200:AW205"/>
    <mergeCell ref="AX200:AX205"/>
    <mergeCell ref="AY200:AY205"/>
    <mergeCell ref="AZ200:AZ205"/>
    <mergeCell ref="BA200:BA205"/>
    <mergeCell ref="BB200:BB205"/>
    <mergeCell ref="BC200:BC205"/>
    <mergeCell ref="BD200:BD205"/>
    <mergeCell ref="AZ194:AZ199"/>
    <mergeCell ref="BA194:BA199"/>
    <mergeCell ref="BB194:BB199"/>
    <mergeCell ref="AT194:AT199"/>
    <mergeCell ref="AU194:AU199"/>
    <mergeCell ref="AV194:AV199"/>
    <mergeCell ref="BE194:BE199"/>
    <mergeCell ref="Z194:Z199"/>
    <mergeCell ref="AQ188:AQ193"/>
    <mergeCell ref="AR188:AR193"/>
    <mergeCell ref="AS188:AS193"/>
    <mergeCell ref="AQ176:AQ181"/>
    <mergeCell ref="D188:D193"/>
    <mergeCell ref="E188:E193"/>
    <mergeCell ref="F188:F193"/>
    <mergeCell ref="G188:G193"/>
    <mergeCell ref="H188:H193"/>
    <mergeCell ref="I188:I193"/>
    <mergeCell ref="J188:J193"/>
    <mergeCell ref="K188:K193"/>
    <mergeCell ref="L188:L193"/>
    <mergeCell ref="M188:M193"/>
    <mergeCell ref="N188:N193"/>
    <mergeCell ref="O188:O193"/>
    <mergeCell ref="P188:P193"/>
    <mergeCell ref="Q188:Q193"/>
    <mergeCell ref="R188:R193"/>
    <mergeCell ref="S188:S193"/>
    <mergeCell ref="T188:T193"/>
    <mergeCell ref="P182:P187"/>
    <mergeCell ref="Q182:Q187"/>
    <mergeCell ref="E182:E187"/>
    <mergeCell ref="F182:F187"/>
    <mergeCell ref="G182:G187"/>
    <mergeCell ref="H182:H187"/>
    <mergeCell ref="I182:I187"/>
    <mergeCell ref="V182:V187"/>
    <mergeCell ref="J182:J187"/>
    <mergeCell ref="K182:K187"/>
    <mergeCell ref="L182:L187"/>
    <mergeCell ref="Y182:Y187"/>
    <mergeCell ref="Z182:Z187"/>
    <mergeCell ref="AA182:AA187"/>
    <mergeCell ref="AQ182:AQ187"/>
    <mergeCell ref="AR182:AR187"/>
    <mergeCell ref="AS182:AS187"/>
    <mergeCell ref="M182:M187"/>
    <mergeCell ref="N182:N187"/>
    <mergeCell ref="O182:O187"/>
    <mergeCell ref="AA200:AA205"/>
    <mergeCell ref="AQ200:AQ205"/>
    <mergeCell ref="AR200:AR205"/>
    <mergeCell ref="AS200:AS205"/>
    <mergeCell ref="U200:U205"/>
    <mergeCell ref="T200:T205"/>
    <mergeCell ref="R182:R187"/>
    <mergeCell ref="S182:S187"/>
    <mergeCell ref="T182:T187"/>
    <mergeCell ref="X194:X199"/>
    <mergeCell ref="T194:T199"/>
    <mergeCell ref="U194:U199"/>
    <mergeCell ref="D194:D199"/>
    <mergeCell ref="E194:E199"/>
    <mergeCell ref="F194:F199"/>
    <mergeCell ref="G194:G199"/>
    <mergeCell ref="H194:H199"/>
    <mergeCell ref="I194:I199"/>
    <mergeCell ref="J194:J199"/>
    <mergeCell ref="K194:K199"/>
    <mergeCell ref="L194:L199"/>
    <mergeCell ref="M194:M199"/>
    <mergeCell ref="N194:N199"/>
    <mergeCell ref="O194:O199"/>
    <mergeCell ref="P194:P199"/>
    <mergeCell ref="Q194:Q199"/>
    <mergeCell ref="R194:R199"/>
    <mergeCell ref="S194:S199"/>
    <mergeCell ref="D200:D205"/>
    <mergeCell ref="E200:E205"/>
    <mergeCell ref="F200:F205"/>
    <mergeCell ref="G200:G205"/>
    <mergeCell ref="H200:H205"/>
    <mergeCell ref="I200:I205"/>
    <mergeCell ref="J200:J205"/>
    <mergeCell ref="K200:K205"/>
    <mergeCell ref="L200:L205"/>
    <mergeCell ref="M200:M205"/>
    <mergeCell ref="N200:N205"/>
    <mergeCell ref="O200:O205"/>
    <mergeCell ref="P200:P205"/>
    <mergeCell ref="Q200:Q205"/>
    <mergeCell ref="R200:R205"/>
    <mergeCell ref="S200:S205"/>
    <mergeCell ref="U212:U217"/>
    <mergeCell ref="AX206:AX211"/>
    <mergeCell ref="AY206:AY211"/>
    <mergeCell ref="D206:D211"/>
    <mergeCell ref="E206:E211"/>
    <mergeCell ref="F206:F211"/>
    <mergeCell ref="G206:G211"/>
    <mergeCell ref="H206:H211"/>
    <mergeCell ref="I206:I211"/>
    <mergeCell ref="J206:J211"/>
    <mergeCell ref="K206:K211"/>
    <mergeCell ref="L206:L211"/>
    <mergeCell ref="M206:M211"/>
    <mergeCell ref="N206:N211"/>
    <mergeCell ref="O206:O211"/>
    <mergeCell ref="P206:P211"/>
    <mergeCell ref="Q206:Q211"/>
    <mergeCell ref="R206:R211"/>
    <mergeCell ref="S206:S211"/>
    <mergeCell ref="AT206:AT211"/>
    <mergeCell ref="T206:T211"/>
    <mergeCell ref="U206:U211"/>
    <mergeCell ref="D212:D217"/>
    <mergeCell ref="E212:E217"/>
    <mergeCell ref="F212:F217"/>
    <mergeCell ref="G212:G217"/>
    <mergeCell ref="H212:H217"/>
    <mergeCell ref="I212:I217"/>
    <mergeCell ref="J212:J217"/>
    <mergeCell ref="K212:K217"/>
    <mergeCell ref="L212:L217"/>
    <mergeCell ref="M212:M217"/>
    <mergeCell ref="N212:N217"/>
    <mergeCell ref="O212:O217"/>
    <mergeCell ref="P212:P217"/>
    <mergeCell ref="Q212:Q217"/>
    <mergeCell ref="R212:R217"/>
    <mergeCell ref="S212:S217"/>
    <mergeCell ref="T212:T217"/>
    <mergeCell ref="AZ206:AZ211"/>
    <mergeCell ref="BA206:BA211"/>
    <mergeCell ref="BB206:BB211"/>
    <mergeCell ref="BC206:BC211"/>
    <mergeCell ref="V212:V217"/>
    <mergeCell ref="W212:W217"/>
    <mergeCell ref="X212:X217"/>
    <mergeCell ref="R218:R223"/>
    <mergeCell ref="S218:S223"/>
    <mergeCell ref="T218:T223"/>
    <mergeCell ref="U218:U223"/>
    <mergeCell ref="AR212:AR217"/>
    <mergeCell ref="AS212:AS217"/>
    <mergeCell ref="AT212:AT217"/>
    <mergeCell ref="AU212:AU217"/>
    <mergeCell ref="AV212:AV217"/>
    <mergeCell ref="AW212:AW217"/>
    <mergeCell ref="AX212:AX217"/>
    <mergeCell ref="AY212:AY217"/>
    <mergeCell ref="AZ212:AZ217"/>
    <mergeCell ref="AU206:AU211"/>
    <mergeCell ref="AV206:AV211"/>
    <mergeCell ref="AW206:AW211"/>
    <mergeCell ref="W206:W211"/>
    <mergeCell ref="X206:X211"/>
    <mergeCell ref="Y206:Y211"/>
    <mergeCell ref="Z206:Z211"/>
    <mergeCell ref="AA206:AA211"/>
    <mergeCell ref="AQ206:AQ211"/>
    <mergeCell ref="X218:X223"/>
    <mergeCell ref="Y218:Y223"/>
    <mergeCell ref="Z218:Z223"/>
    <mergeCell ref="AS218:AS223"/>
    <mergeCell ref="AT218:AT223"/>
    <mergeCell ref="AU218:AU223"/>
    <mergeCell ref="AV218:AV223"/>
    <mergeCell ref="AW218:AW223"/>
    <mergeCell ref="AX218:AX223"/>
    <mergeCell ref="AY218:AY223"/>
    <mergeCell ref="AT255:AT260"/>
    <mergeCell ref="AU255:AU260"/>
    <mergeCell ref="AV255:AV260"/>
    <mergeCell ref="AW255:AW260"/>
    <mergeCell ref="AX255:AX260"/>
    <mergeCell ref="AY255:AY260"/>
    <mergeCell ref="AU243:AU248"/>
    <mergeCell ref="AQ255:AQ260"/>
    <mergeCell ref="AR255:AR260"/>
    <mergeCell ref="X255:X260"/>
    <mergeCell ref="Y255:Y260"/>
    <mergeCell ref="Z255:Z260"/>
    <mergeCell ref="AA255:AA260"/>
    <mergeCell ref="Z237:Z242"/>
    <mergeCell ref="AA237:AA242"/>
    <mergeCell ref="AQ237:AQ242"/>
    <mergeCell ref="AR237:AR242"/>
    <mergeCell ref="AS237:AS242"/>
    <mergeCell ref="BO249:BO254"/>
    <mergeCell ref="Z261:Z266"/>
    <mergeCell ref="X243:X248"/>
    <mergeCell ref="Y212:Y217"/>
    <mergeCell ref="Z212:Z217"/>
    <mergeCell ref="AA212:AA217"/>
    <mergeCell ref="V218:V223"/>
    <mergeCell ref="W218:W223"/>
    <mergeCell ref="BC212:BC217"/>
    <mergeCell ref="BD212:BD217"/>
    <mergeCell ref="BE212:BE217"/>
    <mergeCell ref="BA212:BA217"/>
    <mergeCell ref="BB212:BB217"/>
    <mergeCell ref="AA218:AA223"/>
    <mergeCell ref="AQ218:AQ223"/>
    <mergeCell ref="BD255:BD260"/>
    <mergeCell ref="BE255:BE260"/>
    <mergeCell ref="BF255:BF260"/>
    <mergeCell ref="BG255:BG260"/>
    <mergeCell ref="BH255:BH260"/>
    <mergeCell ref="AZ255:AZ260"/>
    <mergeCell ref="BA255:BA260"/>
    <mergeCell ref="BB255:BB260"/>
    <mergeCell ref="BB261:BB266"/>
    <mergeCell ref="V255:V260"/>
    <mergeCell ref="W255:W260"/>
    <mergeCell ref="BH249:BH254"/>
    <mergeCell ref="AT249:AT254"/>
    <mergeCell ref="AU249:AU254"/>
    <mergeCell ref="AV249:AV254"/>
    <mergeCell ref="BO243:BO248"/>
    <mergeCell ref="BD243:BD248"/>
    <mergeCell ref="BB243:BB248"/>
    <mergeCell ref="AZ231:AZ236"/>
    <mergeCell ref="BA231:BA236"/>
    <mergeCell ref="BB231:BB236"/>
    <mergeCell ref="BC231:BC236"/>
    <mergeCell ref="BD231:BD236"/>
    <mergeCell ref="Y231:Y236"/>
    <mergeCell ref="X237:X242"/>
    <mergeCell ref="Y237:Y242"/>
    <mergeCell ref="X231:X236"/>
    <mergeCell ref="BH237:BH242"/>
    <mergeCell ref="BI237:BI242"/>
    <mergeCell ref="BJ237:BJ242"/>
    <mergeCell ref="BM243:BM248"/>
    <mergeCell ref="BN243:BN248"/>
    <mergeCell ref="BJ231:BJ236"/>
    <mergeCell ref="BM231:BM236"/>
    <mergeCell ref="BN231:BN236"/>
    <mergeCell ref="BK237:BK242"/>
    <mergeCell ref="BL237:BL242"/>
    <mergeCell ref="BM237:BM242"/>
    <mergeCell ref="AT237:AT242"/>
    <mergeCell ref="AU237:AU242"/>
    <mergeCell ref="AV237:AV242"/>
    <mergeCell ref="AW237:AW242"/>
    <mergeCell ref="Z231:Z236"/>
    <mergeCell ref="AA231:AA236"/>
    <mergeCell ref="AQ231:AQ236"/>
    <mergeCell ref="AR231:AR236"/>
    <mergeCell ref="AS231:AS236"/>
    <mergeCell ref="AT231:AT236"/>
    <mergeCell ref="AU231:AU236"/>
    <mergeCell ref="BO231:BO236"/>
    <mergeCell ref="BF231:BF236"/>
    <mergeCell ref="BK231:BK236"/>
    <mergeCell ref="BL231:BL236"/>
    <mergeCell ref="AS249:AS254"/>
    <mergeCell ref="BG243:BG248"/>
    <mergeCell ref="AZ249:AZ254"/>
    <mergeCell ref="AW315:AW320"/>
    <mergeCell ref="AX315:AX320"/>
    <mergeCell ref="AY315:AY320"/>
    <mergeCell ref="AZ315:AZ320"/>
    <mergeCell ref="BA315:BA320"/>
    <mergeCell ref="BB315:BB320"/>
    <mergeCell ref="BC315:BC320"/>
    <mergeCell ref="BD315:BD320"/>
    <mergeCell ref="BE315:BE320"/>
    <mergeCell ref="BM315:BM320"/>
    <mergeCell ref="BJ255:BJ260"/>
    <mergeCell ref="BK255:BK260"/>
    <mergeCell ref="BL255:BL260"/>
    <mergeCell ref="BM255:BM260"/>
    <mergeCell ref="BN255:BN260"/>
    <mergeCell ref="BO255:BO260"/>
    <mergeCell ref="AS255:AS260"/>
    <mergeCell ref="BD267:BD272"/>
    <mergeCell ref="BE267:BE272"/>
    <mergeCell ref="AX279:AX284"/>
    <mergeCell ref="AY279:AY284"/>
    <mergeCell ref="BE285:BE290"/>
    <mergeCell ref="BD279:BD284"/>
    <mergeCell ref="BD285:BD290"/>
    <mergeCell ref="AX285:AX290"/>
    <mergeCell ref="AW321:AW326"/>
    <mergeCell ref="AX321:AX326"/>
    <mergeCell ref="BM339:BM345"/>
    <mergeCell ref="AV315:AV320"/>
    <mergeCell ref="AY321:AY326"/>
    <mergeCell ref="AZ321:AZ326"/>
    <mergeCell ref="BA321:BA326"/>
    <mergeCell ref="BB321:BB326"/>
    <mergeCell ref="BC321:BC326"/>
    <mergeCell ref="BD321:BD326"/>
    <mergeCell ref="BE321:BE326"/>
    <mergeCell ref="BL333:BL338"/>
    <mergeCell ref="BM333:BM338"/>
    <mergeCell ref="BD339:BD345"/>
    <mergeCell ref="BG327:BG332"/>
    <mergeCell ref="BH327:BH332"/>
    <mergeCell ref="BI327:BI332"/>
    <mergeCell ref="AX339:AX345"/>
    <mergeCell ref="BB339:BB345"/>
    <mergeCell ref="BC339:BC345"/>
    <mergeCell ref="BK339:BK345"/>
    <mergeCell ref="BL339:BL345"/>
    <mergeCell ref="BM321:BM326"/>
    <mergeCell ref="AV346:AV351"/>
    <mergeCell ref="BC346:BC351"/>
    <mergeCell ref="BD346:BD351"/>
    <mergeCell ref="BC333:BC338"/>
    <mergeCell ref="BD333:BD338"/>
    <mergeCell ref="BE333:BE338"/>
    <mergeCell ref="BF333:BF338"/>
    <mergeCell ref="BG333:BG338"/>
    <mergeCell ref="BH333:BH338"/>
    <mergeCell ref="BI333:BI338"/>
    <mergeCell ref="BJ333:BJ338"/>
    <mergeCell ref="BK333:BK338"/>
    <mergeCell ref="AV333:AV338"/>
    <mergeCell ref="AW333:AW338"/>
    <mergeCell ref="AX333:AX338"/>
    <mergeCell ref="AY333:AY338"/>
    <mergeCell ref="AZ333:AZ338"/>
    <mergeCell ref="BA333:BA338"/>
    <mergeCell ref="BB333:BB338"/>
    <mergeCell ref="BH346:BH351"/>
    <mergeCell ref="BA346:BA351"/>
    <mergeCell ref="BB346:BB351"/>
    <mergeCell ref="BG346:BG351"/>
    <mergeCell ref="BF339:BF345"/>
    <mergeCell ref="BG339:BG345"/>
    <mergeCell ref="BH339:BH345"/>
    <mergeCell ref="BI339:BI345"/>
    <mergeCell ref="BF346:BF351"/>
    <mergeCell ref="BM346:BM351"/>
    <mergeCell ref="BJ346:BJ351"/>
    <mergeCell ref="BK346:BK351"/>
    <mergeCell ref="BE339:BE345"/>
    <mergeCell ref="D218:D223"/>
    <mergeCell ref="E218:E223"/>
    <mergeCell ref="F218:F223"/>
    <mergeCell ref="G218:G223"/>
    <mergeCell ref="H218:H223"/>
    <mergeCell ref="I218:I223"/>
    <mergeCell ref="J218:J223"/>
    <mergeCell ref="K218:K223"/>
    <mergeCell ref="L218:L223"/>
    <mergeCell ref="M218:M223"/>
    <mergeCell ref="N218:N223"/>
    <mergeCell ref="O218:O223"/>
    <mergeCell ref="P218:P223"/>
    <mergeCell ref="Q218:Q223"/>
    <mergeCell ref="V333:V338"/>
    <mergeCell ref="W333:W338"/>
    <mergeCell ref="BJ339:BJ345"/>
    <mergeCell ref="AA333:AA338"/>
    <mergeCell ref="AQ333:AQ338"/>
    <mergeCell ref="AR333:AR338"/>
    <mergeCell ref="AS333:AS338"/>
    <mergeCell ref="BA327:BA332"/>
    <mergeCell ref="BB327:BB332"/>
    <mergeCell ref="BC327:BC332"/>
    <mergeCell ref="BD327:BD332"/>
    <mergeCell ref="BE327:BE332"/>
    <mergeCell ref="BF327:BF332"/>
    <mergeCell ref="BE346:BE351"/>
    <mergeCell ref="AS327:AS332"/>
    <mergeCell ref="AT333:AT338"/>
    <mergeCell ref="AS303:AS308"/>
    <mergeCell ref="AT303:AT308"/>
    <mergeCell ref="Y243:Y248"/>
    <mergeCell ref="U255:U260"/>
    <mergeCell ref="U261:U266"/>
    <mergeCell ref="U285:U290"/>
    <mergeCell ref="V285:V290"/>
    <mergeCell ref="BI358:BI363"/>
    <mergeCell ref="AR358:AR363"/>
    <mergeCell ref="AS358:AS363"/>
    <mergeCell ref="AT358:AT363"/>
    <mergeCell ref="AU358:AU363"/>
    <mergeCell ref="AV358:AV363"/>
    <mergeCell ref="AW358:AW363"/>
    <mergeCell ref="BH358:BH363"/>
    <mergeCell ref="BC352:BC357"/>
    <mergeCell ref="BD352:BD357"/>
    <mergeCell ref="BI346:BI351"/>
    <mergeCell ref="AX352:AX357"/>
    <mergeCell ref="AY352:AY357"/>
    <mergeCell ref="AZ352:AZ357"/>
    <mergeCell ref="BA352:BA357"/>
    <mergeCell ref="BB352:BB357"/>
    <mergeCell ref="AY249:AY254"/>
    <mergeCell ref="Y249:Y254"/>
    <mergeCell ref="Z249:Z254"/>
    <mergeCell ref="AA249:AA254"/>
    <mergeCell ref="AQ249:AQ254"/>
    <mergeCell ref="BI255:BI260"/>
    <mergeCell ref="BA339:BA345"/>
    <mergeCell ref="A224:A230"/>
    <mergeCell ref="B224:B230"/>
    <mergeCell ref="C224:C230"/>
    <mergeCell ref="A231:A236"/>
    <mergeCell ref="B231:B236"/>
    <mergeCell ref="C231:C236"/>
    <mergeCell ref="D243:D248"/>
    <mergeCell ref="E243:E248"/>
    <mergeCell ref="F243:F248"/>
    <mergeCell ref="G243:G248"/>
    <mergeCell ref="H243:H248"/>
    <mergeCell ref="I243:I248"/>
    <mergeCell ref="J243:J248"/>
    <mergeCell ref="K243:K248"/>
    <mergeCell ref="M243:M248"/>
    <mergeCell ref="T224:T229"/>
    <mergeCell ref="D224:D229"/>
    <mergeCell ref="E224:E229"/>
    <mergeCell ref="F224:F229"/>
    <mergeCell ref="I231:I236"/>
    <mergeCell ref="J231:J236"/>
    <mergeCell ref="K231:K236"/>
    <mergeCell ref="L231:L236"/>
    <mergeCell ref="M231:M236"/>
    <mergeCell ref="N231:N236"/>
    <mergeCell ref="O231:O236"/>
    <mergeCell ref="P231:P236"/>
    <mergeCell ref="Q231:Q236"/>
    <mergeCell ref="R231:R236"/>
    <mergeCell ref="S231:S236"/>
    <mergeCell ref="T231:T236"/>
    <mergeCell ref="G224:G229"/>
    <mergeCell ref="H224:H229"/>
    <mergeCell ref="I224:I229"/>
    <mergeCell ref="J224:J229"/>
    <mergeCell ref="K224:K229"/>
    <mergeCell ref="L224:L229"/>
    <mergeCell ref="M224:M229"/>
    <mergeCell ref="N224:N229"/>
    <mergeCell ref="O224:O229"/>
    <mergeCell ref="P224:P229"/>
    <mergeCell ref="Q224:Q229"/>
    <mergeCell ref="P243:P248"/>
    <mergeCell ref="D237:D242"/>
    <mergeCell ref="U224:U229"/>
    <mergeCell ref="V224:V229"/>
    <mergeCell ref="R224:R229"/>
    <mergeCell ref="S224:S229"/>
    <mergeCell ref="N243:N248"/>
    <mergeCell ref="O243:O248"/>
    <mergeCell ref="L243:L248"/>
    <mergeCell ref="E237:E242"/>
    <mergeCell ref="F237:F242"/>
    <mergeCell ref="G237:G242"/>
    <mergeCell ref="H237:H242"/>
    <mergeCell ref="I237:I242"/>
    <mergeCell ref="S237:S242"/>
    <mergeCell ref="T237:T242"/>
    <mergeCell ref="D231:D236"/>
    <mergeCell ref="E231:E236"/>
    <mergeCell ref="F231:F236"/>
    <mergeCell ref="G231:G236"/>
    <mergeCell ref="H231:H236"/>
    <mergeCell ref="V243:V248"/>
    <mergeCell ref="U249:U254"/>
    <mergeCell ref="V249:V254"/>
    <mergeCell ref="W249:W254"/>
    <mergeCell ref="X249:X254"/>
    <mergeCell ref="BD249:BD254"/>
    <mergeCell ref="BE249:BE254"/>
    <mergeCell ref="BF249:BF254"/>
    <mergeCell ref="BI249:BI254"/>
    <mergeCell ref="BJ249:BJ254"/>
    <mergeCell ref="BK249:BK254"/>
    <mergeCell ref="BL249:BL254"/>
    <mergeCell ref="BM249:BM254"/>
    <mergeCell ref="BN249:BN254"/>
    <mergeCell ref="AW249:AW254"/>
    <mergeCell ref="AX249:AX254"/>
    <mergeCell ref="BC249:BC254"/>
    <mergeCell ref="AT243:AT248"/>
    <mergeCell ref="BE243:BE248"/>
    <mergeCell ref="BF243:BF248"/>
    <mergeCell ref="BI243:BI248"/>
    <mergeCell ref="BJ243:BJ248"/>
    <mergeCell ref="BK243:BK248"/>
    <mergeCell ref="BL243:BL248"/>
    <mergeCell ref="AV243:AV248"/>
    <mergeCell ref="AW243:AW248"/>
    <mergeCell ref="BH243:BH248"/>
    <mergeCell ref="AX243:AX248"/>
    <mergeCell ref="AY243:AY248"/>
    <mergeCell ref="AZ243:AZ248"/>
    <mergeCell ref="BA243:BA248"/>
    <mergeCell ref="W243:W248"/>
    <mergeCell ref="BG249:BG254"/>
    <mergeCell ref="J255:J260"/>
    <mergeCell ref="K255:K260"/>
    <mergeCell ref="M255:M260"/>
    <mergeCell ref="N255:N260"/>
    <mergeCell ref="O255:O260"/>
    <mergeCell ref="P255:P260"/>
    <mergeCell ref="Q255:Q260"/>
    <mergeCell ref="R255:R260"/>
    <mergeCell ref="S255:S260"/>
    <mergeCell ref="T255:T260"/>
    <mergeCell ref="D249:D254"/>
    <mergeCell ref="E249:E254"/>
    <mergeCell ref="F249:F254"/>
    <mergeCell ref="G249:G254"/>
    <mergeCell ref="H249:H254"/>
    <mergeCell ref="I249:I254"/>
    <mergeCell ref="J249:J254"/>
    <mergeCell ref="K249:K254"/>
    <mergeCell ref="M249:M254"/>
    <mergeCell ref="N249:N254"/>
    <mergeCell ref="O249:O254"/>
    <mergeCell ref="P249:P254"/>
    <mergeCell ref="Q249:Q254"/>
    <mergeCell ref="R249:R254"/>
    <mergeCell ref="S249:S254"/>
    <mergeCell ref="T249:T254"/>
    <mergeCell ref="L249:L254"/>
    <mergeCell ref="L255:L260"/>
    <mergeCell ref="D255:D260"/>
    <mergeCell ref="E255:E260"/>
    <mergeCell ref="F255:F260"/>
    <mergeCell ref="G255:G260"/>
    <mergeCell ref="D261:D266"/>
    <mergeCell ref="E261:E266"/>
    <mergeCell ref="F261:F266"/>
    <mergeCell ref="G261:G266"/>
    <mergeCell ref="H261:H266"/>
    <mergeCell ref="I261:I266"/>
    <mergeCell ref="J261:J266"/>
    <mergeCell ref="K261:K266"/>
    <mergeCell ref="L261:L266"/>
    <mergeCell ref="M261:M266"/>
    <mergeCell ref="N261:N266"/>
    <mergeCell ref="O261:O266"/>
    <mergeCell ref="P261:P266"/>
    <mergeCell ref="Q261:Q266"/>
    <mergeCell ref="R261:R266"/>
    <mergeCell ref="S261:S266"/>
    <mergeCell ref="T261:T266"/>
    <mergeCell ref="H255:H260"/>
    <mergeCell ref="I255:I260"/>
    <mergeCell ref="BC261:BC266"/>
    <mergeCell ref="BD261:BD266"/>
    <mergeCell ref="BE261:BE266"/>
    <mergeCell ref="V261:V266"/>
    <mergeCell ref="W261:W266"/>
    <mergeCell ref="X261:X266"/>
    <mergeCell ref="Y261:Y266"/>
    <mergeCell ref="V267:V272"/>
    <mergeCell ref="W267:W272"/>
    <mergeCell ref="X267:X272"/>
    <mergeCell ref="Y267:Y272"/>
    <mergeCell ref="D267:D272"/>
    <mergeCell ref="E267:E272"/>
    <mergeCell ref="F267:F272"/>
    <mergeCell ref="G267:G272"/>
    <mergeCell ref="H267:H272"/>
    <mergeCell ref="I267:I272"/>
    <mergeCell ref="J267:J272"/>
    <mergeCell ref="K267:K272"/>
    <mergeCell ref="L267:L272"/>
    <mergeCell ref="M267:M272"/>
    <mergeCell ref="N267:N272"/>
    <mergeCell ref="O267:O272"/>
    <mergeCell ref="P267:P272"/>
    <mergeCell ref="Q267:Q272"/>
    <mergeCell ref="R267:R272"/>
    <mergeCell ref="S267:S272"/>
    <mergeCell ref="T267:T272"/>
    <mergeCell ref="AV267:AV272"/>
    <mergeCell ref="AW267:AW272"/>
    <mergeCell ref="T273:T278"/>
    <mergeCell ref="U273:U278"/>
    <mergeCell ref="AT273:AT278"/>
    <mergeCell ref="AZ273:AZ278"/>
    <mergeCell ref="BA273:BA278"/>
    <mergeCell ref="BB273:BB278"/>
    <mergeCell ref="BC273:BC278"/>
    <mergeCell ref="BD273:BD278"/>
    <mergeCell ref="BE273:BE278"/>
    <mergeCell ref="U279:U284"/>
    <mergeCell ref="V279:V284"/>
    <mergeCell ref="AA273:AA278"/>
    <mergeCell ref="AQ273:AQ278"/>
    <mergeCell ref="AR273:AR278"/>
    <mergeCell ref="AS273:AS278"/>
    <mergeCell ref="AT285:AT290"/>
    <mergeCell ref="AZ279:AZ284"/>
    <mergeCell ref="BA279:BA284"/>
    <mergeCell ref="BE279:BE284"/>
    <mergeCell ref="Z279:Z284"/>
    <mergeCell ref="AA279:AA284"/>
    <mergeCell ref="AQ279:AQ284"/>
    <mergeCell ref="AR279:AR284"/>
    <mergeCell ref="AS279:AS284"/>
    <mergeCell ref="AT279:AT284"/>
    <mergeCell ref="AZ285:AZ290"/>
    <mergeCell ref="BA285:BA290"/>
    <mergeCell ref="BB285:BB290"/>
    <mergeCell ref="BC285:BC290"/>
    <mergeCell ref="AV285:AV290"/>
    <mergeCell ref="AW285:AW290"/>
    <mergeCell ref="V273:V278"/>
    <mergeCell ref="D279:D284"/>
    <mergeCell ref="E279:E284"/>
    <mergeCell ref="F279:F284"/>
    <mergeCell ref="G279:G284"/>
    <mergeCell ref="H279:H284"/>
    <mergeCell ref="I279:I284"/>
    <mergeCell ref="J279:J284"/>
    <mergeCell ref="K279:K284"/>
    <mergeCell ref="L279:L284"/>
    <mergeCell ref="M279:M284"/>
    <mergeCell ref="N279:N284"/>
    <mergeCell ref="O279:O284"/>
    <mergeCell ref="P279:P284"/>
    <mergeCell ref="Q279:Q284"/>
    <mergeCell ref="R279:R284"/>
    <mergeCell ref="S279:S284"/>
    <mergeCell ref="T279:T284"/>
    <mergeCell ref="G285:G290"/>
    <mergeCell ref="H285:H290"/>
    <mergeCell ref="I285:I290"/>
    <mergeCell ref="J285:J290"/>
    <mergeCell ref="K285:K290"/>
    <mergeCell ref="L285:L290"/>
    <mergeCell ref="M285:M290"/>
    <mergeCell ref="N285:N290"/>
    <mergeCell ref="O285:O290"/>
    <mergeCell ref="P285:P290"/>
    <mergeCell ref="Q285:Q290"/>
    <mergeCell ref="R285:R290"/>
    <mergeCell ref="S285:S290"/>
    <mergeCell ref="T285:T290"/>
    <mergeCell ref="BB291:BB296"/>
    <mergeCell ref="BC291:BC296"/>
    <mergeCell ref="BD291:BD296"/>
    <mergeCell ref="AY285:AY290"/>
    <mergeCell ref="V291:V296"/>
    <mergeCell ref="BE291:BE296"/>
    <mergeCell ref="W291:W296"/>
    <mergeCell ref="X291:X296"/>
    <mergeCell ref="Y291:Y296"/>
    <mergeCell ref="Z291:Z296"/>
    <mergeCell ref="AA291:AA296"/>
    <mergeCell ref="AQ291:AQ296"/>
    <mergeCell ref="AR291:AR296"/>
    <mergeCell ref="AS291:AS296"/>
    <mergeCell ref="BO297:BO302"/>
    <mergeCell ref="AZ297:AZ302"/>
    <mergeCell ref="BA297:BA302"/>
    <mergeCell ref="AU297:AU302"/>
    <mergeCell ref="AV297:AV302"/>
    <mergeCell ref="AW297:AW302"/>
    <mergeCell ref="BB297:BB302"/>
    <mergeCell ref="BD297:BD302"/>
    <mergeCell ref="AT291:AT296"/>
    <mergeCell ref="AU291:AU296"/>
    <mergeCell ref="AV291:AV296"/>
    <mergeCell ref="AY291:AY296"/>
    <mergeCell ref="AZ291:AZ296"/>
    <mergeCell ref="BA291:BA296"/>
    <mergeCell ref="AW291:AW296"/>
    <mergeCell ref="J303:J308"/>
    <mergeCell ref="K303:K308"/>
    <mergeCell ref="L303:L308"/>
    <mergeCell ref="M303:M308"/>
    <mergeCell ref="Y303:Y308"/>
    <mergeCell ref="Z303:Z308"/>
    <mergeCell ref="AA303:AA308"/>
    <mergeCell ref="AQ303:AQ308"/>
    <mergeCell ref="AR303:AR308"/>
    <mergeCell ref="AX297:AX302"/>
    <mergeCell ref="AY297:AY302"/>
    <mergeCell ref="P297:P302"/>
    <mergeCell ref="Q297:Q302"/>
    <mergeCell ref="R297:R302"/>
    <mergeCell ref="U291:U296"/>
    <mergeCell ref="S297:S302"/>
    <mergeCell ref="T297:T302"/>
    <mergeCell ref="W297:W302"/>
    <mergeCell ref="X297:X302"/>
    <mergeCell ref="P291:P296"/>
    <mergeCell ref="Q291:Q296"/>
    <mergeCell ref="R291:R296"/>
    <mergeCell ref="S291:S296"/>
    <mergeCell ref="T291:T296"/>
    <mergeCell ref="Y297:Y302"/>
    <mergeCell ref="Z297:Z302"/>
    <mergeCell ref="AA297:AA302"/>
    <mergeCell ref="AQ297:AQ302"/>
    <mergeCell ref="AR297:AR302"/>
    <mergeCell ref="AS297:AS302"/>
    <mergeCell ref="AT297:AT302"/>
    <mergeCell ref="AX291:AX296"/>
    <mergeCell ref="BD303:BD308"/>
    <mergeCell ref="BE303:BE308"/>
    <mergeCell ref="AU303:AU308"/>
    <mergeCell ref="AU309:AU314"/>
    <mergeCell ref="U303:U308"/>
    <mergeCell ref="V303:V308"/>
    <mergeCell ref="BO303:BO308"/>
    <mergeCell ref="D309:D314"/>
    <mergeCell ref="E309:E314"/>
    <mergeCell ref="F309:F314"/>
    <mergeCell ref="G309:G314"/>
    <mergeCell ref="H309:H314"/>
    <mergeCell ref="I309:I314"/>
    <mergeCell ref="J309:J314"/>
    <mergeCell ref="K309:K314"/>
    <mergeCell ref="L309:L314"/>
    <mergeCell ref="M309:M314"/>
    <mergeCell ref="N309:N314"/>
    <mergeCell ref="O309:O314"/>
    <mergeCell ref="P309:P314"/>
    <mergeCell ref="Q309:Q314"/>
    <mergeCell ref="R309:R314"/>
    <mergeCell ref="S309:S314"/>
    <mergeCell ref="T309:T314"/>
    <mergeCell ref="U309:U314"/>
    <mergeCell ref="V309:V314"/>
    <mergeCell ref="BD309:BD314"/>
    <mergeCell ref="BE309:BE314"/>
    <mergeCell ref="BO309:BO314"/>
    <mergeCell ref="G303:G308"/>
    <mergeCell ref="H303:H308"/>
    <mergeCell ref="I303:I308"/>
    <mergeCell ref="AA309:AA314"/>
    <mergeCell ref="AQ309:AQ314"/>
    <mergeCell ref="AR309:AR314"/>
    <mergeCell ref="AS309:AS314"/>
    <mergeCell ref="AT309:AT314"/>
    <mergeCell ref="BB303:BB308"/>
    <mergeCell ref="BC303:BC308"/>
    <mergeCell ref="AV303:AV308"/>
    <mergeCell ref="AW303:AW308"/>
    <mergeCell ref="AX303:AX308"/>
    <mergeCell ref="AY303:AY308"/>
    <mergeCell ref="AZ303:AZ308"/>
    <mergeCell ref="BA303:BA308"/>
    <mergeCell ref="AV309:AV314"/>
    <mergeCell ref="AW309:AW314"/>
    <mergeCell ref="AX309:AX314"/>
    <mergeCell ref="AY309:AY314"/>
    <mergeCell ref="AZ309:AZ314"/>
    <mergeCell ref="BA309:BA314"/>
    <mergeCell ref="BB309:BB314"/>
    <mergeCell ref="BO315:BO320"/>
    <mergeCell ref="D321:D326"/>
    <mergeCell ref="E321:E326"/>
    <mergeCell ref="F321:F326"/>
    <mergeCell ref="G321:G326"/>
    <mergeCell ref="H321:H326"/>
    <mergeCell ref="I321:I326"/>
    <mergeCell ref="J321:J326"/>
    <mergeCell ref="K321:K326"/>
    <mergeCell ref="L321:L326"/>
    <mergeCell ref="M321:M326"/>
    <mergeCell ref="N321:N326"/>
    <mergeCell ref="O321:O326"/>
    <mergeCell ref="P321:P326"/>
    <mergeCell ref="Q321:Q326"/>
    <mergeCell ref="R321:R326"/>
    <mergeCell ref="S321:S326"/>
    <mergeCell ref="T321:T326"/>
    <mergeCell ref="U321:U326"/>
    <mergeCell ref="D315:D320"/>
    <mergeCell ref="E315:E320"/>
    <mergeCell ref="F315:F320"/>
    <mergeCell ref="G315:G320"/>
    <mergeCell ref="H315:H320"/>
    <mergeCell ref="I315:I320"/>
    <mergeCell ref="J315:J320"/>
    <mergeCell ref="K315:K320"/>
    <mergeCell ref="L315:L320"/>
    <mergeCell ref="M315:M320"/>
    <mergeCell ref="N315:N320"/>
    <mergeCell ref="AU315:AU320"/>
    <mergeCell ref="AV321:AV326"/>
    <mergeCell ref="BO321:BO326"/>
    <mergeCell ref="D327:D332"/>
    <mergeCell ref="E327:E332"/>
    <mergeCell ref="F327:F332"/>
    <mergeCell ref="G327:G332"/>
    <mergeCell ref="H327:H332"/>
    <mergeCell ref="I327:I332"/>
    <mergeCell ref="J327:J332"/>
    <mergeCell ref="K327:K332"/>
    <mergeCell ref="L327:L332"/>
    <mergeCell ref="M327:M332"/>
    <mergeCell ref="N327:N332"/>
    <mergeCell ref="O327:O332"/>
    <mergeCell ref="P327:P332"/>
    <mergeCell ref="Q327:Q332"/>
    <mergeCell ref="R327:R332"/>
    <mergeCell ref="S327:S332"/>
    <mergeCell ref="T327:T332"/>
    <mergeCell ref="AT327:AT332"/>
    <mergeCell ref="AU327:AU332"/>
    <mergeCell ref="AV327:AV332"/>
    <mergeCell ref="AW327:AW332"/>
    <mergeCell ref="AX327:AX332"/>
    <mergeCell ref="Z327:Z332"/>
    <mergeCell ref="AA321:AA326"/>
    <mergeCell ref="AQ321:AQ326"/>
    <mergeCell ref="AR321:AR326"/>
    <mergeCell ref="AS321:AS326"/>
    <mergeCell ref="AT321:AT326"/>
    <mergeCell ref="AY327:AY332"/>
    <mergeCell ref="AZ327:AZ332"/>
    <mergeCell ref="AR327:AR332"/>
    <mergeCell ref="A327:A363"/>
    <mergeCell ref="B327:B363"/>
    <mergeCell ref="C327:C363"/>
    <mergeCell ref="BJ358:BJ363"/>
    <mergeCell ref="BK358:BK363"/>
    <mergeCell ref="BL358:BL363"/>
    <mergeCell ref="BM358:BM363"/>
    <mergeCell ref="BN358:BN363"/>
    <mergeCell ref="D358:D363"/>
    <mergeCell ref="E358:E363"/>
    <mergeCell ref="F358:F363"/>
    <mergeCell ref="G358:G363"/>
    <mergeCell ref="V321:V326"/>
    <mergeCell ref="W321:W326"/>
    <mergeCell ref="X321:X326"/>
    <mergeCell ref="Y321:Y326"/>
    <mergeCell ref="Z321:Z326"/>
    <mergeCell ref="U339:U345"/>
    <mergeCell ref="V339:V345"/>
    <mergeCell ref="W339:W345"/>
    <mergeCell ref="Y333:Y338"/>
    <mergeCell ref="Z333:Z338"/>
    <mergeCell ref="X358:X363"/>
    <mergeCell ref="Y358:Y363"/>
    <mergeCell ref="Z358:Z363"/>
    <mergeCell ref="AA358:AA363"/>
    <mergeCell ref="AQ358:AQ363"/>
    <mergeCell ref="Z346:Z351"/>
    <mergeCell ref="AA346:AA351"/>
    <mergeCell ref="AQ346:AQ351"/>
    <mergeCell ref="AR346:AR351"/>
    <mergeCell ref="AS346:AS351"/>
    <mergeCell ref="BO333:BO338"/>
    <mergeCell ref="BJ327:BJ332"/>
    <mergeCell ref="BK327:BK332"/>
    <mergeCell ref="BL327:BL332"/>
    <mergeCell ref="BM327:BM332"/>
    <mergeCell ref="BN327:BN332"/>
    <mergeCell ref="BO327:BO332"/>
    <mergeCell ref="D333:D338"/>
    <mergeCell ref="E333:E338"/>
    <mergeCell ref="F333:F338"/>
    <mergeCell ref="G333:G338"/>
    <mergeCell ref="H333:H338"/>
    <mergeCell ref="I333:I338"/>
    <mergeCell ref="J333:J338"/>
    <mergeCell ref="K333:K338"/>
    <mergeCell ref="L333:L338"/>
    <mergeCell ref="M333:M338"/>
    <mergeCell ref="N333:N338"/>
    <mergeCell ref="O333:O338"/>
    <mergeCell ref="P333:P338"/>
    <mergeCell ref="Q333:Q338"/>
    <mergeCell ref="R333:R338"/>
    <mergeCell ref="S333:S338"/>
    <mergeCell ref="T333:T338"/>
    <mergeCell ref="U333:U338"/>
    <mergeCell ref="AU333:AU338"/>
    <mergeCell ref="X333:X338"/>
    <mergeCell ref="U327:U332"/>
    <mergeCell ref="V327:V332"/>
    <mergeCell ref="W327:W332"/>
    <mergeCell ref="X327:X332"/>
    <mergeCell ref="Y327:Y332"/>
    <mergeCell ref="I339:I345"/>
    <mergeCell ref="J339:J345"/>
    <mergeCell ref="T339:T345"/>
    <mergeCell ref="X339:X345"/>
    <mergeCell ref="G339:G345"/>
    <mergeCell ref="K339:K345"/>
    <mergeCell ref="L339:L345"/>
    <mergeCell ref="M339:M345"/>
    <mergeCell ref="N339:N345"/>
    <mergeCell ref="O339:O345"/>
    <mergeCell ref="U297:U302"/>
    <mergeCell ref="V297:V302"/>
    <mergeCell ref="A237:A260"/>
    <mergeCell ref="B237:B260"/>
    <mergeCell ref="C237:C260"/>
    <mergeCell ref="D273:D278"/>
    <mergeCell ref="E273:E278"/>
    <mergeCell ref="F273:F278"/>
    <mergeCell ref="G273:G278"/>
    <mergeCell ref="H273:H278"/>
    <mergeCell ref="I273:I278"/>
    <mergeCell ref="J273:J278"/>
    <mergeCell ref="K273:K278"/>
    <mergeCell ref="L273:L278"/>
    <mergeCell ref="M273:M278"/>
    <mergeCell ref="N273:N278"/>
    <mergeCell ref="O273:O278"/>
    <mergeCell ref="P273:P278"/>
    <mergeCell ref="Q273:Q278"/>
    <mergeCell ref="A261:A296"/>
    <mergeCell ref="B261:B296"/>
    <mergeCell ref="C261:C296"/>
    <mergeCell ref="D297:D302"/>
    <mergeCell ref="E297:E302"/>
    <mergeCell ref="F297:F302"/>
    <mergeCell ref="G297:G302"/>
    <mergeCell ref="H297:H302"/>
    <mergeCell ref="I297:I302"/>
    <mergeCell ref="J297:J302"/>
    <mergeCell ref="K297:K302"/>
    <mergeCell ref="L297:L302"/>
    <mergeCell ref="M297:M302"/>
    <mergeCell ref="N297:N302"/>
    <mergeCell ref="O297:O302"/>
    <mergeCell ref="D303:D308"/>
    <mergeCell ref="E303:E308"/>
    <mergeCell ref="F303:F308"/>
    <mergeCell ref="S273:S278"/>
    <mergeCell ref="U267:U272"/>
    <mergeCell ref="D291:D296"/>
    <mergeCell ref="E291:E296"/>
    <mergeCell ref="F291:F296"/>
    <mergeCell ref="G291:G296"/>
    <mergeCell ref="H291:H296"/>
    <mergeCell ref="I291:I296"/>
    <mergeCell ref="J291:J296"/>
    <mergeCell ref="K291:K296"/>
    <mergeCell ref="L291:L296"/>
    <mergeCell ref="M291:M296"/>
    <mergeCell ref="N291:N296"/>
    <mergeCell ref="O291:O296"/>
    <mergeCell ref="D285:D290"/>
    <mergeCell ref="E285:E290"/>
    <mergeCell ref="F285:F290"/>
    <mergeCell ref="BO339:BO345"/>
    <mergeCell ref="D346:D351"/>
    <mergeCell ref="E346:E351"/>
    <mergeCell ref="F346:F351"/>
    <mergeCell ref="G346:G351"/>
    <mergeCell ref="H346:H351"/>
    <mergeCell ref="I346:I351"/>
    <mergeCell ref="J346:J351"/>
    <mergeCell ref="K346:K351"/>
    <mergeCell ref="L346:L351"/>
    <mergeCell ref="M346:M351"/>
    <mergeCell ref="N346:N351"/>
    <mergeCell ref="O346:O351"/>
    <mergeCell ref="P346:P351"/>
    <mergeCell ref="Q346:Q351"/>
    <mergeCell ref="R346:R351"/>
    <mergeCell ref="S346:S351"/>
    <mergeCell ref="T346:T351"/>
    <mergeCell ref="U346:U351"/>
    <mergeCell ref="V346:V351"/>
    <mergeCell ref="W346:W351"/>
    <mergeCell ref="X346:X351"/>
    <mergeCell ref="Y346:Y351"/>
    <mergeCell ref="P339:P345"/>
    <mergeCell ref="Q339:Q345"/>
    <mergeCell ref="R339:R345"/>
    <mergeCell ref="S339:S345"/>
    <mergeCell ref="BO346:BO351"/>
    <mergeCell ref="D339:D345"/>
    <mergeCell ref="E339:E345"/>
    <mergeCell ref="F339:F345"/>
    <mergeCell ref="H339:H345"/>
    <mergeCell ref="D352:D357"/>
    <mergeCell ref="E352:E357"/>
    <mergeCell ref="F352:F357"/>
    <mergeCell ref="G352:G357"/>
    <mergeCell ref="H352:H357"/>
    <mergeCell ref="I352:I357"/>
    <mergeCell ref="J352:J357"/>
    <mergeCell ref="K352:K357"/>
    <mergeCell ref="L352:L357"/>
    <mergeCell ref="M352:M357"/>
    <mergeCell ref="N352:N357"/>
    <mergeCell ref="O352:O357"/>
    <mergeCell ref="P352:P357"/>
    <mergeCell ref="Q352:Q357"/>
    <mergeCell ref="R352:R357"/>
    <mergeCell ref="S352:S357"/>
    <mergeCell ref="T352:T357"/>
    <mergeCell ref="H358:H363"/>
    <mergeCell ref="I358:I363"/>
    <mergeCell ref="BO358:BO363"/>
    <mergeCell ref="AX358:AX363"/>
    <mergeCell ref="AY358:AY363"/>
    <mergeCell ref="AZ358:AZ363"/>
    <mergeCell ref="BA358:BA363"/>
    <mergeCell ref="BB358:BB363"/>
    <mergeCell ref="BC358:BC363"/>
    <mergeCell ref="BD358:BD363"/>
    <mergeCell ref="BE358:BE363"/>
    <mergeCell ref="BH352:BH357"/>
    <mergeCell ref="BI352:BI357"/>
    <mergeCell ref="BJ352:BJ357"/>
    <mergeCell ref="BK352:BK357"/>
    <mergeCell ref="BL352:BL357"/>
    <mergeCell ref="BM352:BM357"/>
    <mergeCell ref="BN352:BN357"/>
    <mergeCell ref="BO352:BO357"/>
    <mergeCell ref="J358:J363"/>
    <mergeCell ref="AA352:AA357"/>
    <mergeCell ref="AQ352:AQ357"/>
    <mergeCell ref="AR352:AR357"/>
    <mergeCell ref="AS352:AS357"/>
    <mergeCell ref="AT352:AT357"/>
    <mergeCell ref="R273:R278"/>
    <mergeCell ref="U315:U320"/>
    <mergeCell ref="O315:O320"/>
    <mergeCell ref="P315:P320"/>
    <mergeCell ref="K358:K363"/>
    <mergeCell ref="L358:L363"/>
    <mergeCell ref="T315:T320"/>
    <mergeCell ref="W315:W320"/>
    <mergeCell ref="X315:X320"/>
    <mergeCell ref="Y315:Y320"/>
    <mergeCell ref="Z315:Z320"/>
    <mergeCell ref="AA315:AA320"/>
    <mergeCell ref="BN346:BN351"/>
    <mergeCell ref="T358:T363"/>
    <mergeCell ref="U358:U363"/>
    <mergeCell ref="V358:V363"/>
    <mergeCell ref="W358:W363"/>
    <mergeCell ref="U352:U357"/>
    <mergeCell ref="V352:V357"/>
    <mergeCell ref="W352:W357"/>
    <mergeCell ref="X352:X357"/>
    <mergeCell ref="Y352:Y357"/>
    <mergeCell ref="Z352:Z357"/>
    <mergeCell ref="AY339:AY345"/>
    <mergeCell ref="AZ339:AZ345"/>
    <mergeCell ref="Y339:Y345"/>
    <mergeCell ref="Z339:Z345"/>
    <mergeCell ref="AA339:AA345"/>
    <mergeCell ref="AQ339:AQ345"/>
    <mergeCell ref="V315:V320"/>
    <mergeCell ref="AR339:AR345"/>
    <mergeCell ref="AS339:AS345"/>
    <mergeCell ref="AT339:AT345"/>
    <mergeCell ref="AA327:AA332"/>
    <mergeCell ref="AQ327:AQ332"/>
    <mergeCell ref="BG358:BG363"/>
    <mergeCell ref="BE352:BE357"/>
    <mergeCell ref="BG352:BG357"/>
    <mergeCell ref="W303:W308"/>
    <mergeCell ref="X303:X308"/>
    <mergeCell ref="AU321:AU326"/>
    <mergeCell ref="BE297:BE302"/>
    <mergeCell ref="M358:M363"/>
    <mergeCell ref="N358:N363"/>
    <mergeCell ref="O358:O363"/>
    <mergeCell ref="P358:P363"/>
    <mergeCell ref="Q358:Q363"/>
    <mergeCell ref="R358:R363"/>
    <mergeCell ref="S358:S363"/>
    <mergeCell ref="AV352:AV357"/>
    <mergeCell ref="AW352:AW357"/>
    <mergeCell ref="BF358:BF363"/>
    <mergeCell ref="N303:N308"/>
    <mergeCell ref="O303:O308"/>
    <mergeCell ref="P303:P308"/>
    <mergeCell ref="Q303:Q308"/>
    <mergeCell ref="R303:R308"/>
    <mergeCell ref="S303:S308"/>
    <mergeCell ref="T303:T308"/>
    <mergeCell ref="BC309:BC314"/>
    <mergeCell ref="W309:W314"/>
    <mergeCell ref="X309:X314"/>
    <mergeCell ref="Y309:Y314"/>
    <mergeCell ref="Z309:Z314"/>
    <mergeCell ref="BN339:BN345"/>
    <mergeCell ref="BN333:BN338"/>
    <mergeCell ref="AQ315:AQ320"/>
    <mergeCell ref="AR315:AR320"/>
    <mergeCell ref="AS315:AS320"/>
    <mergeCell ref="AT315:AT320"/>
    <mergeCell ref="AT346:AT351"/>
    <mergeCell ref="AU346:AU351"/>
    <mergeCell ref="AU352:AU357"/>
    <mergeCell ref="AW346:AW351"/>
    <mergeCell ref="AX346:AX351"/>
    <mergeCell ref="AY346:AY351"/>
    <mergeCell ref="AZ346:AZ351"/>
    <mergeCell ref="AU339:AU345"/>
    <mergeCell ref="AV339:AV345"/>
    <mergeCell ref="AW339:AW345"/>
    <mergeCell ref="Q315:Q320"/>
    <mergeCell ref="R315:R320"/>
    <mergeCell ref="S315:S320"/>
    <mergeCell ref="BF352:BF357"/>
    <mergeCell ref="BJ321:BJ326"/>
    <mergeCell ref="BI315:BI320"/>
    <mergeCell ref="BJ315:BJ320"/>
    <mergeCell ref="BK315:BK320"/>
    <mergeCell ref="BL315:BL320"/>
    <mergeCell ref="BF315:BF320"/>
    <mergeCell ref="BG315:BG320"/>
    <mergeCell ref="BH315:BH320"/>
    <mergeCell ref="BF321:BF326"/>
    <mergeCell ref="BG321:BG326"/>
    <mergeCell ref="BH321:BH326"/>
    <mergeCell ref="BL346:BL351"/>
    <mergeCell ref="A35:A62"/>
    <mergeCell ref="B35:B62"/>
    <mergeCell ref="C35:C62"/>
    <mergeCell ref="D59:D62"/>
    <mergeCell ref="E59:E62"/>
    <mergeCell ref="F59:F62"/>
    <mergeCell ref="G59:G62"/>
    <mergeCell ref="H59:H62"/>
    <mergeCell ref="I59:I62"/>
    <mergeCell ref="J59:J62"/>
    <mergeCell ref="K59:K62"/>
    <mergeCell ref="L59:L62"/>
    <mergeCell ref="M59:M62"/>
    <mergeCell ref="P59:P62"/>
    <mergeCell ref="Q59:Q62"/>
    <mergeCell ref="E53:E58"/>
    <mergeCell ref="K41:K46"/>
    <mergeCell ref="L41:L46"/>
    <mergeCell ref="M41:M46"/>
    <mergeCell ref="N41:N46"/>
    <mergeCell ref="O41:O46"/>
    <mergeCell ref="P41:P46"/>
    <mergeCell ref="Q41:Q46"/>
    <mergeCell ref="D47:D52"/>
    <mergeCell ref="E47:E52"/>
    <mergeCell ref="F47:F52"/>
    <mergeCell ref="G47:G52"/>
    <mergeCell ref="H47:H52"/>
    <mergeCell ref="I47:I52"/>
    <mergeCell ref="J47:J52"/>
    <mergeCell ref="P53:P58"/>
    <mergeCell ref="BI104:BI109"/>
    <mergeCell ref="BJ104:BJ109"/>
    <mergeCell ref="BO110:BO115"/>
    <mergeCell ref="BN116:BN121"/>
    <mergeCell ref="BO116:BO121"/>
    <mergeCell ref="BM104:BM109"/>
    <mergeCell ref="BN104:BN109"/>
    <mergeCell ref="BO104:BO109"/>
    <mergeCell ref="BF104:BF109"/>
    <mergeCell ref="BK104:BK109"/>
    <mergeCell ref="BL104:BL109"/>
    <mergeCell ref="BH104:BH109"/>
    <mergeCell ref="BG104:BG109"/>
    <mergeCell ref="BN110:BN115"/>
    <mergeCell ref="BM116:BM121"/>
    <mergeCell ref="R59:R62"/>
    <mergeCell ref="S59:S62"/>
    <mergeCell ref="T59:T62"/>
    <mergeCell ref="U59:U62"/>
    <mergeCell ref="V59:V62"/>
    <mergeCell ref="W59:W62"/>
    <mergeCell ref="X59:X62"/>
    <mergeCell ref="Y59:Y62"/>
    <mergeCell ref="AA59:AA62"/>
    <mergeCell ref="AQ59:AQ62"/>
    <mergeCell ref="AR59:AR62"/>
    <mergeCell ref="AS59:AS62"/>
    <mergeCell ref="AT59:AT62"/>
    <mergeCell ref="AU59:AU62"/>
    <mergeCell ref="AV59:AV62"/>
    <mergeCell ref="AW59:AW62"/>
    <mergeCell ref="AX59:AX62"/>
    <mergeCell ref="BO23:BO28"/>
    <mergeCell ref="BN23:BN28"/>
    <mergeCell ref="BM23:BM28"/>
    <mergeCell ref="BI23:BI28"/>
    <mergeCell ref="BJ23:BJ28"/>
    <mergeCell ref="BK23:BK28"/>
    <mergeCell ref="BL23:BL28"/>
    <mergeCell ref="BF23:BF28"/>
    <mergeCell ref="BG23:BG28"/>
    <mergeCell ref="BH23:BH28"/>
    <mergeCell ref="BO59:BO62"/>
    <mergeCell ref="BJ91:BJ96"/>
    <mergeCell ref="BK91:BK96"/>
    <mergeCell ref="BL91:BL96"/>
    <mergeCell ref="BM91:BM96"/>
    <mergeCell ref="BN91:BN96"/>
    <mergeCell ref="BH97:BH102"/>
    <mergeCell ref="BF59:BF62"/>
    <mergeCell ref="BG59:BG62"/>
    <mergeCell ref="BH59:BH62"/>
    <mergeCell ref="BI59:BI62"/>
    <mergeCell ref="BJ59:BJ62"/>
    <mergeCell ref="BK59:BK62"/>
    <mergeCell ref="BL59:BL62"/>
    <mergeCell ref="BM59:BM62"/>
    <mergeCell ref="BN59:BN62"/>
    <mergeCell ref="BI97:BI102"/>
    <mergeCell ref="BJ97:BJ102"/>
    <mergeCell ref="BK97:BK102"/>
    <mergeCell ref="BL97:BL102"/>
    <mergeCell ref="BM97:BM102"/>
    <mergeCell ref="BG97:BG102"/>
    <mergeCell ref="BM212:BM217"/>
    <mergeCell ref="BN212:BN217"/>
    <mergeCell ref="BF194:BF199"/>
    <mergeCell ref="BG194:BG199"/>
    <mergeCell ref="BH194:BH199"/>
    <mergeCell ref="BO206:BO211"/>
    <mergeCell ref="BF206:BF211"/>
    <mergeCell ref="BG206:BG211"/>
    <mergeCell ref="BH206:BH211"/>
    <mergeCell ref="BI206:BI211"/>
    <mergeCell ref="BJ206:BJ211"/>
    <mergeCell ref="BK206:BK211"/>
    <mergeCell ref="BL206:BL211"/>
    <mergeCell ref="BM110:BM115"/>
    <mergeCell ref="BI110:BI115"/>
    <mergeCell ref="BJ110:BJ115"/>
    <mergeCell ref="BK110:BK115"/>
    <mergeCell ref="BL110:BL115"/>
    <mergeCell ref="BF110:BF115"/>
    <mergeCell ref="BG110:BG115"/>
    <mergeCell ref="BH110:BH115"/>
    <mergeCell ref="BO134:BO139"/>
    <mergeCell ref="BG146:BG151"/>
    <mergeCell ref="BH164:BH169"/>
    <mergeCell ref="BI164:BI169"/>
    <mergeCell ref="BO140:BO145"/>
    <mergeCell ref="BN152:BN157"/>
    <mergeCell ref="BO164:BO169"/>
    <mergeCell ref="BO152:BO157"/>
    <mergeCell ref="BN146:BN151"/>
    <mergeCell ref="BO146:BO151"/>
    <mergeCell ref="BN134:BN139"/>
    <mergeCell ref="BM206:BM211"/>
    <mergeCell ref="BN206:BN211"/>
    <mergeCell ref="BN200:BN205"/>
    <mergeCell ref="BJ194:BJ199"/>
    <mergeCell ref="BO188:BO193"/>
    <mergeCell ref="BI188:BI193"/>
    <mergeCell ref="BJ188:BJ193"/>
    <mergeCell ref="BK188:BK193"/>
    <mergeCell ref="BL188:BL193"/>
    <mergeCell ref="BM188:BM193"/>
    <mergeCell ref="BF188:BF193"/>
    <mergeCell ref="BG188:BG193"/>
    <mergeCell ref="BH188:BH193"/>
    <mergeCell ref="BN122:BN127"/>
    <mergeCell ref="BI212:BI217"/>
    <mergeCell ref="BJ212:BJ217"/>
    <mergeCell ref="BM218:BM223"/>
    <mergeCell ref="BN218:BN223"/>
    <mergeCell ref="BO218:BO223"/>
    <mergeCell ref="BF218:BF223"/>
    <mergeCell ref="BG218:BG223"/>
    <mergeCell ref="BH218:BH223"/>
    <mergeCell ref="BI218:BI223"/>
    <mergeCell ref="BJ218:BJ223"/>
    <mergeCell ref="BK218:BK223"/>
    <mergeCell ref="BL218:BL223"/>
    <mergeCell ref="BO212:BO217"/>
    <mergeCell ref="BK212:BK217"/>
    <mergeCell ref="BL212:BL217"/>
    <mergeCell ref="BF212:BF217"/>
    <mergeCell ref="BG212:BG217"/>
    <mergeCell ref="BH212:BH217"/>
    <mergeCell ref="BH182:BH187"/>
    <mergeCell ref="BI182:BI187"/>
    <mergeCell ref="BJ182:BJ187"/>
    <mergeCell ref="BL182:BL187"/>
    <mergeCell ref="BK182:BK187"/>
    <mergeCell ref="BM176:BM181"/>
    <mergeCell ref="BI176:BI181"/>
    <mergeCell ref="BJ176:BJ181"/>
    <mergeCell ref="BK176:BK181"/>
    <mergeCell ref="BL176:BL181"/>
    <mergeCell ref="BF176:BF181"/>
    <mergeCell ref="BG176:BG181"/>
    <mergeCell ref="BH176:BH181"/>
    <mergeCell ref="BI170:BI175"/>
    <mergeCell ref="BJ170:BJ175"/>
    <mergeCell ref="BO200:BO205"/>
    <mergeCell ref="BI200:BI205"/>
    <mergeCell ref="BJ200:BJ205"/>
    <mergeCell ref="BK200:BK205"/>
    <mergeCell ref="BL200:BL205"/>
    <mergeCell ref="BM200:BM205"/>
    <mergeCell ref="BF200:BF205"/>
    <mergeCell ref="BG200:BG205"/>
    <mergeCell ref="BH200:BH205"/>
    <mergeCell ref="BM224:BM229"/>
    <mergeCell ref="BN224:BN229"/>
    <mergeCell ref="BO224:BO229"/>
    <mergeCell ref="BF224:BF229"/>
    <mergeCell ref="BK224:BK229"/>
    <mergeCell ref="BL224:BL229"/>
    <mergeCell ref="BH224:BH229"/>
    <mergeCell ref="BG224:BG229"/>
    <mergeCell ref="BI224:BI229"/>
    <mergeCell ref="BJ224:BJ229"/>
    <mergeCell ref="BO176:BO181"/>
    <mergeCell ref="BN182:BN187"/>
    <mergeCell ref="BO182:BO187"/>
    <mergeCell ref="BM194:BM199"/>
    <mergeCell ref="BN194:BN199"/>
    <mergeCell ref="BO194:BO199"/>
    <mergeCell ref="BM170:BM175"/>
    <mergeCell ref="BN170:BN175"/>
    <mergeCell ref="BO170:BO175"/>
    <mergeCell ref="BF170:BF175"/>
    <mergeCell ref="BK170:BK175"/>
    <mergeCell ref="BL170:BL175"/>
    <mergeCell ref="BH170:BH175"/>
    <mergeCell ref="BG170:BG175"/>
    <mergeCell ref="BN176:BN181"/>
    <mergeCell ref="BM182:BM187"/>
    <mergeCell ref="BI194:BI199"/>
    <mergeCell ref="BN188:BN193"/>
    <mergeCell ref="BK194:BK199"/>
    <mergeCell ref="BL194:BL199"/>
    <mergeCell ref="BF182:BF187"/>
    <mergeCell ref="BG182:BG187"/>
    <mergeCell ref="BO267:BO272"/>
    <mergeCell ref="BN273:BN278"/>
    <mergeCell ref="BO273:BO278"/>
    <mergeCell ref="BM285:BM290"/>
    <mergeCell ref="BN285:BN290"/>
    <mergeCell ref="BO285:BO290"/>
    <mergeCell ref="BM261:BM266"/>
    <mergeCell ref="BN261:BN266"/>
    <mergeCell ref="BO261:BO266"/>
    <mergeCell ref="BF261:BF266"/>
    <mergeCell ref="BK261:BK266"/>
    <mergeCell ref="BL261:BL266"/>
    <mergeCell ref="BH261:BH266"/>
    <mergeCell ref="BG261:BG266"/>
    <mergeCell ref="BN267:BN272"/>
    <mergeCell ref="BM273:BM278"/>
    <mergeCell ref="BI285:BI290"/>
    <mergeCell ref="BN279:BN284"/>
    <mergeCell ref="BK285:BK290"/>
    <mergeCell ref="BL285:BL290"/>
    <mergeCell ref="BM267:BM272"/>
    <mergeCell ref="BI267:BI272"/>
    <mergeCell ref="BJ267:BJ272"/>
    <mergeCell ref="BK267:BK272"/>
    <mergeCell ref="BL267:BL272"/>
    <mergeCell ref="BF267:BF272"/>
    <mergeCell ref="BG267:BG272"/>
    <mergeCell ref="BH267:BH272"/>
    <mergeCell ref="BI261:BI266"/>
    <mergeCell ref="BJ261:BJ266"/>
    <mergeCell ref="BF273:BF278"/>
    <mergeCell ref="BG273:BG278"/>
    <mergeCell ref="BH273:BH278"/>
    <mergeCell ref="BI273:BI278"/>
    <mergeCell ref="BJ273:BJ278"/>
    <mergeCell ref="BL273:BL278"/>
    <mergeCell ref="BK273:BK278"/>
    <mergeCell ref="BJ285:BJ290"/>
    <mergeCell ref="BO279:BO284"/>
    <mergeCell ref="BI279:BI284"/>
    <mergeCell ref="BJ279:BJ284"/>
    <mergeCell ref="BK279:BK284"/>
    <mergeCell ref="BL279:BL284"/>
    <mergeCell ref="BM279:BM284"/>
    <mergeCell ref="BF279:BF284"/>
    <mergeCell ref="BG279:BG284"/>
    <mergeCell ref="BH279:BH284"/>
    <mergeCell ref="BO291:BO296"/>
    <mergeCell ref="BI291:BI296"/>
    <mergeCell ref="BJ291:BJ296"/>
    <mergeCell ref="BK291:BK296"/>
    <mergeCell ref="BL291:BL296"/>
    <mergeCell ref="BM291:BM296"/>
    <mergeCell ref="BF291:BF296"/>
    <mergeCell ref="BG291:BG296"/>
    <mergeCell ref="BH291:BH296"/>
    <mergeCell ref="BN291:BN296"/>
    <mergeCell ref="BF285:BF290"/>
    <mergeCell ref="BG285:BG290"/>
    <mergeCell ref="BH285:BH290"/>
    <mergeCell ref="BN321:BN326"/>
    <mergeCell ref="BM297:BM302"/>
    <mergeCell ref="BN297:BN302"/>
    <mergeCell ref="BF297:BF302"/>
    <mergeCell ref="BK297:BK302"/>
    <mergeCell ref="BL297:BL302"/>
    <mergeCell ref="BH297:BH302"/>
    <mergeCell ref="BG297:BG302"/>
    <mergeCell ref="BN303:BN308"/>
    <mergeCell ref="BM309:BM314"/>
    <mergeCell ref="BI321:BI326"/>
    <mergeCell ref="BN315:BN320"/>
    <mergeCell ref="BK321:BK326"/>
    <mergeCell ref="BL321:BL326"/>
    <mergeCell ref="BM303:BM308"/>
    <mergeCell ref="BI303:BI308"/>
    <mergeCell ref="BJ303:BJ308"/>
    <mergeCell ref="BL303:BL308"/>
    <mergeCell ref="BF303:BF308"/>
    <mergeCell ref="BG303:BG308"/>
    <mergeCell ref="BH303:BH308"/>
    <mergeCell ref="BI297:BI302"/>
    <mergeCell ref="BJ297:BJ302"/>
    <mergeCell ref="BF309:BF314"/>
    <mergeCell ref="BG309:BG314"/>
    <mergeCell ref="BH309:BH314"/>
    <mergeCell ref="BI309:BI314"/>
    <mergeCell ref="BJ309:BJ314"/>
    <mergeCell ref="BL309:BL314"/>
    <mergeCell ref="BK309:BK314"/>
    <mergeCell ref="BK303:BK308"/>
    <mergeCell ref="BN309:BN314"/>
  </mergeCells>
  <conditionalFormatting sqref="R11:R59 R63:R363">
    <cfRule type="cellIs" dxfId="163" priority="261" operator="equal">
      <formula>"Muy Alta"</formula>
    </cfRule>
    <cfRule type="cellIs" dxfId="162" priority="262" operator="equal">
      <formula>"Alta"</formula>
    </cfRule>
    <cfRule type="cellIs" dxfId="161" priority="263" operator="equal">
      <formula>"Media"</formula>
    </cfRule>
    <cfRule type="cellIs" dxfId="160" priority="264" operator="equal">
      <formula>"Baja"</formula>
    </cfRule>
    <cfRule type="cellIs" dxfId="159" priority="273" operator="equal">
      <formula>"Muy Baja"</formula>
    </cfRule>
  </conditionalFormatting>
  <conditionalFormatting sqref="T11:T58 T63:T363">
    <cfRule type="cellIs" dxfId="158" priority="256" operator="equal">
      <formula>"Catastrófico"</formula>
    </cfRule>
    <cfRule type="cellIs" dxfId="157" priority="257" operator="equal">
      <formula>"Mayor"</formula>
    </cfRule>
    <cfRule type="cellIs" dxfId="156" priority="258" operator="equal">
      <formula>"Moderado"</formula>
    </cfRule>
    <cfRule type="cellIs" dxfId="155" priority="259" operator="equal">
      <formula>"Menor"</formula>
    </cfRule>
    <cfRule type="cellIs" dxfId="154" priority="260" operator="equal">
      <formula>"Leve"</formula>
    </cfRule>
  </conditionalFormatting>
  <conditionalFormatting sqref="V11:V58 V63:V363">
    <cfRule type="cellIs" dxfId="153" priority="251" operator="equal">
      <formula>"Catastrófico"</formula>
    </cfRule>
    <cfRule type="cellIs" dxfId="152" priority="252" operator="equal">
      <formula>"Mayor"</formula>
    </cfRule>
    <cfRule type="cellIs" dxfId="151" priority="253" operator="equal">
      <formula>"Moderado"</formula>
    </cfRule>
    <cfRule type="cellIs" dxfId="150" priority="254" operator="equal">
      <formula>"Menor"</formula>
    </cfRule>
    <cfRule type="cellIs" dxfId="149" priority="255" operator="equal">
      <formula>"Leve"</formula>
    </cfRule>
  </conditionalFormatting>
  <conditionalFormatting sqref="X11:X58 X63:X363">
    <cfRule type="cellIs" dxfId="148" priority="245" operator="equal">
      <formula>"Catastrófico"</formula>
    </cfRule>
    <cfRule type="cellIs" dxfId="147" priority="247" operator="equal">
      <formula>"Mayor"</formula>
    </cfRule>
    <cfRule type="cellIs" dxfId="146" priority="248" operator="equal">
      <formula>"Moderado"</formula>
    </cfRule>
    <cfRule type="cellIs" dxfId="145" priority="249" operator="equal">
      <formula>"Menor"</formula>
    </cfRule>
    <cfRule type="cellIs" dxfId="144" priority="250" operator="equal">
      <formula>"Leve"</formula>
    </cfRule>
  </conditionalFormatting>
  <conditionalFormatting sqref="AA11:AA58 AA63:AA363">
    <cfRule type="cellIs" dxfId="143" priority="241" operator="equal">
      <formula>"Extremo"</formula>
    </cfRule>
    <cfRule type="cellIs" dxfId="142" priority="242" operator="equal">
      <formula>"Alto"</formula>
    </cfRule>
    <cfRule type="cellIs" dxfId="141" priority="243" operator="equal">
      <formula>"Moderado"</formula>
    </cfRule>
    <cfRule type="cellIs" dxfId="140" priority="244" operator="equal">
      <formula>"Bajo"</formula>
    </cfRule>
  </conditionalFormatting>
  <conditionalFormatting sqref="AT11:AT58 AT63:AT363">
    <cfRule type="cellIs" dxfId="139" priority="283" operator="equal">
      <formula>"Muy Baja"</formula>
    </cfRule>
    <cfRule type="cellIs" dxfId="138" priority="284" operator="equal">
      <formula>"Baja"</formula>
    </cfRule>
    <cfRule type="cellIs" dxfId="137" priority="285" operator="equal">
      <formula>"Media"</formula>
    </cfRule>
    <cfRule type="cellIs" dxfId="136" priority="286" operator="equal">
      <formula>"Alta"</formula>
    </cfRule>
    <cfRule type="cellIs" dxfId="135" priority="287" operator="equal">
      <formula>"Muy Alta"</formula>
    </cfRule>
  </conditionalFormatting>
  <conditionalFormatting sqref="AW11:AW58 AW63:AW363">
    <cfRule type="cellIs" dxfId="134" priority="278" operator="equal">
      <formula>"Leve"</formula>
    </cfRule>
    <cfRule type="cellIs" dxfId="133" priority="279" operator="equal">
      <formula>"Menor"</formula>
    </cfRule>
    <cfRule type="cellIs" dxfId="132" priority="281" operator="equal">
      <formula>"Mayor"</formula>
    </cfRule>
    <cfRule type="cellIs" dxfId="131" priority="282" operator="equal">
      <formula>"Catastrófico"</formula>
    </cfRule>
  </conditionalFormatting>
  <conditionalFormatting sqref="AW11:AY58 AW63:AY363">
    <cfRule type="cellIs" dxfId="130" priority="165" operator="equal">
      <formula>"Moderado"</formula>
    </cfRule>
  </conditionalFormatting>
  <conditionalFormatting sqref="AX11:AY58 AX63:AY363">
    <cfRule type="cellIs" dxfId="129" priority="163" operator="equal">
      <formula>"Extremo"</formula>
    </cfRule>
    <cfRule type="cellIs" dxfId="128" priority="164" operator="equal">
      <formula>"Alto"</formula>
    </cfRule>
    <cfRule type="cellIs" dxfId="127" priority="166" operator="equal">
      <formula>"Bajo"</formula>
    </cfRule>
  </conditionalFormatting>
  <conditionalFormatting sqref="T59">
    <cfRule type="cellIs" dxfId="126" priority="63" operator="equal">
      <formula>"Muy Alta"</formula>
    </cfRule>
    <cfRule type="cellIs" dxfId="125" priority="64" operator="equal">
      <formula>"Alta"</formula>
    </cfRule>
    <cfRule type="cellIs" dxfId="124" priority="65" operator="equal">
      <formula>"Media"</formula>
    </cfRule>
    <cfRule type="cellIs" dxfId="123" priority="66" operator="equal">
      <formula>"Baja"</formula>
    </cfRule>
    <cfRule type="cellIs" dxfId="122" priority="67" operator="equal">
      <formula>"Muy Baja"</formula>
    </cfRule>
  </conditionalFormatting>
  <conditionalFormatting sqref="U59">
    <cfRule type="cellIs" dxfId="121" priority="58" operator="equal">
      <formula>"Muy Alta"</formula>
    </cfRule>
    <cfRule type="cellIs" dxfId="120" priority="59" operator="equal">
      <formula>"Alta"</formula>
    </cfRule>
    <cfRule type="cellIs" dxfId="119" priority="60" operator="equal">
      <formula>"Media"</formula>
    </cfRule>
    <cfRule type="cellIs" dxfId="118" priority="61" operator="equal">
      <formula>"Baja"</formula>
    </cfRule>
    <cfRule type="cellIs" dxfId="117" priority="62" operator="equal">
      <formula>"Muy Baja"</formula>
    </cfRule>
  </conditionalFormatting>
  <conditionalFormatting sqref="V59:V62">
    <cfRule type="cellIs" dxfId="116" priority="28" operator="equal">
      <formula>"Catastrófico"</formula>
    </cfRule>
    <cfRule type="cellIs" dxfId="115" priority="29" operator="equal">
      <formula>"Mayor"</formula>
    </cfRule>
    <cfRule type="cellIs" dxfId="114" priority="30" operator="equal">
      <formula>"Moderado"</formula>
    </cfRule>
    <cfRule type="cellIs" dxfId="113" priority="31" operator="equal">
      <formula>"Menor"</formula>
    </cfRule>
    <cfRule type="cellIs" dxfId="112" priority="32" operator="equal">
      <formula>"Leve"</formula>
    </cfRule>
  </conditionalFormatting>
  <conditionalFormatting sqref="X59:X62">
    <cfRule type="cellIs" dxfId="111" priority="23" operator="equal">
      <formula>"Catastrófico"</formula>
    </cfRule>
    <cfRule type="cellIs" dxfId="110" priority="24" operator="equal">
      <formula>"Mayor"</formula>
    </cfRule>
    <cfRule type="cellIs" dxfId="109" priority="25" operator="equal">
      <formula>"Moderado"</formula>
    </cfRule>
    <cfRule type="cellIs" dxfId="108" priority="26" operator="equal">
      <formula>"Menor"</formula>
    </cfRule>
    <cfRule type="cellIs" dxfId="107" priority="27" operator="equal">
      <formula>"Leve"</formula>
    </cfRule>
  </conditionalFormatting>
  <conditionalFormatting sqref="AA59:AA62">
    <cfRule type="cellIs" dxfId="106" priority="19" operator="equal">
      <formula>"Extremo"</formula>
    </cfRule>
    <cfRule type="cellIs" dxfId="105" priority="20" operator="equal">
      <formula>"Alto"</formula>
    </cfRule>
    <cfRule type="cellIs" dxfId="104" priority="21" operator="equal">
      <formula>"Moderado"</formula>
    </cfRule>
    <cfRule type="cellIs" dxfId="103" priority="22" operator="equal">
      <formula>"Bajo"</formula>
    </cfRule>
  </conditionalFormatting>
  <conditionalFormatting sqref="AT59:AT62">
    <cfRule type="cellIs" dxfId="102" priority="14" operator="equal">
      <formula>"Muy Baja"</formula>
    </cfRule>
    <cfRule type="cellIs" dxfId="101" priority="15" operator="equal">
      <formula>"Baja"</formula>
    </cfRule>
    <cfRule type="cellIs" dxfId="100" priority="16" operator="equal">
      <formula>"Media"</formula>
    </cfRule>
    <cfRule type="cellIs" dxfId="99" priority="17" operator="equal">
      <formula>"Alta"</formula>
    </cfRule>
    <cfRule type="cellIs" dxfId="98" priority="18" operator="equal">
      <formula>"Muy Alta"</formula>
    </cfRule>
  </conditionalFormatting>
  <conditionalFormatting sqref="AW59:AW62">
    <cfRule type="cellIs" dxfId="97" priority="10" operator="equal">
      <formula>"Leve"</formula>
    </cfRule>
    <cfRule type="cellIs" dxfId="96" priority="11" operator="equal">
      <formula>"Menor"</formula>
    </cfRule>
    <cfRule type="cellIs" dxfId="95" priority="12" operator="equal">
      <formula>"Mayor"</formula>
    </cfRule>
    <cfRule type="cellIs" dxfId="94" priority="13" operator="equal">
      <formula>"Catastrófico"</formula>
    </cfRule>
  </conditionalFormatting>
  <conditionalFormatting sqref="AW59:AW62">
    <cfRule type="cellIs" dxfId="93" priority="9" operator="equal">
      <formula>"Moderado"</formula>
    </cfRule>
  </conditionalFormatting>
  <conditionalFormatting sqref="AX59:AX62">
    <cfRule type="cellIs" dxfId="92" priority="7" operator="equal">
      <formula>"Moderado"</formula>
    </cfRule>
  </conditionalFormatting>
  <conditionalFormatting sqref="AX59:AX62">
    <cfRule type="cellIs" dxfId="91" priority="5" operator="equal">
      <formula>"Extremo"</formula>
    </cfRule>
    <cfRule type="cellIs" dxfId="90" priority="6" operator="equal">
      <formula>"Alto"</formula>
    </cfRule>
    <cfRule type="cellIs" dxfId="89" priority="8" operator="equal">
      <formula>"Bajo"</formula>
    </cfRule>
  </conditionalFormatting>
  <conditionalFormatting sqref="AY59:AY62">
    <cfRule type="cellIs" dxfId="88" priority="3" operator="equal">
      <formula>"Moderado"</formula>
    </cfRule>
  </conditionalFormatting>
  <conditionalFormatting sqref="AY59:AY62">
    <cfRule type="cellIs" dxfId="87" priority="1" operator="equal">
      <formula>"Extremo"</formula>
    </cfRule>
    <cfRule type="cellIs" dxfId="86" priority="2" operator="equal">
      <formula>"Alto"</formula>
    </cfRule>
    <cfRule type="cellIs" dxfId="85" priority="4" operator="equal">
      <formula>"Bajo"</formula>
    </cfRule>
  </conditionalFormatting>
  <dataValidations count="3">
    <dataValidation type="list" allowBlank="1" showInputMessage="1" showErrorMessage="1" sqref="BG5:BG6" xr:uid="{8232CB7D-03B5-4229-823B-4B9D5E46D988}">
      <formula1>"I TRIM, II TRIM, III TRIM, IV TRIM"</formula1>
    </dataValidation>
    <dataValidation type="list" allowBlank="1" showInputMessage="1" showErrorMessage="1" sqref="K11:K357" xr:uid="{C66F8BC2-A8C3-412E-9393-71D9DBFB6251}">
      <formula1>"SI, NO"</formula1>
    </dataValidation>
    <dataValidation type="list" allowBlank="1" showInputMessage="1" showErrorMessage="1" sqref="D11:D59 D63:D357" xr:uid="{55C6301B-BCCE-4AE7-ABB9-CEB97D951512}">
      <formula1>"RG, RS, RF"</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2">
        <x14:dataValidation type="list" allowBlank="1" showInputMessage="1" showErrorMessage="1" xr:uid="{A026C760-FFE0-4B60-BCDD-77D78FB98D0A}">
          <x14:formula1>
            <xm:f>'D:\Contenedor\Users\jlinares\Desktop\Formulaciones\[MR_COM_2024_def.xlsb]Listas'!#REF!</xm:f>
          </x14:formula1>
          <xm:sqref>H11:I16 E11:E16 A11:A16 L11:L16 AZ11:AZ16</xm:sqref>
        </x14:dataValidation>
        <x14:dataValidation type="list" allowBlank="1" showInputMessage="1" showErrorMessage="1" xr:uid="{C25D9015-33AC-40B0-B6A3-826E1D2F2BEB}">
          <x14:formula1>
            <xm:f>'D:\Contenedor\Users\jlinares\Desktop\Formulaciones\[MR_COM_2024_def.xlsb]Tablas_GSF'!#REF!</xm:f>
          </x14:formula1>
          <xm:sqref>AG11:AG16 R11:R16 V11:V16 T11:T16 AI11:AI16 AN11:AP16</xm:sqref>
        </x14:dataValidation>
        <x14:dataValidation type="list" allowBlank="1" showInputMessage="1" showErrorMessage="1" xr:uid="{9313E5D0-5DB0-4765-A9E0-F036088AA004}">
          <x14:formula1>
            <xm:f>'\\10.35.116.242\Fileserver\OAP\78_MIPG\78.5_Adm_Riesgos\2024\Formulaciones\[MR_DIE_2024_def.xlsb]Listas'!#REF!</xm:f>
          </x14:formula1>
          <xm:sqref>H17:I34 E17:E34 A17:A34 L17:L34 AZ17:AZ34</xm:sqref>
        </x14:dataValidation>
        <x14:dataValidation type="list" allowBlank="1" showInputMessage="1" showErrorMessage="1" xr:uid="{7A9BAEED-6EFD-4285-8B88-2DFDA147222D}">
          <x14:formula1>
            <xm:f>'\\10.35.116.242\Fileserver\OAP\78_MIPG\78.5_Adm_Riesgos\2024\Formulaciones\[MR_DIE_2024_def.xlsb]Tablas_GSF'!#REF!</xm:f>
          </x14:formula1>
          <xm:sqref>AG17:AG34 R17:R34 V17:V34 T17:T34 AI17:AI34 AN17:AP34</xm:sqref>
        </x14:dataValidation>
        <x14:dataValidation type="list" allowBlank="1" showInputMessage="1" showErrorMessage="1" xr:uid="{00FC0AE1-4DDB-44B1-A0BB-25888DD20DC3}">
          <x14:formula1>
            <xm:f>'\\10.35.116.242\Fileserver\OAP\78_MIPG\78.5_Adm_Riesgos\2024\Formulaciones\[MR_GCA_2024_def.xlsb]Listas'!#REF!</xm:f>
          </x14:formula1>
          <xm:sqref>E35:E59 AZ35:AZ62 A35 L35:L62 H35:I59</xm:sqref>
        </x14:dataValidation>
        <x14:dataValidation type="list" allowBlank="1" showInputMessage="1" showErrorMessage="1" xr:uid="{554E1D2F-550C-47DA-A6AA-329CEFC8CF15}">
          <x14:formula1>
            <xm:f>'\\10.35.116.242\Fileserver\OAP\78_MIPG\78.5_Adm_Riesgos\2024\Formulaciones\[MR_GCA_2024_def.xlsb]Tablas_GSF'!#REF!</xm:f>
          </x14:formula1>
          <xm:sqref>AN35:AP58 AI35:AI58 T35:T62 V35:V62 X59:X62 R35:R59 AG35:AG58</xm:sqref>
        </x14:dataValidation>
        <x14:dataValidation type="list" allowBlank="1" showInputMessage="1" showErrorMessage="1" xr:uid="{3B024103-950B-46E3-8763-96FA724EA69E}">
          <x14:formula1>
            <xm:f>'\\10.35.116.242\Fileserver\OAP\78_MIPG\78.5_Adm_Riesgos\2024\Formulaciones\[MR_GCI_2024_def.xlsx]Listas'!#REF!</xm:f>
          </x14:formula1>
          <xm:sqref>H63:I86 E63:E86 A63 L63:L86 AZ63:AZ86</xm:sqref>
        </x14:dataValidation>
        <x14:dataValidation type="list" allowBlank="1" showInputMessage="1" showErrorMessage="1" xr:uid="{E9C31B35-6492-4C35-9904-D5D70387BD59}">
          <x14:formula1>
            <xm:f>'\\10.35.116.242\Fileserver\OAP\78_MIPG\78.5_Adm_Riesgos\2024\Formulaciones\[MR_GCI_2024_def.xlsx]Tablas_GSF'!#REF!</xm:f>
          </x14:formula1>
          <xm:sqref>AG63:AG86 R63:R86 V63:V86 T63:T86 AI63:AI86 AN63:AP86</xm:sqref>
        </x14:dataValidation>
        <x14:dataValidation type="list" allowBlank="1" showInputMessage="1" showErrorMessage="1" xr:uid="{98994409-98E7-4A1E-98C6-A572E2FA507C}">
          <x14:formula1>
            <xm:f>'\\10.35.116.242\Fileserver\OAP\78_MIPG\78.5_Adm_Riesgos\2024\Formulaciones\[MR_GCO_2024_def.xlsb]Listas'!#REF!</xm:f>
          </x14:formula1>
          <xm:sqref>H87:I90 E87:E90 A87 L87:L90 AZ87:AZ90</xm:sqref>
        </x14:dataValidation>
        <x14:dataValidation type="list" allowBlank="1" showInputMessage="1" showErrorMessage="1" xr:uid="{DB1B5647-EE73-4166-A480-C0C25BAF62FB}">
          <x14:formula1>
            <xm:f>'\\10.35.116.242\Fileserver\OAP\78_MIPG\78.5_Adm_Riesgos\2024\Formulaciones\[MR_GCO_2024_def.xlsb]Tablas_GSF'!#REF!</xm:f>
          </x14:formula1>
          <xm:sqref>AG87:AG90 R87:R90 V87:V90 T87:T90 AI87:AI90 AN87:AP90</xm:sqref>
        </x14:dataValidation>
        <x14:dataValidation type="list" allowBlank="1" showInputMessage="1" showErrorMessage="1" xr:uid="{63729EB9-6DC5-4910-BC48-C609566F104D}">
          <x14:formula1>
            <xm:f>'\\10.35.116.242\Fileserver\OAP\78_MIPG\78.5_Adm_Riesgos\2024\Formulaciones\[MR_GDO_2024 _def.xlsb]Listas'!#REF!</xm:f>
          </x14:formula1>
          <xm:sqref>H91:I103 E91:E103 A91 L91:L103 AZ91:AZ103</xm:sqref>
        </x14:dataValidation>
        <x14:dataValidation type="list" allowBlank="1" showInputMessage="1" showErrorMessage="1" xr:uid="{017A8892-54E0-4D2B-A45B-E95D733B85A4}">
          <x14:formula1>
            <xm:f>'\\10.35.116.242\Fileserver\OAP\78_MIPG\78.5_Adm_Riesgos\2024\Formulaciones\[MR_GDO_2024 _def.xlsb]Tablas_GSF'!#REF!</xm:f>
          </x14:formula1>
          <xm:sqref>AG91:AG103 R91:R103 V91:V103 T91:T103 AI91:AI103 AN91:AP103</xm:sqref>
        </x14:dataValidation>
        <x14:dataValidation type="list" allowBlank="1" showInputMessage="1" showErrorMessage="1" xr:uid="{01EFBD9D-98DA-475F-A469-19C035C43F1D}">
          <x14:formula1>
            <xm:f>'\\10.35.116.242\Fileserver\OAP\78_MIPG\78.5_Adm_Riesgos\2024\Formulaciones\[MR_GDT_2024_def2.xlsb]Listas'!#REF!</xm:f>
          </x14:formula1>
          <xm:sqref>H104:I127 E104:E127 A104 L104:L127 AZ104:AZ127</xm:sqref>
        </x14:dataValidation>
        <x14:dataValidation type="list" allowBlank="1" showInputMessage="1" showErrorMessage="1" xr:uid="{55A5AFCF-C930-4AFE-B9F2-B9F223276363}">
          <x14:formula1>
            <xm:f>'\\10.35.116.242\Fileserver\OAP\78_MIPG\78.5_Adm_Riesgos\2024\Formulaciones\[MR_GDT_2024_def2.xlsb]Tablas_GSF'!#REF!</xm:f>
          </x14:formula1>
          <xm:sqref>AG104:AG127 R104:R127 V104:V127 T104:T127 AI104:AI127 AN104:AP127</xm:sqref>
        </x14:dataValidation>
        <x14:dataValidation type="list" allowBlank="1" showInputMessage="1" showErrorMessage="1" xr:uid="{A8EACB2D-D612-4BFE-B59D-4758866DBCB8}">
          <x14:formula1>
            <xm:f>'\\10.35.116.242\Fileserver\OAP\78_MIPG\78.5_Adm_Riesgos\2024\Formulaciones\[MR_GFI_2024_def.xlsb]Listas'!#REF!</xm:f>
          </x14:formula1>
          <xm:sqref>H128:I169 E128:E169 A128 L128:L169 AZ128:AZ169</xm:sqref>
        </x14:dataValidation>
        <x14:dataValidation type="list" allowBlank="1" showInputMessage="1" showErrorMessage="1" xr:uid="{EE7A3890-D91F-4515-81DC-5DD9E0F8478C}">
          <x14:formula1>
            <xm:f>'\\10.35.116.242\Fileserver\OAP\78_MIPG\78.5_Adm_Riesgos\2024\Formulaciones\[MR_GFI_2024_def.xlsb]Tablas_GSF'!#REF!</xm:f>
          </x14:formula1>
          <xm:sqref>AG128:AG169 R128:R169 V128:V169 T128:T169 AI128:AI169 AN128:AP169</xm:sqref>
        </x14:dataValidation>
        <x14:dataValidation type="list" allowBlank="1" showInputMessage="1" showErrorMessage="1" xr:uid="{2C742443-20BC-410E-BF12-0A6517EFB673}">
          <x14:formula1>
            <xm:f>'\\10.35.116.242\Fileserver\OAP\78_MIPG\78.5_Adm_Riesgos\2024\Formulaciones\[MR_GIG_2024_def.xlsb]Listas'!#REF!</xm:f>
          </x14:formula1>
          <xm:sqref>H170:I223 E170:E223 A170 L170:L223 AZ170:AZ223 L237:L242</xm:sqref>
        </x14:dataValidation>
        <x14:dataValidation type="list" allowBlank="1" showInputMessage="1" showErrorMessage="1" xr:uid="{F2915CB5-457E-4A96-A366-C75CB3E80DFD}">
          <x14:formula1>
            <xm:f>'\\10.35.116.242\Fileserver\OAP\78_MIPG\78.5_Adm_Riesgos\2024\Formulaciones\[MR_GIG_2024_def.xlsb]Tablas_GSF'!#REF!</xm:f>
          </x14:formula1>
          <xm:sqref>AG170:AG223 R170:R223 T170:T223 V170:V223 AI170:AI223 AN170:AP223</xm:sqref>
        </x14:dataValidation>
        <x14:dataValidation type="list" allowBlank="1" showInputMessage="1" showErrorMessage="1" xr:uid="{62DB4430-06D5-4624-98B5-7001F0B20E4C}">
          <x14:formula1>
            <xm:f>'\\10.35.116.242\Fileserver\OAP\78_MIPG\78.5_Adm_Riesgos\2024\Formulaciones\[MR_GJU_2024_def.xlsb]Listas'!#REF!</xm:f>
          </x14:formula1>
          <xm:sqref>H224:I230 E224:E230 A224 L224:L230 AZ224:AZ230</xm:sqref>
        </x14:dataValidation>
        <x14:dataValidation type="list" allowBlank="1" showInputMessage="1" showErrorMessage="1" xr:uid="{CF6E4270-3538-4BB6-8D71-68BB117D1D06}">
          <x14:formula1>
            <xm:f>'\\10.35.116.242\Fileserver\OAP\78_MIPG\78.5_Adm_Riesgos\2024\Formulaciones\[MR_GJU_2024_def.xlsb]Tablas_GSF'!#REF!</xm:f>
          </x14:formula1>
          <xm:sqref>AG224:AG230 R224:R230 V224:V230 T224:T230 AI224:AI230 AN224:AP230</xm:sqref>
        </x14:dataValidation>
        <x14:dataValidation type="list" allowBlank="1" showInputMessage="1" showErrorMessage="1" xr:uid="{18D6AED4-F8C9-4FED-9AF5-A3029F44EB2A}">
          <x14:formula1>
            <xm:f>'\\10.35.116.242\Fileserver\OAP\78_MIPG\78.5_Adm_Riesgos\2024\Formulaciones\[MR_GPS_2024_def2.xlsb]Listas'!#REF!</xm:f>
          </x14:formula1>
          <xm:sqref>H231:I236 E231:E236 A231:A236 L231:L236 AZ231:AZ236</xm:sqref>
        </x14:dataValidation>
        <x14:dataValidation type="list" allowBlank="1" showInputMessage="1" showErrorMessage="1" xr:uid="{88738A27-B1FB-4F5C-A994-852D9E95E85B}">
          <x14:formula1>
            <xm:f>'\\10.35.116.242\Fileserver\OAP\78_MIPG\78.5_Adm_Riesgos\2024\Formulaciones\[MR_GPS_2024_def2.xlsb]Tablas_GSF'!#REF!</xm:f>
          </x14:formula1>
          <xm:sqref>AG231:AG236 R231:R236 V231:V236 T231:T236 AI231:AI236 AN231:AP236</xm:sqref>
        </x14:dataValidation>
        <x14:dataValidation type="list" allowBlank="1" showInputMessage="1" showErrorMessage="1" xr:uid="{33754031-1359-4B15-916C-C79B06E9E4CE}">
          <x14:formula1>
            <xm:f>'\\10.35.116.242\Fileserver\OAP\78_MIPG\78.5_Adm_Riesgos\2024\Formulaciones\[MR_GSA_2024_def.xlsb]Listas'!#REF!</xm:f>
          </x14:formula1>
          <xm:sqref>H237:I260 E237:E260 A237 AZ237:AZ260 L243:L260</xm:sqref>
        </x14:dataValidation>
        <x14:dataValidation type="list" allowBlank="1" showInputMessage="1" showErrorMessage="1" xr:uid="{BB2A515A-D284-411B-B3A8-57C4A8C31142}">
          <x14:formula1>
            <xm:f>'\\10.35.116.242\Fileserver\OAP\78_MIPG\78.5_Adm_Riesgos\2024\Formulaciones\[MR_GSA_2024_def.xlsb]Tablas_GSF'!#REF!</xm:f>
          </x14:formula1>
          <xm:sqref>AG237:AG260 R237:R260 V237:V260 T237:T260 AI237:AI260 AN237:AP260</xm:sqref>
        </x14:dataValidation>
        <x14:dataValidation type="list" allowBlank="1" showInputMessage="1" showErrorMessage="1" xr:uid="{AE5A2CD3-6B73-408D-8CAF-1164868ACD28}">
          <x14:formula1>
            <xm:f>'\\10.35.116.242\Fileserver\OAP\78_MIPG\78.5_Adm_Riesgos\2024\Formulaciones\[MR_GSC_2024_def.xlsb]Listas'!#REF!</xm:f>
          </x14:formula1>
          <xm:sqref>H261:I296 E261:E296 A261 L261:L296 AZ261:AZ296</xm:sqref>
        </x14:dataValidation>
        <x14:dataValidation type="list" allowBlank="1" showInputMessage="1" showErrorMessage="1" xr:uid="{1F9DF90B-6E69-4E43-97ED-5F31831C519F}">
          <x14:formula1>
            <xm:f>'\\10.35.116.242\Fileserver\OAP\78_MIPG\78.5_Adm_Riesgos\2024\Formulaciones\[MR_GSC_2024_def.xlsb]Tablas_GSF'!#REF!</xm:f>
          </x14:formula1>
          <xm:sqref>AG261:AG296 R261:R296 V261:V296 T261:T296 AI261:AI296 AN261:AP296</xm:sqref>
        </x14:dataValidation>
        <x14:dataValidation type="list" allowBlank="1" showInputMessage="1" showErrorMessage="1" xr:uid="{24295FF4-F109-4FD4-B5BF-28292689A496}">
          <x14:formula1>
            <xm:f>'\\10.35.116.242\Fileserver\OAP\78_MIPG\78.5_Adm_Riesgos\2024\Formulaciones\[MR_GTH_2024_def.xlsb]Listas'!#REF!</xm:f>
          </x14:formula1>
          <xm:sqref>H297:I326 E297:E326 A297 L297:L326 AZ297:AZ326</xm:sqref>
        </x14:dataValidation>
        <x14:dataValidation type="list" allowBlank="1" showInputMessage="1" showErrorMessage="1" xr:uid="{34644DF2-6E2E-49E8-9FC3-C2C00FCCF330}">
          <x14:formula1>
            <xm:f>'\\10.35.116.242\Fileserver\OAP\78_MIPG\78.5_Adm_Riesgos\2024\Formulaciones\[MR_GTH_2024_def.xlsb]Tablas_GSF'!#REF!</xm:f>
          </x14:formula1>
          <xm:sqref>AG297:AG326 R297:R326 V297:V326 T297:T326 AI297:AI326 AN297:AP326</xm:sqref>
        </x14:dataValidation>
        <x14:dataValidation type="list" allowBlank="1" showInputMessage="1" showErrorMessage="1" xr:uid="{D5E48833-E6D4-4536-83B6-2C774301E57D}">
          <x14:formula1>
            <xm:f>'\\10.35.116.242\Fileserver\OAP\78_MIPG\78.5_Adm_Riesgos\2024\Formulaciones\[MR_PCE_2024_def.xlsb]Listas'!#REF!</xm:f>
          </x14:formula1>
          <xm:sqref>E327:E357 H327:I363 L327:L363 AZ327:AZ363</xm:sqref>
        </x14:dataValidation>
        <x14:dataValidation type="list" allowBlank="1" showInputMessage="1" showErrorMessage="1" xr:uid="{95F97A98-3997-4502-9463-75C90149EC9B}">
          <x14:formula1>
            <xm:f>'\\10.35.116.242\Fileserver\OAP\78_MIPG\78.5_Adm_Riesgos\2024\Formulaciones\[MR_PCE_2024_def.xlsb]Tablas_GSF'!#REF!</xm:f>
          </x14:formula1>
          <xm:sqref>AG357:AG363 R327:R363 V327:V363 T327:T363 AI357:AI363 AN327:AP346 AI327:AI346 AG327:AG346 AI350:AI351 AG350:AG351 AN350:AP351 AN357:AP363</xm:sqref>
        </x14:dataValidation>
        <x14:dataValidation type="list" allowBlank="1" showInputMessage="1" showErrorMessage="1" xr:uid="{CE5C25ED-69E1-4B5E-82F8-F9A4B4C287E4}">
          <x14:formula1>
            <xm:f>'D:\Contenedor\Users\jlinares\OneDrive - Unidad Administrativa Especial De Catastro Distrital (1)\FileServer_OAP\78_MIPG\78.5_Adm_Riesgos\2024\Formulaciones\[MR_GCA_2024_version2_def_px institucional 2-2024.xlsb]Tablas_GSF'!#REF!</xm:f>
          </x14:formula1>
          <xm:sqref>AG59:AG62 AI59:AI62 AN59:AP62</xm:sqref>
        </x14:dataValidation>
        <x14:dataValidation type="list" allowBlank="1" showInputMessage="1" showErrorMessage="1" xr:uid="{07804BF9-0729-4549-9CAA-47DA8B5A2CDC}">
          <x14:formula1>
            <xm:f>'https://catastrobogotacol-my.sharepoint.com/personal/oficina_asesora_planeacion_catastrobogota_gov_co/Documents/FileServer_OAP/78_MIPG/78.5_Adm_Riesgos/2024/MR_Institucional/[MR_PCE_2024_V2.xlsb]Tablas_GSF'!#REF!</xm:f>
          </x14:formula1>
          <xm:sqref>AG347:AG349 AG352:AG356 AI347:AI349 AI352:AI356 AN347:AP349 AN352:AP356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8491F-8BA0-45AC-8DC1-33FFA9A52ED6}">
  <sheetPr>
    <pageSetUpPr fitToPage="1"/>
  </sheetPr>
  <dimension ref="A1:AE308"/>
  <sheetViews>
    <sheetView showGridLines="0" zoomScale="50" zoomScaleNormal="50" zoomScaleSheetLayoutView="100" workbookViewId="0">
      <selection activeCell="W3" sqref="W3:X3"/>
    </sheetView>
  </sheetViews>
  <sheetFormatPr baseColWidth="10" defaultColWidth="11.42578125" defaultRowHeight="15"/>
  <cols>
    <col min="1" max="1" width="21" style="1" customWidth="1"/>
    <col min="2" max="2" width="37.28515625" style="1" customWidth="1"/>
    <col min="3" max="3" width="16.7109375" style="1" customWidth="1"/>
    <col min="4" max="4" width="36.85546875" style="1" customWidth="1"/>
    <col min="5" max="5" width="44.85546875" style="1" customWidth="1"/>
    <col min="6" max="6" width="38.140625" style="1" customWidth="1"/>
    <col min="7" max="7" width="22.7109375" style="1" customWidth="1"/>
    <col min="8" max="8" width="136.42578125" style="1" customWidth="1"/>
    <col min="9" max="17" width="23.28515625" style="1" customWidth="1"/>
    <col min="18" max="19" width="36.7109375" style="1" customWidth="1"/>
    <col min="20" max="20" width="20.42578125" style="1" customWidth="1"/>
    <col min="21" max="21" width="22.85546875" style="1" customWidth="1"/>
    <col min="22" max="22" width="32" style="1" customWidth="1"/>
    <col min="23" max="23" width="69.140625" style="1" customWidth="1"/>
    <col min="24" max="24" width="90.85546875" style="1" customWidth="1"/>
    <col min="25" max="28" width="11.42578125" style="1"/>
    <col min="29" max="29" width="24.28515625" style="1" customWidth="1"/>
    <col min="30" max="30" width="18.42578125" style="1" customWidth="1"/>
    <col min="31" max="31" width="20.140625" style="1" customWidth="1"/>
    <col min="32" max="16384" width="11.42578125" style="1"/>
  </cols>
  <sheetData>
    <row r="1" spans="1:31" ht="31.5" customHeight="1">
      <c r="A1" s="616" t="s">
        <v>0</v>
      </c>
      <c r="B1" s="616"/>
      <c r="C1" s="616"/>
      <c r="D1" s="616"/>
      <c r="E1" s="616"/>
      <c r="F1" s="616"/>
      <c r="G1" s="599"/>
    </row>
    <row r="2" spans="1:31" ht="18" customHeight="1"/>
    <row r="3" spans="1:31" ht="26.25" customHeight="1">
      <c r="A3" s="617" t="s">
        <v>1062</v>
      </c>
      <c r="B3" s="618"/>
      <c r="C3" s="618"/>
      <c r="D3" s="618"/>
      <c r="E3" s="618"/>
      <c r="F3" s="618"/>
      <c r="G3" s="618"/>
      <c r="H3" s="93"/>
      <c r="W3" s="334" t="s">
        <v>8</v>
      </c>
      <c r="X3" s="335" t="s">
        <v>9</v>
      </c>
    </row>
    <row r="5" spans="1:31">
      <c r="A5" s="626" t="s">
        <v>1063</v>
      </c>
      <c r="B5" s="627"/>
      <c r="C5" s="627"/>
      <c r="D5" s="627"/>
      <c r="E5" s="627"/>
      <c r="F5" s="627"/>
      <c r="G5" s="627"/>
      <c r="H5" s="627"/>
      <c r="I5" s="624" t="s">
        <v>1064</v>
      </c>
      <c r="J5" s="624"/>
      <c r="K5" s="624"/>
      <c r="L5" s="624"/>
      <c r="M5" s="624"/>
      <c r="N5" s="624"/>
      <c r="O5" s="624"/>
      <c r="P5" s="624"/>
      <c r="Q5" s="624"/>
      <c r="R5" s="620" t="s">
        <v>18</v>
      </c>
      <c r="S5" s="620"/>
      <c r="T5" s="620"/>
      <c r="U5" s="620"/>
      <c r="V5" s="621"/>
      <c r="W5" s="619" t="s">
        <v>19</v>
      </c>
      <c r="X5" s="619"/>
      <c r="Y5" s="619"/>
      <c r="Z5" s="619"/>
      <c r="AA5" s="619"/>
      <c r="AB5" s="619"/>
      <c r="AC5" s="588" t="s">
        <v>28</v>
      </c>
      <c r="AD5" s="589"/>
      <c r="AE5" s="589"/>
    </row>
    <row r="6" spans="1:31" ht="45.75" customHeight="1">
      <c r="A6" s="628"/>
      <c r="B6" s="629"/>
      <c r="C6" s="629"/>
      <c r="D6" s="629"/>
      <c r="E6" s="629"/>
      <c r="F6" s="629"/>
      <c r="G6" s="629"/>
      <c r="H6" s="629"/>
      <c r="I6" s="625"/>
      <c r="J6" s="625"/>
      <c r="K6" s="625"/>
      <c r="L6" s="625"/>
      <c r="M6" s="625"/>
      <c r="N6" s="625"/>
      <c r="O6" s="625"/>
      <c r="P6" s="625"/>
      <c r="Q6" s="625"/>
      <c r="R6" s="622"/>
      <c r="S6" s="622"/>
      <c r="T6" s="622"/>
      <c r="U6" s="622"/>
      <c r="V6" s="623"/>
      <c r="W6" s="632" t="s">
        <v>25</v>
      </c>
      <c r="X6" s="633"/>
      <c r="Y6" s="634" t="s">
        <v>1065</v>
      </c>
      <c r="Z6" s="634"/>
      <c r="AA6" s="634"/>
      <c r="AB6" s="634"/>
      <c r="AC6" s="566" t="s">
        <v>1066</v>
      </c>
      <c r="AD6" s="566" t="s">
        <v>78</v>
      </c>
      <c r="AE6" s="566" t="s">
        <v>79</v>
      </c>
    </row>
    <row r="7" spans="1:31" s="3" customFormat="1" ht="125.25" customHeight="1">
      <c r="A7" s="354" t="s">
        <v>10</v>
      </c>
      <c r="B7" s="355" t="s">
        <v>12</v>
      </c>
      <c r="C7" s="354" t="s">
        <v>1067</v>
      </c>
      <c r="D7" s="354" t="s">
        <v>1068</v>
      </c>
      <c r="E7" s="356" t="s">
        <v>1069</v>
      </c>
      <c r="F7" s="356" t="s">
        <v>1070</v>
      </c>
      <c r="G7" s="356" t="s">
        <v>1071</v>
      </c>
      <c r="H7" s="356" t="s">
        <v>1072</v>
      </c>
      <c r="I7" s="357" t="s">
        <v>41</v>
      </c>
      <c r="J7" s="357" t="s">
        <v>1073</v>
      </c>
      <c r="K7" s="358" t="s">
        <v>1074</v>
      </c>
      <c r="L7" s="358" t="s">
        <v>1075</v>
      </c>
      <c r="M7" s="358" t="s">
        <v>1076</v>
      </c>
      <c r="N7" s="357" t="s">
        <v>1077</v>
      </c>
      <c r="O7" s="357" t="s">
        <v>1078</v>
      </c>
      <c r="P7" s="358" t="s">
        <v>1079</v>
      </c>
      <c r="Q7" s="358" t="s">
        <v>1080</v>
      </c>
      <c r="R7" s="359" t="s">
        <v>1081</v>
      </c>
      <c r="S7" s="359" t="s">
        <v>67</v>
      </c>
      <c r="T7" s="359" t="s">
        <v>68</v>
      </c>
      <c r="U7" s="360" t="s">
        <v>69</v>
      </c>
      <c r="V7" s="359" t="s">
        <v>70</v>
      </c>
      <c r="W7" s="353" t="s">
        <v>71</v>
      </c>
      <c r="X7" s="353" t="s">
        <v>72</v>
      </c>
      <c r="Y7" s="2" t="s">
        <v>9</v>
      </c>
      <c r="Z7" s="2" t="s">
        <v>73</v>
      </c>
      <c r="AA7" s="2" t="s">
        <v>74</v>
      </c>
      <c r="AB7" s="2" t="s">
        <v>75</v>
      </c>
      <c r="AC7" s="567"/>
      <c r="AD7" s="567"/>
      <c r="AE7" s="567"/>
    </row>
    <row r="8" spans="1:31" ht="285">
      <c r="A8" s="327" t="s">
        <v>80</v>
      </c>
      <c r="B8" s="329" t="s">
        <v>82</v>
      </c>
      <c r="C8" s="327" t="s">
        <v>1082</v>
      </c>
      <c r="D8" s="361" t="s">
        <v>1083</v>
      </c>
      <c r="E8" s="328" t="s">
        <v>1084</v>
      </c>
      <c r="F8" s="328" t="s">
        <v>1085</v>
      </c>
      <c r="G8" s="329" t="s">
        <v>1086</v>
      </c>
      <c r="H8" s="329" t="s">
        <v>1087</v>
      </c>
      <c r="I8" s="329" t="s">
        <v>1088</v>
      </c>
      <c r="J8" s="329" t="s">
        <v>1089</v>
      </c>
      <c r="K8" s="362" t="s">
        <v>1090</v>
      </c>
      <c r="L8" s="328" t="s">
        <v>1091</v>
      </c>
      <c r="M8" s="328" t="s">
        <v>1092</v>
      </c>
      <c r="N8" s="329" t="s">
        <v>1088</v>
      </c>
      <c r="O8" s="329" t="str">
        <f>J8</f>
        <v>MAYOR</v>
      </c>
      <c r="P8" s="362" t="s">
        <v>1090</v>
      </c>
      <c r="Q8" s="237" t="s">
        <v>105</v>
      </c>
      <c r="R8" s="237" t="s">
        <v>1093</v>
      </c>
      <c r="S8" s="237" t="s">
        <v>1094</v>
      </c>
      <c r="T8" s="237" t="s">
        <v>1095</v>
      </c>
      <c r="U8" s="237" t="s">
        <v>1096</v>
      </c>
      <c r="V8" s="261" t="s">
        <v>1097</v>
      </c>
      <c r="W8" s="274" t="s">
        <v>1098</v>
      </c>
      <c r="X8" s="274" t="s">
        <v>111</v>
      </c>
      <c r="Y8" s="363">
        <v>0.25</v>
      </c>
      <c r="Z8" s="274"/>
      <c r="AA8" s="274"/>
      <c r="AB8" s="274"/>
      <c r="AC8" s="274" t="s">
        <v>113</v>
      </c>
      <c r="AD8" s="274" t="s">
        <v>219</v>
      </c>
      <c r="AE8" s="274" t="s">
        <v>219</v>
      </c>
    </row>
    <row r="9" spans="1:31" ht="372.75" customHeight="1">
      <c r="A9" s="498" t="s">
        <v>206</v>
      </c>
      <c r="B9" s="408" t="s">
        <v>208</v>
      </c>
      <c r="C9" s="364" t="s">
        <v>1099</v>
      </c>
      <c r="D9" s="342" t="s">
        <v>1100</v>
      </c>
      <c r="E9" s="237" t="s">
        <v>1101</v>
      </c>
      <c r="F9" s="237" t="s">
        <v>1102</v>
      </c>
      <c r="G9" s="237" t="s">
        <v>1103</v>
      </c>
      <c r="H9" s="237" t="s">
        <v>1104</v>
      </c>
      <c r="I9" s="365" t="s">
        <v>1105</v>
      </c>
      <c r="J9" s="365" t="s">
        <v>1089</v>
      </c>
      <c r="K9" s="366" t="s">
        <v>1090</v>
      </c>
      <c r="L9" s="237" t="s">
        <v>1106</v>
      </c>
      <c r="M9" s="365" t="s">
        <v>1092</v>
      </c>
      <c r="N9" s="365" t="s">
        <v>1088</v>
      </c>
      <c r="O9" s="365" t="s">
        <v>1089</v>
      </c>
      <c r="P9" s="366" t="s">
        <v>1090</v>
      </c>
      <c r="Q9" s="237" t="s">
        <v>105</v>
      </c>
      <c r="R9" s="237" t="s">
        <v>1107</v>
      </c>
      <c r="S9" s="237" t="s">
        <v>1108</v>
      </c>
      <c r="T9" s="237" t="s">
        <v>241</v>
      </c>
      <c r="U9" s="237" t="s">
        <v>1109</v>
      </c>
      <c r="V9" s="237" t="s">
        <v>177</v>
      </c>
      <c r="W9" s="274" t="s">
        <v>1110</v>
      </c>
      <c r="X9" s="367" t="s">
        <v>1111</v>
      </c>
      <c r="Y9" s="274" t="s">
        <v>1112</v>
      </c>
      <c r="Z9" s="367"/>
      <c r="AA9" s="367"/>
      <c r="AB9" s="367"/>
      <c r="AC9" s="367" t="s">
        <v>221</v>
      </c>
      <c r="AD9" s="367" t="s">
        <v>219</v>
      </c>
      <c r="AE9" s="367" t="s">
        <v>219</v>
      </c>
    </row>
    <row r="10" spans="1:31" ht="135">
      <c r="A10" s="498"/>
      <c r="B10" s="408"/>
      <c r="C10" s="364" t="s">
        <v>1113</v>
      </c>
      <c r="D10" s="342" t="s">
        <v>1114</v>
      </c>
      <c r="E10" s="237" t="s">
        <v>1115</v>
      </c>
      <c r="F10" s="237" t="s">
        <v>1116</v>
      </c>
      <c r="G10" s="237" t="s">
        <v>1117</v>
      </c>
      <c r="H10" s="237" t="s">
        <v>1118</v>
      </c>
      <c r="I10" s="365" t="s">
        <v>1088</v>
      </c>
      <c r="J10" s="365" t="s">
        <v>1089</v>
      </c>
      <c r="K10" s="366" t="s">
        <v>1090</v>
      </c>
      <c r="L10" s="237" t="s">
        <v>1119</v>
      </c>
      <c r="M10" s="365" t="s">
        <v>1092</v>
      </c>
      <c r="N10" s="365" t="s">
        <v>1088</v>
      </c>
      <c r="O10" s="365" t="s">
        <v>1089</v>
      </c>
      <c r="P10" s="366" t="s">
        <v>1090</v>
      </c>
      <c r="Q10" s="237" t="s">
        <v>105</v>
      </c>
      <c r="R10" s="237" t="s">
        <v>1120</v>
      </c>
      <c r="S10" s="237" t="s">
        <v>1121</v>
      </c>
      <c r="T10" s="237" t="s">
        <v>241</v>
      </c>
      <c r="U10" s="237" t="s">
        <v>1122</v>
      </c>
      <c r="V10" s="237" t="s">
        <v>265</v>
      </c>
      <c r="W10" s="274" t="s">
        <v>1123</v>
      </c>
      <c r="X10" s="274" t="s">
        <v>1124</v>
      </c>
      <c r="Y10" s="367" t="s">
        <v>1125</v>
      </c>
      <c r="Z10" s="367"/>
      <c r="AA10" s="367"/>
      <c r="AB10" s="367"/>
      <c r="AC10" s="367" t="s">
        <v>221</v>
      </c>
      <c r="AD10" s="367" t="s">
        <v>219</v>
      </c>
      <c r="AE10" s="367" t="s">
        <v>219</v>
      </c>
    </row>
    <row r="11" spans="1:31" ht="282" customHeight="1">
      <c r="A11" s="498"/>
      <c r="B11" s="408"/>
      <c r="C11" s="364" t="s">
        <v>1126</v>
      </c>
      <c r="D11" s="342" t="s">
        <v>1127</v>
      </c>
      <c r="E11" s="237" t="s">
        <v>1128</v>
      </c>
      <c r="F11" s="237" t="s">
        <v>1129</v>
      </c>
      <c r="G11" s="237" t="s">
        <v>1130</v>
      </c>
      <c r="H11" s="237" t="s">
        <v>1131</v>
      </c>
      <c r="I11" s="365" t="s">
        <v>1088</v>
      </c>
      <c r="J11" s="365" t="s">
        <v>1089</v>
      </c>
      <c r="K11" s="366" t="s">
        <v>1090</v>
      </c>
      <c r="L11" s="237" t="s">
        <v>1106</v>
      </c>
      <c r="M11" s="365" t="s">
        <v>1092</v>
      </c>
      <c r="N11" s="365" t="s">
        <v>1088</v>
      </c>
      <c r="O11" s="365" t="s">
        <v>1089</v>
      </c>
      <c r="P11" s="366" t="s">
        <v>1090</v>
      </c>
      <c r="Q11" s="237" t="s">
        <v>105</v>
      </c>
      <c r="R11" s="237" t="s">
        <v>1132</v>
      </c>
      <c r="S11" s="237" t="s">
        <v>280</v>
      </c>
      <c r="T11" s="237" t="s">
        <v>281</v>
      </c>
      <c r="U11" s="237" t="s">
        <v>1133</v>
      </c>
      <c r="V11" s="237" t="s">
        <v>177</v>
      </c>
      <c r="W11" s="274" t="s">
        <v>1134</v>
      </c>
      <c r="X11" s="274" t="s">
        <v>1135</v>
      </c>
      <c r="Y11" s="274" t="s">
        <v>1112</v>
      </c>
      <c r="Z11" s="367"/>
      <c r="AA11" s="367"/>
      <c r="AB11" s="367"/>
      <c r="AC11" s="367" t="s">
        <v>221</v>
      </c>
      <c r="AD11" s="367" t="s">
        <v>219</v>
      </c>
      <c r="AE11" s="367" t="s">
        <v>219</v>
      </c>
    </row>
    <row r="12" spans="1:31" ht="405">
      <c r="A12" s="342" t="s">
        <v>757</v>
      </c>
      <c r="B12" s="237" t="s">
        <v>758</v>
      </c>
      <c r="C12" s="342" t="s">
        <v>1136</v>
      </c>
      <c r="D12" s="342" t="s">
        <v>1137</v>
      </c>
      <c r="E12" s="237" t="s">
        <v>1138</v>
      </c>
      <c r="F12" s="237" t="s">
        <v>1139</v>
      </c>
      <c r="G12" s="237" t="s">
        <v>1140</v>
      </c>
      <c r="H12" s="237" t="s">
        <v>1141</v>
      </c>
      <c r="I12" s="237" t="s">
        <v>1088</v>
      </c>
      <c r="J12" s="237" t="s">
        <v>1089</v>
      </c>
      <c r="K12" s="368" t="s">
        <v>1090</v>
      </c>
      <c r="L12" s="237" t="s">
        <v>1142</v>
      </c>
      <c r="M12" s="237" t="s">
        <v>1143</v>
      </c>
      <c r="N12" s="237" t="s">
        <v>1088</v>
      </c>
      <c r="O12" s="237" t="s">
        <v>1089</v>
      </c>
      <c r="P12" s="368" t="s">
        <v>1090</v>
      </c>
      <c r="Q12" s="237" t="s">
        <v>105</v>
      </c>
      <c r="R12" s="239" t="s">
        <v>1144</v>
      </c>
      <c r="S12" s="239" t="s">
        <v>1145</v>
      </c>
      <c r="T12" s="239" t="s">
        <v>281</v>
      </c>
      <c r="U12" s="239" t="s">
        <v>1146</v>
      </c>
      <c r="V12" s="302" t="s">
        <v>904</v>
      </c>
      <c r="W12" s="234" t="s">
        <v>1147</v>
      </c>
      <c r="X12" s="234" t="s">
        <v>1148</v>
      </c>
      <c r="Y12" s="237" t="s">
        <v>1149</v>
      </c>
      <c r="Z12" s="369"/>
      <c r="AA12" s="369"/>
      <c r="AB12" s="369"/>
      <c r="AC12" s="365" t="s">
        <v>113</v>
      </c>
      <c r="AD12" s="365" t="s">
        <v>219</v>
      </c>
      <c r="AE12" s="365" t="s">
        <v>219</v>
      </c>
    </row>
    <row r="13" spans="1:31" ht="195">
      <c r="A13" s="342" t="s">
        <v>603</v>
      </c>
      <c r="B13" s="237" t="s">
        <v>604</v>
      </c>
      <c r="C13" s="342" t="s">
        <v>1150</v>
      </c>
      <c r="D13" s="342" t="s">
        <v>1151</v>
      </c>
      <c r="E13" s="237" t="s">
        <v>1152</v>
      </c>
      <c r="F13" s="237" t="s">
        <v>1153</v>
      </c>
      <c r="G13" s="237" t="s">
        <v>1154</v>
      </c>
      <c r="H13" s="237" t="s">
        <v>1155</v>
      </c>
      <c r="I13" s="237" t="s">
        <v>1088</v>
      </c>
      <c r="J13" s="237" t="s">
        <v>1089</v>
      </c>
      <c r="K13" s="368" t="s">
        <v>1090</v>
      </c>
      <c r="L13" s="237" t="s">
        <v>1156</v>
      </c>
      <c r="M13" s="237" t="s">
        <v>1092</v>
      </c>
      <c r="N13" s="237" t="s">
        <v>1088</v>
      </c>
      <c r="O13" s="237" t="s">
        <v>1089</v>
      </c>
      <c r="P13" s="368" t="s">
        <v>1090</v>
      </c>
      <c r="Q13" s="237" t="s">
        <v>105</v>
      </c>
      <c r="R13" s="237" t="s">
        <v>1157</v>
      </c>
      <c r="S13" s="237" t="s">
        <v>1158</v>
      </c>
      <c r="T13" s="237" t="s">
        <v>1159</v>
      </c>
      <c r="U13" s="237" t="s">
        <v>1160</v>
      </c>
      <c r="V13" s="261">
        <v>45657</v>
      </c>
      <c r="W13" s="274" t="s">
        <v>1161</v>
      </c>
      <c r="X13" s="274" t="s">
        <v>1162</v>
      </c>
      <c r="Y13" s="370" t="s">
        <v>1163</v>
      </c>
      <c r="Z13" s="371"/>
      <c r="AA13" s="371"/>
      <c r="AB13" s="370"/>
      <c r="AC13" s="237" t="s">
        <v>616</v>
      </c>
      <c r="AD13" s="365" t="s">
        <v>133</v>
      </c>
      <c r="AE13" s="365" t="s">
        <v>133</v>
      </c>
    </row>
    <row r="14" spans="1:31" ht="409.5">
      <c r="A14" s="342" t="s">
        <v>438</v>
      </c>
      <c r="B14" s="237" t="s">
        <v>1164</v>
      </c>
      <c r="C14" s="342" t="s">
        <v>1165</v>
      </c>
      <c r="D14" s="342" t="s">
        <v>1166</v>
      </c>
      <c r="E14" s="237" t="s">
        <v>1167</v>
      </c>
      <c r="F14" s="237" t="s">
        <v>1168</v>
      </c>
      <c r="G14" s="237" t="s">
        <v>1169</v>
      </c>
      <c r="H14" s="237" t="s">
        <v>1170</v>
      </c>
      <c r="I14" s="237" t="s">
        <v>1088</v>
      </c>
      <c r="J14" s="237" t="s">
        <v>1089</v>
      </c>
      <c r="K14" s="368" t="s">
        <v>1090</v>
      </c>
      <c r="L14" s="237" t="s">
        <v>1171</v>
      </c>
      <c r="M14" s="237" t="s">
        <v>1092</v>
      </c>
      <c r="N14" s="237" t="s">
        <v>1088</v>
      </c>
      <c r="O14" s="237" t="s">
        <v>1089</v>
      </c>
      <c r="P14" s="368" t="s">
        <v>1090</v>
      </c>
      <c r="Q14" s="237" t="s">
        <v>105</v>
      </c>
      <c r="R14" s="237" t="s">
        <v>1172</v>
      </c>
      <c r="S14" s="237" t="s">
        <v>1173</v>
      </c>
      <c r="T14" s="237" t="s">
        <v>1174</v>
      </c>
      <c r="U14" s="237" t="s">
        <v>1175</v>
      </c>
      <c r="V14" s="261">
        <v>45657</v>
      </c>
      <c r="W14" s="237" t="s">
        <v>1176</v>
      </c>
      <c r="X14" s="258" t="s">
        <v>1177</v>
      </c>
      <c r="Y14" s="254" t="s">
        <v>1178</v>
      </c>
      <c r="Z14" s="254"/>
      <c r="AA14" s="254"/>
      <c r="AB14" s="254"/>
      <c r="AC14" s="237" t="s">
        <v>450</v>
      </c>
      <c r="AD14" s="365" t="s">
        <v>114</v>
      </c>
      <c r="AE14" s="365" t="s">
        <v>114</v>
      </c>
    </row>
    <row r="15" spans="1:31" ht="180">
      <c r="A15" s="342" t="s">
        <v>973</v>
      </c>
      <c r="B15" s="237" t="s">
        <v>1179</v>
      </c>
      <c r="C15" s="342" t="s">
        <v>1180</v>
      </c>
      <c r="D15" s="342" t="s">
        <v>1181</v>
      </c>
      <c r="E15" s="237" t="s">
        <v>1182</v>
      </c>
      <c r="F15" s="237" t="s">
        <v>1183</v>
      </c>
      <c r="G15" s="237" t="s">
        <v>1184</v>
      </c>
      <c r="H15" s="237" t="s">
        <v>1185</v>
      </c>
      <c r="I15" s="237" t="s">
        <v>1088</v>
      </c>
      <c r="J15" s="237" t="s">
        <v>1143</v>
      </c>
      <c r="K15" s="372" t="s">
        <v>1143</v>
      </c>
      <c r="L15" s="237" t="s">
        <v>1186</v>
      </c>
      <c r="M15" s="237" t="s">
        <v>1143</v>
      </c>
      <c r="N15" s="237" t="s">
        <v>1088</v>
      </c>
      <c r="O15" s="237" t="s">
        <v>1143</v>
      </c>
      <c r="P15" s="372" t="s">
        <v>1143</v>
      </c>
      <c r="Q15" s="237" t="s">
        <v>105</v>
      </c>
      <c r="R15" s="237" t="s">
        <v>1187</v>
      </c>
      <c r="S15" s="237" t="s">
        <v>1188</v>
      </c>
      <c r="T15" s="237" t="s">
        <v>1189</v>
      </c>
      <c r="U15" s="237" t="s">
        <v>1190</v>
      </c>
      <c r="V15" s="237" t="s">
        <v>1191</v>
      </c>
      <c r="W15" s="373" t="s">
        <v>1192</v>
      </c>
      <c r="X15" s="263" t="s">
        <v>1193</v>
      </c>
      <c r="Y15" s="274" t="s">
        <v>1194</v>
      </c>
      <c r="Z15" s="369"/>
      <c r="AA15" s="369"/>
      <c r="AB15" s="369"/>
      <c r="AC15" s="367" t="s">
        <v>1195</v>
      </c>
      <c r="AD15" s="367" t="s">
        <v>219</v>
      </c>
      <c r="AE15" s="367" t="s">
        <v>219</v>
      </c>
    </row>
    <row r="16" spans="1:31" ht="150">
      <c r="A16" s="498" t="s">
        <v>497</v>
      </c>
      <c r="B16" s="408" t="s">
        <v>498</v>
      </c>
      <c r="C16" s="342" t="s">
        <v>1196</v>
      </c>
      <c r="D16" s="342" t="s">
        <v>1197</v>
      </c>
      <c r="E16" s="237" t="s">
        <v>1198</v>
      </c>
      <c r="F16" s="237" t="s">
        <v>1199</v>
      </c>
      <c r="G16" s="237" t="s">
        <v>1200</v>
      </c>
      <c r="H16" s="237" t="s">
        <v>1201</v>
      </c>
      <c r="I16" s="237" t="s">
        <v>1088</v>
      </c>
      <c r="J16" s="237" t="s">
        <v>1089</v>
      </c>
      <c r="K16" s="368" t="s">
        <v>1090</v>
      </c>
      <c r="L16" s="237" t="s">
        <v>1202</v>
      </c>
      <c r="M16" s="237" t="s">
        <v>1092</v>
      </c>
      <c r="N16" s="237" t="s">
        <v>1088</v>
      </c>
      <c r="O16" s="237" t="s">
        <v>1089</v>
      </c>
      <c r="P16" s="368" t="s">
        <v>1090</v>
      </c>
      <c r="Q16" s="237" t="s">
        <v>105</v>
      </c>
      <c r="R16" s="237" t="s">
        <v>1203</v>
      </c>
      <c r="S16" s="237" t="s">
        <v>1204</v>
      </c>
      <c r="T16" s="237" t="s">
        <v>1205</v>
      </c>
      <c r="U16" s="237" t="s">
        <v>1206</v>
      </c>
      <c r="V16" s="237" t="s">
        <v>904</v>
      </c>
      <c r="W16" s="274" t="s">
        <v>1207</v>
      </c>
      <c r="X16" s="274" t="s">
        <v>1208</v>
      </c>
      <c r="Y16" s="274" t="s">
        <v>1178</v>
      </c>
      <c r="Z16" s="274"/>
      <c r="AA16" s="274"/>
      <c r="AB16" s="274"/>
      <c r="AC16" s="274" t="s">
        <v>509</v>
      </c>
      <c r="AD16" s="274" t="s">
        <v>219</v>
      </c>
      <c r="AE16" s="274" t="s">
        <v>219</v>
      </c>
    </row>
    <row r="17" spans="1:31" ht="300">
      <c r="A17" s="498"/>
      <c r="B17" s="408"/>
      <c r="C17" s="342" t="s">
        <v>1209</v>
      </c>
      <c r="D17" s="342" t="s">
        <v>1210</v>
      </c>
      <c r="E17" s="237" t="s">
        <v>1211</v>
      </c>
      <c r="F17" s="237" t="s">
        <v>1199</v>
      </c>
      <c r="G17" s="237" t="s">
        <v>1212</v>
      </c>
      <c r="H17" s="237" t="s">
        <v>1213</v>
      </c>
      <c r="I17" s="237" t="s">
        <v>1088</v>
      </c>
      <c r="J17" s="237" t="s">
        <v>1089</v>
      </c>
      <c r="K17" s="368" t="s">
        <v>1090</v>
      </c>
      <c r="L17" s="237" t="s">
        <v>1106</v>
      </c>
      <c r="M17" s="237" t="s">
        <v>1092</v>
      </c>
      <c r="N17" s="237" t="s">
        <v>1088</v>
      </c>
      <c r="O17" s="237" t="s">
        <v>1089</v>
      </c>
      <c r="P17" s="368" t="s">
        <v>1090</v>
      </c>
      <c r="Q17" s="237" t="s">
        <v>105</v>
      </c>
      <c r="R17" s="237" t="s">
        <v>1214</v>
      </c>
      <c r="S17" s="237" t="s">
        <v>1215</v>
      </c>
      <c r="T17" s="237" t="s">
        <v>1205</v>
      </c>
      <c r="U17" s="237" t="s">
        <v>1216</v>
      </c>
      <c r="V17" s="237" t="s">
        <v>265</v>
      </c>
      <c r="W17" s="274" t="s">
        <v>1217</v>
      </c>
      <c r="X17" s="274" t="s">
        <v>1218</v>
      </c>
      <c r="Y17" s="274" t="s">
        <v>399</v>
      </c>
      <c r="Z17" s="274"/>
      <c r="AA17" s="274"/>
      <c r="AB17" s="274"/>
      <c r="AC17" s="274" t="s">
        <v>509</v>
      </c>
      <c r="AD17" s="274" t="s">
        <v>219</v>
      </c>
      <c r="AE17" s="274" t="s">
        <v>219</v>
      </c>
    </row>
    <row r="18" spans="1:31" ht="174.75" customHeight="1">
      <c r="A18" s="498" t="s">
        <v>724</v>
      </c>
      <c r="B18" s="409" t="s">
        <v>725</v>
      </c>
      <c r="C18" s="342" t="s">
        <v>1219</v>
      </c>
      <c r="D18" s="342" t="s">
        <v>1220</v>
      </c>
      <c r="E18" s="237" t="s">
        <v>1221</v>
      </c>
      <c r="F18" s="237" t="s">
        <v>1222</v>
      </c>
      <c r="G18" s="237" t="s">
        <v>1117</v>
      </c>
      <c r="H18" s="237" t="s">
        <v>1223</v>
      </c>
      <c r="I18" s="237" t="s">
        <v>1088</v>
      </c>
      <c r="J18" s="237" t="s">
        <v>1143</v>
      </c>
      <c r="K18" s="372" t="s">
        <v>1143</v>
      </c>
      <c r="L18" s="237" t="s">
        <v>1119</v>
      </c>
      <c r="M18" s="237" t="s">
        <v>1092</v>
      </c>
      <c r="N18" s="237" t="s">
        <v>1088</v>
      </c>
      <c r="O18" s="237" t="s">
        <v>1143</v>
      </c>
      <c r="P18" s="372" t="s">
        <v>1143</v>
      </c>
      <c r="Q18" s="237" t="s">
        <v>105</v>
      </c>
      <c r="R18" s="237" t="s">
        <v>1224</v>
      </c>
      <c r="S18" s="237" t="s">
        <v>1225</v>
      </c>
      <c r="T18" s="237" t="s">
        <v>1226</v>
      </c>
      <c r="U18" s="237" t="s">
        <v>1227</v>
      </c>
      <c r="V18" s="261">
        <v>45657</v>
      </c>
      <c r="W18" s="263" t="s">
        <v>1228</v>
      </c>
      <c r="X18" s="325" t="s">
        <v>1229</v>
      </c>
      <c r="Y18" s="374" t="s">
        <v>399</v>
      </c>
      <c r="Z18" s="369"/>
      <c r="AA18" s="369"/>
      <c r="AB18" s="369"/>
      <c r="AC18" s="325" t="s">
        <v>201</v>
      </c>
      <c r="AD18" s="375" t="s">
        <v>617</v>
      </c>
      <c r="AE18" s="375" t="s">
        <v>617</v>
      </c>
    </row>
    <row r="19" spans="1:31" ht="174.75" customHeight="1">
      <c r="A19" s="498"/>
      <c r="B19" s="407"/>
      <c r="C19" s="342" t="s">
        <v>1230</v>
      </c>
      <c r="D19" s="342" t="s">
        <v>1231</v>
      </c>
      <c r="E19" s="237" t="s">
        <v>1232</v>
      </c>
      <c r="F19" s="237" t="s">
        <v>1233</v>
      </c>
      <c r="G19" s="237" t="s">
        <v>1169</v>
      </c>
      <c r="H19" s="237" t="s">
        <v>1234</v>
      </c>
      <c r="I19" s="237" t="s">
        <v>1088</v>
      </c>
      <c r="J19" s="237" t="s">
        <v>1143</v>
      </c>
      <c r="K19" s="372" t="s">
        <v>1143</v>
      </c>
      <c r="L19" s="237" t="s">
        <v>1171</v>
      </c>
      <c r="M19" s="237" t="s">
        <v>1092</v>
      </c>
      <c r="N19" s="237" t="s">
        <v>1088</v>
      </c>
      <c r="O19" s="237" t="s">
        <v>1143</v>
      </c>
      <c r="P19" s="372" t="s">
        <v>1143</v>
      </c>
      <c r="Q19" s="237" t="s">
        <v>105</v>
      </c>
      <c r="R19" s="237" t="s">
        <v>1235</v>
      </c>
      <c r="S19" s="237" t="s">
        <v>1236</v>
      </c>
      <c r="T19" s="237" t="s">
        <v>1237</v>
      </c>
      <c r="U19" s="237" t="s">
        <v>1238</v>
      </c>
      <c r="V19" s="261">
        <v>45657</v>
      </c>
      <c r="W19" s="237" t="s">
        <v>756</v>
      </c>
      <c r="X19" s="312" t="s">
        <v>617</v>
      </c>
      <c r="Y19" s="367" t="s">
        <v>399</v>
      </c>
      <c r="Z19" s="369"/>
      <c r="AA19" s="369"/>
      <c r="AB19" s="369"/>
      <c r="AC19" s="325" t="s">
        <v>201</v>
      </c>
      <c r="AD19" s="375" t="s">
        <v>617</v>
      </c>
      <c r="AE19" s="375" t="s">
        <v>617</v>
      </c>
    </row>
    <row r="20" spans="1:31" ht="150">
      <c r="A20" s="465" t="s">
        <v>889</v>
      </c>
      <c r="B20" s="409" t="s">
        <v>1239</v>
      </c>
      <c r="C20" s="364" t="s">
        <v>1240</v>
      </c>
      <c r="D20" s="342" t="s">
        <v>1241</v>
      </c>
      <c r="E20" s="237" t="s">
        <v>1242</v>
      </c>
      <c r="F20" s="237" t="s">
        <v>1243</v>
      </c>
      <c r="G20" s="237" t="s">
        <v>1154</v>
      </c>
      <c r="H20" s="237" t="s">
        <v>1244</v>
      </c>
      <c r="I20" s="237" t="s">
        <v>1088</v>
      </c>
      <c r="J20" s="237" t="s">
        <v>1089</v>
      </c>
      <c r="K20" s="366" t="s">
        <v>1090</v>
      </c>
      <c r="L20" s="237" t="s">
        <v>1156</v>
      </c>
      <c r="M20" s="365" t="s">
        <v>1092</v>
      </c>
      <c r="N20" s="365" t="s">
        <v>1088</v>
      </c>
      <c r="O20" s="365" t="s">
        <v>1089</v>
      </c>
      <c r="P20" s="366" t="s">
        <v>1090</v>
      </c>
      <c r="Q20" s="365" t="s">
        <v>105</v>
      </c>
      <c r="R20" s="239" t="s">
        <v>1245</v>
      </c>
      <c r="S20" s="239" t="s">
        <v>1246</v>
      </c>
      <c r="T20" s="282" t="s">
        <v>281</v>
      </c>
      <c r="U20" s="239" t="s">
        <v>1247</v>
      </c>
      <c r="V20" s="239" t="s">
        <v>1248</v>
      </c>
      <c r="W20" s="234" t="s">
        <v>1249</v>
      </c>
      <c r="X20" s="274" t="s">
        <v>1250</v>
      </c>
      <c r="Y20" s="274" t="s">
        <v>1251</v>
      </c>
      <c r="Z20" s="274"/>
      <c r="AA20" s="274"/>
      <c r="AB20" s="274"/>
      <c r="AC20" s="237" t="s">
        <v>113</v>
      </c>
      <c r="AD20" s="237" t="s">
        <v>613</v>
      </c>
      <c r="AE20" s="237" t="s">
        <v>613</v>
      </c>
    </row>
    <row r="21" spans="1:31" ht="135">
      <c r="A21" s="466"/>
      <c r="B21" s="468"/>
      <c r="C21" s="364" t="s">
        <v>1252</v>
      </c>
      <c r="D21" s="342" t="s">
        <v>1253</v>
      </c>
      <c r="E21" s="237" t="s">
        <v>1254</v>
      </c>
      <c r="F21" s="237" t="s">
        <v>1243</v>
      </c>
      <c r="G21" s="237" t="s">
        <v>1086</v>
      </c>
      <c r="H21" s="237" t="s">
        <v>1255</v>
      </c>
      <c r="I21" s="237" t="s">
        <v>1088</v>
      </c>
      <c r="J21" s="237" t="s">
        <v>1089</v>
      </c>
      <c r="K21" s="366" t="s">
        <v>1090</v>
      </c>
      <c r="L21" s="237" t="s">
        <v>1091</v>
      </c>
      <c r="M21" s="365" t="s">
        <v>1092</v>
      </c>
      <c r="N21" s="365" t="s">
        <v>1088</v>
      </c>
      <c r="O21" s="365" t="s">
        <v>1089</v>
      </c>
      <c r="P21" s="366" t="s">
        <v>1090</v>
      </c>
      <c r="Q21" s="365" t="s">
        <v>105</v>
      </c>
      <c r="R21" s="239" t="s">
        <v>1256</v>
      </c>
      <c r="S21" s="239" t="s">
        <v>1257</v>
      </c>
      <c r="T21" s="277" t="s">
        <v>1258</v>
      </c>
      <c r="U21" s="239" t="s">
        <v>1259</v>
      </c>
      <c r="V21" s="239" t="s">
        <v>265</v>
      </c>
      <c r="W21" s="304" t="s">
        <v>1260</v>
      </c>
      <c r="X21" s="312" t="s">
        <v>1261</v>
      </c>
      <c r="Y21" s="312" t="s">
        <v>1262</v>
      </c>
      <c r="Z21" s="369"/>
      <c r="AA21" s="369"/>
      <c r="AB21" s="369"/>
      <c r="AC21" s="237" t="s">
        <v>113</v>
      </c>
      <c r="AD21" s="237" t="s">
        <v>613</v>
      </c>
      <c r="AE21" s="237" t="s">
        <v>613</v>
      </c>
    </row>
    <row r="22" spans="1:31" ht="360">
      <c r="A22" s="467"/>
      <c r="B22" s="407"/>
      <c r="C22" s="364" t="s">
        <v>1263</v>
      </c>
      <c r="D22" s="342" t="s">
        <v>1264</v>
      </c>
      <c r="E22" s="237" t="s">
        <v>1265</v>
      </c>
      <c r="F22" s="237" t="s">
        <v>1266</v>
      </c>
      <c r="G22" s="237" t="s">
        <v>1212</v>
      </c>
      <c r="H22" s="237" t="s">
        <v>1267</v>
      </c>
      <c r="I22" s="237" t="s">
        <v>1088</v>
      </c>
      <c r="J22" s="237" t="s">
        <v>1089</v>
      </c>
      <c r="K22" s="366" t="s">
        <v>1090</v>
      </c>
      <c r="L22" s="237" t="s">
        <v>1106</v>
      </c>
      <c r="M22" s="365" t="s">
        <v>1092</v>
      </c>
      <c r="N22" s="365" t="s">
        <v>1088</v>
      </c>
      <c r="O22" s="365" t="s">
        <v>1089</v>
      </c>
      <c r="P22" s="366" t="s">
        <v>1090</v>
      </c>
      <c r="Q22" s="365" t="s">
        <v>105</v>
      </c>
      <c r="R22" s="239" t="s">
        <v>1268</v>
      </c>
      <c r="S22" s="239" t="s">
        <v>901</v>
      </c>
      <c r="T22" s="282" t="s">
        <v>902</v>
      </c>
      <c r="U22" s="277" t="s">
        <v>1269</v>
      </c>
      <c r="V22" s="239" t="s">
        <v>904</v>
      </c>
      <c r="W22" s="274" t="s">
        <v>905</v>
      </c>
      <c r="X22" s="274" t="s">
        <v>906</v>
      </c>
      <c r="Y22" s="274" t="s">
        <v>907</v>
      </c>
      <c r="Z22" s="369"/>
      <c r="AA22" s="369"/>
      <c r="AB22" s="369"/>
      <c r="AC22" s="237" t="s">
        <v>113</v>
      </c>
      <c r="AD22" s="237" t="s">
        <v>613</v>
      </c>
      <c r="AE22" s="237" t="s">
        <v>613</v>
      </c>
    </row>
    <row r="23" spans="1:31" ht="206.25" customHeight="1">
      <c r="A23" s="498" t="s">
        <v>360</v>
      </c>
      <c r="B23" s="408" t="s">
        <v>362</v>
      </c>
      <c r="C23" s="342" t="s">
        <v>1270</v>
      </c>
      <c r="D23" s="342" t="s">
        <v>1271</v>
      </c>
      <c r="E23" s="237" t="s">
        <v>1272</v>
      </c>
      <c r="F23" s="237" t="s">
        <v>1273</v>
      </c>
      <c r="G23" s="237" t="s">
        <v>1117</v>
      </c>
      <c r="H23" s="237" t="s">
        <v>1274</v>
      </c>
      <c r="I23" s="237" t="s">
        <v>1088</v>
      </c>
      <c r="J23" s="237" t="s">
        <v>1143</v>
      </c>
      <c r="K23" s="372" t="s">
        <v>1143</v>
      </c>
      <c r="L23" s="237" t="s">
        <v>1119</v>
      </c>
      <c r="M23" s="237" t="s">
        <v>1092</v>
      </c>
      <c r="N23" s="237" t="s">
        <v>1088</v>
      </c>
      <c r="O23" s="237" t="s">
        <v>1143</v>
      </c>
      <c r="P23" s="372" t="s">
        <v>1143</v>
      </c>
      <c r="Q23" s="237" t="s">
        <v>105</v>
      </c>
      <c r="R23" s="237" t="s">
        <v>1275</v>
      </c>
      <c r="S23" s="237" t="s">
        <v>1276</v>
      </c>
      <c r="T23" s="237" t="s">
        <v>1277</v>
      </c>
      <c r="U23" s="237" t="s">
        <v>1278</v>
      </c>
      <c r="V23" s="261">
        <v>45657</v>
      </c>
      <c r="W23" s="130" t="s">
        <v>1279</v>
      </c>
      <c r="X23" s="376" t="s">
        <v>1280</v>
      </c>
      <c r="Y23" s="240">
        <v>0.5</v>
      </c>
      <c r="Z23" s="377"/>
      <c r="AA23" s="377"/>
      <c r="AB23" s="377"/>
      <c r="AC23" s="375" t="s">
        <v>1281</v>
      </c>
      <c r="AD23" s="325" t="s">
        <v>1282</v>
      </c>
      <c r="AE23" s="325" t="s">
        <v>1282</v>
      </c>
    </row>
    <row r="24" spans="1:31" ht="223.5" customHeight="1">
      <c r="A24" s="498"/>
      <c r="B24" s="408"/>
      <c r="C24" s="342" t="s">
        <v>1283</v>
      </c>
      <c r="D24" s="342" t="s">
        <v>1284</v>
      </c>
      <c r="E24" s="237" t="s">
        <v>1285</v>
      </c>
      <c r="F24" s="237" t="s">
        <v>1286</v>
      </c>
      <c r="G24" s="237" t="s">
        <v>1154</v>
      </c>
      <c r="H24" s="237" t="s">
        <v>1287</v>
      </c>
      <c r="I24" s="237" t="s">
        <v>1088</v>
      </c>
      <c r="J24" s="237" t="s">
        <v>1143</v>
      </c>
      <c r="K24" s="372" t="s">
        <v>1143</v>
      </c>
      <c r="L24" s="237" t="s">
        <v>1156</v>
      </c>
      <c r="M24" s="237" t="s">
        <v>1092</v>
      </c>
      <c r="N24" s="237" t="s">
        <v>1088</v>
      </c>
      <c r="O24" s="237" t="s">
        <v>1143</v>
      </c>
      <c r="P24" s="372" t="s">
        <v>1143</v>
      </c>
      <c r="Q24" s="237" t="s">
        <v>105</v>
      </c>
      <c r="R24" s="237" t="s">
        <v>1288</v>
      </c>
      <c r="S24" s="237" t="s">
        <v>1276</v>
      </c>
      <c r="T24" s="237" t="s">
        <v>1277</v>
      </c>
      <c r="U24" s="237" t="s">
        <v>1278</v>
      </c>
      <c r="V24" s="261">
        <v>45657</v>
      </c>
      <c r="W24" s="376" t="s">
        <v>1279</v>
      </c>
      <c r="X24" s="376" t="s">
        <v>1280</v>
      </c>
      <c r="Y24" s="240">
        <v>0.5</v>
      </c>
      <c r="Z24" s="377"/>
      <c r="AA24" s="377"/>
      <c r="AB24" s="377"/>
      <c r="AC24" s="375" t="s">
        <v>1281</v>
      </c>
      <c r="AD24" s="325" t="s">
        <v>1282</v>
      </c>
      <c r="AE24" s="325" t="s">
        <v>1282</v>
      </c>
    </row>
    <row r="25" spans="1:31" ht="321" customHeight="1">
      <c r="A25" s="498"/>
      <c r="B25" s="408"/>
      <c r="C25" s="342" t="s">
        <v>1289</v>
      </c>
      <c r="D25" s="342" t="s">
        <v>1290</v>
      </c>
      <c r="E25" s="237" t="s">
        <v>1291</v>
      </c>
      <c r="F25" s="237" t="s">
        <v>1286</v>
      </c>
      <c r="G25" s="237" t="s">
        <v>1212</v>
      </c>
      <c r="H25" s="237" t="s">
        <v>1292</v>
      </c>
      <c r="I25" s="237" t="s">
        <v>1088</v>
      </c>
      <c r="J25" s="237" t="s">
        <v>1143</v>
      </c>
      <c r="K25" s="372" t="s">
        <v>1143</v>
      </c>
      <c r="L25" s="237" t="s">
        <v>1106</v>
      </c>
      <c r="M25" s="237" t="s">
        <v>1092</v>
      </c>
      <c r="N25" s="237" t="s">
        <v>1088</v>
      </c>
      <c r="O25" s="237" t="s">
        <v>1143</v>
      </c>
      <c r="P25" s="372" t="s">
        <v>1143</v>
      </c>
      <c r="Q25" s="237" t="s">
        <v>105</v>
      </c>
      <c r="R25" s="237" t="s">
        <v>1293</v>
      </c>
      <c r="S25" s="237" t="s">
        <v>1276</v>
      </c>
      <c r="T25" s="237" t="s">
        <v>1277</v>
      </c>
      <c r="U25" s="237" t="s">
        <v>1278</v>
      </c>
      <c r="V25" s="261">
        <v>45657</v>
      </c>
      <c r="W25" s="376" t="s">
        <v>1279</v>
      </c>
      <c r="X25" s="376" t="s">
        <v>1280</v>
      </c>
      <c r="Y25" s="240">
        <v>0.5</v>
      </c>
      <c r="Z25" s="377"/>
      <c r="AA25" s="377"/>
      <c r="AB25" s="377"/>
      <c r="AC25" s="375" t="s">
        <v>1281</v>
      </c>
      <c r="AD25" s="325" t="s">
        <v>1282</v>
      </c>
      <c r="AE25" s="325" t="s">
        <v>1282</v>
      </c>
    </row>
    <row r="26" spans="1:31" ht="120">
      <c r="A26" s="498" t="s">
        <v>772</v>
      </c>
      <c r="B26" s="408" t="s">
        <v>773</v>
      </c>
      <c r="C26" s="342" t="s">
        <v>1294</v>
      </c>
      <c r="D26" s="342" t="s">
        <v>1295</v>
      </c>
      <c r="E26" s="237" t="s">
        <v>1296</v>
      </c>
      <c r="F26" s="237" t="s">
        <v>1297</v>
      </c>
      <c r="G26" s="237" t="s">
        <v>1298</v>
      </c>
      <c r="H26" s="237" t="s">
        <v>1299</v>
      </c>
      <c r="I26" s="237" t="s">
        <v>1088</v>
      </c>
      <c r="J26" s="237" t="s">
        <v>1089</v>
      </c>
      <c r="K26" s="368" t="s">
        <v>1090</v>
      </c>
      <c r="L26" s="237" t="s">
        <v>1119</v>
      </c>
      <c r="M26" s="237" t="s">
        <v>1092</v>
      </c>
      <c r="N26" s="237" t="s">
        <v>1088</v>
      </c>
      <c r="O26" s="237" t="s">
        <v>1089</v>
      </c>
      <c r="P26" s="368" t="s">
        <v>1090</v>
      </c>
      <c r="Q26" s="237" t="s">
        <v>105</v>
      </c>
      <c r="R26" s="237" t="s">
        <v>1300</v>
      </c>
      <c r="S26" s="237" t="s">
        <v>1301</v>
      </c>
      <c r="T26" s="237" t="s">
        <v>1302</v>
      </c>
      <c r="U26" s="237" t="s">
        <v>1303</v>
      </c>
      <c r="V26" s="237" t="s">
        <v>1304</v>
      </c>
      <c r="W26" s="274" t="s">
        <v>1305</v>
      </c>
      <c r="X26" s="274" t="s">
        <v>1306</v>
      </c>
      <c r="Y26" s="274" t="s">
        <v>1112</v>
      </c>
      <c r="Z26" s="274"/>
      <c r="AA26" s="274"/>
      <c r="AB26" s="274"/>
      <c r="AC26" s="274" t="s">
        <v>509</v>
      </c>
      <c r="AD26" s="274" t="s">
        <v>219</v>
      </c>
      <c r="AE26" s="274" t="s">
        <v>219</v>
      </c>
    </row>
    <row r="27" spans="1:31" ht="135">
      <c r="A27" s="498"/>
      <c r="B27" s="408"/>
      <c r="C27" s="342" t="s">
        <v>1307</v>
      </c>
      <c r="D27" s="342" t="s">
        <v>1308</v>
      </c>
      <c r="E27" s="237" t="s">
        <v>1309</v>
      </c>
      <c r="F27" s="237" t="s">
        <v>1310</v>
      </c>
      <c r="G27" s="237" t="s">
        <v>1154</v>
      </c>
      <c r="H27" s="237" t="s">
        <v>1311</v>
      </c>
      <c r="I27" s="237" t="s">
        <v>1088</v>
      </c>
      <c r="J27" s="237" t="s">
        <v>1089</v>
      </c>
      <c r="K27" s="368" t="s">
        <v>1090</v>
      </c>
      <c r="L27" s="237" t="s">
        <v>1156</v>
      </c>
      <c r="M27" s="237" t="s">
        <v>1092</v>
      </c>
      <c r="N27" s="237" t="s">
        <v>1088</v>
      </c>
      <c r="O27" s="237" t="s">
        <v>1089</v>
      </c>
      <c r="P27" s="368" t="s">
        <v>1090</v>
      </c>
      <c r="Q27" s="237" t="s">
        <v>105</v>
      </c>
      <c r="R27" s="237" t="s">
        <v>1312</v>
      </c>
      <c r="S27" s="237" t="s">
        <v>1313</v>
      </c>
      <c r="T27" s="237" t="s">
        <v>1302</v>
      </c>
      <c r="U27" s="237" t="s">
        <v>1314</v>
      </c>
      <c r="V27" s="237" t="s">
        <v>1304</v>
      </c>
      <c r="W27" s="274" t="s">
        <v>1315</v>
      </c>
      <c r="X27" s="274" t="s">
        <v>1316</v>
      </c>
      <c r="Y27" s="274" t="s">
        <v>1112</v>
      </c>
      <c r="Z27" s="274"/>
      <c r="AA27" s="274"/>
      <c r="AB27" s="274"/>
      <c r="AC27" s="274" t="s">
        <v>509</v>
      </c>
      <c r="AD27" s="274" t="s">
        <v>219</v>
      </c>
      <c r="AE27" s="274" t="s">
        <v>219</v>
      </c>
    </row>
    <row r="28" spans="1:31" ht="120">
      <c r="A28" s="498"/>
      <c r="B28" s="408"/>
      <c r="C28" s="342" t="s">
        <v>1317</v>
      </c>
      <c r="D28" s="342" t="s">
        <v>1318</v>
      </c>
      <c r="E28" s="237" t="s">
        <v>1319</v>
      </c>
      <c r="F28" s="237" t="s">
        <v>1320</v>
      </c>
      <c r="G28" s="237" t="s">
        <v>1169</v>
      </c>
      <c r="H28" s="237" t="s">
        <v>1321</v>
      </c>
      <c r="I28" s="237" t="s">
        <v>1088</v>
      </c>
      <c r="J28" s="237" t="s">
        <v>1089</v>
      </c>
      <c r="K28" s="368" t="s">
        <v>1090</v>
      </c>
      <c r="L28" s="237" t="s">
        <v>1171</v>
      </c>
      <c r="M28" s="237" t="s">
        <v>1092</v>
      </c>
      <c r="N28" s="237" t="s">
        <v>1088</v>
      </c>
      <c r="O28" s="237" t="s">
        <v>1089</v>
      </c>
      <c r="P28" s="368" t="s">
        <v>1090</v>
      </c>
      <c r="Q28" s="237" t="s">
        <v>105</v>
      </c>
      <c r="R28" s="237" t="s">
        <v>1322</v>
      </c>
      <c r="S28" s="237" t="s">
        <v>1323</v>
      </c>
      <c r="T28" s="237" t="s">
        <v>1302</v>
      </c>
      <c r="U28" s="237" t="s">
        <v>1324</v>
      </c>
      <c r="V28" s="237" t="s">
        <v>265</v>
      </c>
      <c r="W28" s="274" t="s">
        <v>1325</v>
      </c>
      <c r="X28" s="274" t="s">
        <v>1326</v>
      </c>
      <c r="Y28" s="274" t="s">
        <v>399</v>
      </c>
      <c r="Z28" s="274"/>
      <c r="AA28" s="274"/>
      <c r="AB28" s="274"/>
      <c r="AC28" s="274" t="s">
        <v>509</v>
      </c>
      <c r="AD28" s="274" t="s">
        <v>219</v>
      </c>
      <c r="AE28" s="274" t="s">
        <v>219</v>
      </c>
    </row>
    <row r="29" spans="1:31" ht="210" customHeight="1">
      <c r="A29" s="498" t="s">
        <v>380</v>
      </c>
      <c r="B29" s="409" t="s">
        <v>382</v>
      </c>
      <c r="C29" s="342" t="s">
        <v>1327</v>
      </c>
      <c r="D29" s="342" t="s">
        <v>1328</v>
      </c>
      <c r="E29" s="237" t="s">
        <v>1329</v>
      </c>
      <c r="F29" s="237" t="s">
        <v>1330</v>
      </c>
      <c r="G29" s="237" t="s">
        <v>1154</v>
      </c>
      <c r="H29" s="237" t="s">
        <v>1331</v>
      </c>
      <c r="I29" s="237" t="s">
        <v>1105</v>
      </c>
      <c r="J29" s="237" t="s">
        <v>1089</v>
      </c>
      <c r="K29" s="368" t="s">
        <v>1090</v>
      </c>
      <c r="L29" s="237" t="s">
        <v>1156</v>
      </c>
      <c r="M29" s="237" t="s">
        <v>1092</v>
      </c>
      <c r="N29" s="237" t="s">
        <v>1088</v>
      </c>
      <c r="O29" s="237" t="s">
        <v>1089</v>
      </c>
      <c r="P29" s="368" t="s">
        <v>1090</v>
      </c>
      <c r="Q29" s="237" t="s">
        <v>105</v>
      </c>
      <c r="R29" s="237" t="s">
        <v>1332</v>
      </c>
      <c r="S29" s="237" t="s">
        <v>1333</v>
      </c>
      <c r="T29" s="237" t="s">
        <v>281</v>
      </c>
      <c r="U29" s="237" t="s">
        <v>1334</v>
      </c>
      <c r="V29" s="302">
        <v>45657</v>
      </c>
      <c r="W29" s="274" t="s">
        <v>1335</v>
      </c>
      <c r="X29" s="274" t="s">
        <v>1336</v>
      </c>
      <c r="Y29" s="274" t="s">
        <v>399</v>
      </c>
      <c r="Z29" s="274"/>
      <c r="AA29" s="274"/>
      <c r="AB29" s="274"/>
      <c r="AC29" s="274" t="s">
        <v>1337</v>
      </c>
      <c r="AD29" s="274" t="s">
        <v>219</v>
      </c>
      <c r="AE29" s="274" t="s">
        <v>219</v>
      </c>
    </row>
    <row r="30" spans="1:31" ht="151.5" customHeight="1">
      <c r="A30" s="498"/>
      <c r="B30" s="407"/>
      <c r="C30" s="342" t="s">
        <v>1338</v>
      </c>
      <c r="D30" s="342" t="s">
        <v>1339</v>
      </c>
      <c r="E30" s="237" t="s">
        <v>1329</v>
      </c>
      <c r="F30" s="237" t="s">
        <v>1330</v>
      </c>
      <c r="G30" s="237" t="s">
        <v>1086</v>
      </c>
      <c r="H30" s="237" t="s">
        <v>1340</v>
      </c>
      <c r="I30" s="237" t="s">
        <v>1105</v>
      </c>
      <c r="J30" s="237" t="s">
        <v>1089</v>
      </c>
      <c r="K30" s="368" t="s">
        <v>1090</v>
      </c>
      <c r="L30" s="237" t="s">
        <v>1091</v>
      </c>
      <c r="M30" s="237" t="s">
        <v>1092</v>
      </c>
      <c r="N30" s="237" t="s">
        <v>1088</v>
      </c>
      <c r="O30" s="237" t="s">
        <v>1089</v>
      </c>
      <c r="P30" s="368" t="s">
        <v>1090</v>
      </c>
      <c r="Q30" s="237" t="s">
        <v>105</v>
      </c>
      <c r="R30" s="237" t="s">
        <v>1341</v>
      </c>
      <c r="S30" s="237" t="s">
        <v>1342</v>
      </c>
      <c r="T30" s="237" t="s">
        <v>281</v>
      </c>
      <c r="U30" s="237" t="s">
        <v>1334</v>
      </c>
      <c r="V30" s="302">
        <v>45657</v>
      </c>
      <c r="W30" s="274" t="s">
        <v>1343</v>
      </c>
      <c r="X30" s="274" t="s">
        <v>1344</v>
      </c>
      <c r="Y30" s="274" t="s">
        <v>399</v>
      </c>
      <c r="Z30" s="274"/>
      <c r="AA30" s="274"/>
      <c r="AB30" s="274"/>
      <c r="AC30" s="274" t="s">
        <v>1337</v>
      </c>
      <c r="AD30" s="274" t="s">
        <v>219</v>
      </c>
      <c r="AE30" s="274" t="s">
        <v>219</v>
      </c>
    </row>
    <row r="31" spans="1:31" ht="168.75" customHeight="1">
      <c r="A31" s="630" t="s">
        <v>820</v>
      </c>
      <c r="B31" s="631" t="s">
        <v>821</v>
      </c>
      <c r="C31" s="327" t="s">
        <v>1345</v>
      </c>
      <c r="D31" s="361" t="s">
        <v>1346</v>
      </c>
      <c r="E31" s="328" t="s">
        <v>1347</v>
      </c>
      <c r="F31" s="328" t="s">
        <v>1348</v>
      </c>
      <c r="G31" s="329" t="s">
        <v>1086</v>
      </c>
      <c r="H31" s="329" t="s">
        <v>1349</v>
      </c>
      <c r="I31" s="329" t="s">
        <v>1088</v>
      </c>
      <c r="J31" s="362" t="s">
        <v>1089</v>
      </c>
      <c r="K31" s="362" t="s">
        <v>1090</v>
      </c>
      <c r="L31" s="328" t="s">
        <v>1091</v>
      </c>
      <c r="M31" s="328" t="s">
        <v>1092</v>
      </c>
      <c r="N31" s="329" t="s">
        <v>1088</v>
      </c>
      <c r="O31" s="329" t="s">
        <v>1089</v>
      </c>
      <c r="P31" s="362" t="s">
        <v>1090</v>
      </c>
      <c r="Q31" s="237" t="s">
        <v>105</v>
      </c>
      <c r="R31" s="239" t="s">
        <v>1350</v>
      </c>
      <c r="S31" s="239" t="s">
        <v>1351</v>
      </c>
      <c r="T31" s="239" t="s">
        <v>833</v>
      </c>
      <c r="U31" s="239" t="s">
        <v>833</v>
      </c>
      <c r="V31" s="261" t="s">
        <v>904</v>
      </c>
      <c r="W31" s="378" t="s">
        <v>1352</v>
      </c>
      <c r="X31" s="325" t="s">
        <v>1353</v>
      </c>
      <c r="Y31" s="274" t="s">
        <v>1354</v>
      </c>
      <c r="Z31" s="179"/>
      <c r="AA31" s="179"/>
      <c r="AB31" s="179"/>
      <c r="AC31" s="274" t="s">
        <v>401</v>
      </c>
      <c r="AD31" s="274" t="s">
        <v>613</v>
      </c>
      <c r="AE31" s="274" t="s">
        <v>613</v>
      </c>
    </row>
    <row r="32" spans="1:31" ht="317.25" customHeight="1">
      <c r="A32" s="630"/>
      <c r="B32" s="631"/>
      <c r="C32" s="327" t="s">
        <v>1355</v>
      </c>
      <c r="D32" s="379" t="s">
        <v>1356</v>
      </c>
      <c r="E32" s="380" t="s">
        <v>1357</v>
      </c>
      <c r="F32" s="380" t="s">
        <v>1358</v>
      </c>
      <c r="G32" s="381" t="s">
        <v>1212</v>
      </c>
      <c r="H32" s="381" t="s">
        <v>1359</v>
      </c>
      <c r="I32" s="329" t="s">
        <v>1088</v>
      </c>
      <c r="J32" s="329" t="s">
        <v>1143</v>
      </c>
      <c r="K32" s="382" t="s">
        <v>1143</v>
      </c>
      <c r="L32" s="328" t="s">
        <v>1106</v>
      </c>
      <c r="M32" s="328" t="s">
        <v>1092</v>
      </c>
      <c r="N32" s="329" t="s">
        <v>1088</v>
      </c>
      <c r="O32" s="329" t="s">
        <v>1143</v>
      </c>
      <c r="P32" s="382" t="s">
        <v>1143</v>
      </c>
      <c r="Q32" s="237" t="s">
        <v>105</v>
      </c>
      <c r="R32" s="239" t="s">
        <v>1360</v>
      </c>
      <c r="S32" s="237" t="s">
        <v>1361</v>
      </c>
      <c r="T32" s="237" t="s">
        <v>1362</v>
      </c>
      <c r="U32" s="237" t="s">
        <v>1363</v>
      </c>
      <c r="V32" s="261" t="s">
        <v>1364</v>
      </c>
      <c r="W32" s="274" t="s">
        <v>1365</v>
      </c>
      <c r="X32" s="383" t="s">
        <v>1366</v>
      </c>
      <c r="Y32" s="110" t="s">
        <v>1367</v>
      </c>
      <c r="Z32" s="180"/>
      <c r="AA32" s="180"/>
      <c r="AB32" s="180"/>
      <c r="AC32" s="384" t="s">
        <v>401</v>
      </c>
      <c r="AD32" s="384" t="s">
        <v>613</v>
      </c>
      <c r="AE32" s="384" t="s">
        <v>613</v>
      </c>
    </row>
    <row r="33" spans="1:23" ht="21">
      <c r="A33" s="5"/>
      <c r="B33" s="5"/>
      <c r="C33" s="5"/>
      <c r="D33" s="5"/>
      <c r="E33" s="5"/>
      <c r="F33" s="5"/>
      <c r="G33" s="5"/>
      <c r="H33" s="4"/>
      <c r="I33" s="4"/>
      <c r="J33" s="4"/>
      <c r="K33" s="5"/>
      <c r="L33" s="5"/>
      <c r="M33" s="5"/>
      <c r="N33" s="5"/>
      <c r="O33" s="5"/>
      <c r="P33" s="5"/>
      <c r="Q33" s="5"/>
      <c r="R33" s="5"/>
      <c r="S33" s="5"/>
      <c r="T33" s="5"/>
      <c r="U33" s="5"/>
      <c r="V33" s="5"/>
      <c r="W33" s="109">
        <v>25</v>
      </c>
    </row>
    <row r="34" spans="1:23">
      <c r="A34" s="5"/>
      <c r="B34" s="5"/>
      <c r="C34" s="5"/>
      <c r="D34" s="5"/>
      <c r="E34" s="5"/>
      <c r="F34" s="5"/>
      <c r="G34" s="5"/>
      <c r="H34" s="4"/>
      <c r="I34" s="4"/>
      <c r="J34" s="4"/>
      <c r="K34" s="5"/>
      <c r="L34" s="5"/>
      <c r="M34" s="5"/>
      <c r="N34" s="5"/>
      <c r="O34" s="5"/>
      <c r="P34" s="5"/>
      <c r="Q34" s="5"/>
      <c r="R34" s="5"/>
      <c r="S34" s="5"/>
      <c r="T34" s="5"/>
      <c r="U34" s="5"/>
      <c r="V34" s="5"/>
    </row>
    <row r="35" spans="1:23">
      <c r="A35" s="5"/>
      <c r="B35" s="5"/>
      <c r="C35" s="5"/>
      <c r="D35" s="5"/>
      <c r="E35" s="5"/>
      <c r="F35" s="5"/>
      <c r="G35" s="5"/>
      <c r="H35" s="4"/>
      <c r="I35" s="4"/>
      <c r="J35" s="4"/>
      <c r="K35" s="5"/>
      <c r="L35" s="5"/>
      <c r="M35" s="5"/>
      <c r="N35" s="5"/>
      <c r="O35" s="5"/>
      <c r="P35" s="5"/>
      <c r="Q35" s="5"/>
      <c r="R35" s="5"/>
      <c r="S35" s="5"/>
      <c r="T35" s="5"/>
      <c r="U35" s="5"/>
      <c r="V35" s="5"/>
    </row>
    <row r="36" spans="1:23">
      <c r="A36" s="5"/>
      <c r="B36" s="5"/>
      <c r="C36" s="5"/>
      <c r="D36" s="5"/>
      <c r="E36" s="5"/>
      <c r="F36" s="5"/>
      <c r="G36" s="5"/>
      <c r="H36" s="4"/>
      <c r="I36" s="4"/>
      <c r="J36" s="4"/>
      <c r="K36" s="5"/>
      <c r="L36" s="5"/>
      <c r="M36" s="5"/>
      <c r="N36" s="5"/>
      <c r="O36" s="5"/>
      <c r="P36" s="5"/>
      <c r="Q36" s="5"/>
      <c r="R36" s="5"/>
      <c r="S36" s="5"/>
      <c r="T36" s="5"/>
      <c r="U36" s="5"/>
      <c r="V36" s="5"/>
    </row>
    <row r="37" spans="1:23">
      <c r="A37" s="5"/>
      <c r="B37" s="5"/>
      <c r="C37" s="5"/>
      <c r="D37" s="5"/>
      <c r="E37" s="5"/>
      <c r="F37" s="5"/>
      <c r="G37" s="5"/>
      <c r="H37" s="4"/>
      <c r="I37" s="4"/>
      <c r="J37" s="4"/>
      <c r="K37" s="5"/>
      <c r="L37" s="5"/>
      <c r="M37" s="5"/>
      <c r="N37" s="5"/>
      <c r="O37" s="5"/>
      <c r="P37" s="5"/>
      <c r="Q37" s="5"/>
      <c r="R37" s="5"/>
      <c r="S37" s="5"/>
      <c r="T37" s="5"/>
      <c r="U37" s="5"/>
      <c r="V37" s="5"/>
    </row>
    <row r="38" spans="1:23">
      <c r="A38" s="5"/>
      <c r="B38" s="5"/>
      <c r="C38" s="5"/>
      <c r="D38" s="5"/>
      <c r="E38" s="5"/>
      <c r="F38" s="5"/>
      <c r="G38" s="5"/>
      <c r="H38" s="4"/>
      <c r="I38" s="4"/>
      <c r="J38" s="4"/>
      <c r="K38" s="5"/>
      <c r="L38" s="5"/>
      <c r="M38" s="5"/>
      <c r="N38" s="5"/>
      <c r="O38" s="5"/>
      <c r="P38" s="5"/>
      <c r="Q38" s="5"/>
      <c r="R38" s="5"/>
      <c r="S38" s="5"/>
      <c r="T38" s="5"/>
      <c r="U38" s="5"/>
      <c r="V38" s="5"/>
    </row>
    <row r="39" spans="1:23">
      <c r="A39" s="5"/>
      <c r="B39" s="5"/>
      <c r="C39" s="5"/>
      <c r="D39" s="5"/>
      <c r="E39" s="5"/>
      <c r="F39" s="5"/>
      <c r="G39" s="5"/>
      <c r="H39" s="4"/>
      <c r="I39" s="4"/>
      <c r="J39" s="4"/>
      <c r="K39" s="5"/>
      <c r="L39" s="5"/>
      <c r="M39" s="5"/>
      <c r="N39" s="5"/>
      <c r="O39" s="5"/>
      <c r="P39" s="5"/>
      <c r="Q39" s="5"/>
      <c r="R39" s="5"/>
      <c r="S39" s="5"/>
      <c r="T39" s="5"/>
      <c r="U39" s="5"/>
      <c r="V39" s="5"/>
    </row>
    <row r="40" spans="1:23">
      <c r="A40" s="5"/>
      <c r="B40" s="5"/>
      <c r="C40" s="5"/>
      <c r="D40" s="5"/>
      <c r="E40" s="5"/>
      <c r="F40" s="5"/>
      <c r="G40" s="5"/>
      <c r="H40" s="4"/>
      <c r="I40" s="4"/>
      <c r="J40" s="4"/>
      <c r="K40" s="5"/>
      <c r="L40" s="5"/>
      <c r="M40" s="5"/>
      <c r="N40" s="5"/>
      <c r="O40" s="5"/>
      <c r="P40" s="5"/>
      <c r="Q40" s="5"/>
      <c r="R40" s="5"/>
      <c r="S40" s="5"/>
      <c r="T40" s="5"/>
      <c r="U40" s="5"/>
      <c r="V40" s="5"/>
    </row>
    <row r="41" spans="1:23">
      <c r="A41" s="5"/>
      <c r="B41" s="5"/>
      <c r="C41" s="5"/>
      <c r="D41" s="5"/>
      <c r="E41" s="5"/>
      <c r="F41" s="5"/>
      <c r="G41" s="5"/>
      <c r="H41" s="4"/>
      <c r="I41" s="4"/>
      <c r="J41" s="4"/>
      <c r="K41" s="5"/>
      <c r="L41" s="5"/>
      <c r="M41" s="5"/>
      <c r="N41" s="5"/>
      <c r="O41" s="5"/>
      <c r="P41" s="5"/>
      <c r="Q41" s="5"/>
      <c r="R41" s="5"/>
      <c r="S41" s="5"/>
      <c r="T41" s="5"/>
      <c r="U41" s="5"/>
      <c r="V41" s="5"/>
    </row>
    <row r="42" spans="1:23">
      <c r="A42" s="5"/>
      <c r="B42" s="5"/>
      <c r="C42" s="5"/>
      <c r="D42" s="5"/>
      <c r="E42" s="5"/>
      <c r="F42" s="5"/>
      <c r="G42" s="5"/>
      <c r="H42" s="4"/>
      <c r="I42" s="4"/>
      <c r="J42" s="4"/>
      <c r="K42" s="5"/>
      <c r="L42" s="5"/>
      <c r="M42" s="5"/>
      <c r="N42" s="5"/>
      <c r="O42" s="5"/>
      <c r="P42" s="5"/>
      <c r="Q42" s="5"/>
      <c r="R42" s="5"/>
      <c r="S42" s="5"/>
      <c r="T42" s="5"/>
      <c r="U42" s="5"/>
      <c r="V42" s="5"/>
    </row>
    <row r="43" spans="1:23">
      <c r="A43" s="5"/>
      <c r="B43" s="5"/>
      <c r="C43" s="5"/>
      <c r="D43" s="5"/>
      <c r="E43" s="5"/>
      <c r="F43" s="5"/>
      <c r="G43" s="5"/>
      <c r="H43" s="4"/>
      <c r="I43" s="4"/>
      <c r="J43" s="4"/>
      <c r="K43" s="5"/>
      <c r="L43" s="5"/>
      <c r="M43" s="5"/>
      <c r="N43" s="5"/>
      <c r="O43" s="5"/>
      <c r="P43" s="5"/>
      <c r="Q43" s="5"/>
      <c r="R43" s="5"/>
      <c r="S43" s="5"/>
      <c r="T43" s="5"/>
      <c r="U43" s="5"/>
      <c r="V43" s="5"/>
    </row>
    <row r="44" spans="1:23">
      <c r="A44" s="5"/>
      <c r="B44" s="5"/>
      <c r="C44" s="5"/>
      <c r="D44" s="5"/>
      <c r="E44" s="5"/>
      <c r="F44" s="5"/>
      <c r="G44" s="5"/>
      <c r="H44" s="4"/>
      <c r="I44" s="4"/>
      <c r="J44" s="4"/>
      <c r="K44" s="5"/>
      <c r="L44" s="5"/>
      <c r="M44" s="5"/>
      <c r="N44" s="5"/>
      <c r="O44" s="5"/>
      <c r="P44" s="5"/>
      <c r="Q44" s="5"/>
      <c r="R44" s="5"/>
      <c r="S44" s="5"/>
      <c r="T44" s="5"/>
      <c r="U44" s="5"/>
      <c r="V44" s="5"/>
    </row>
    <row r="45" spans="1:23">
      <c r="A45" s="5"/>
      <c r="B45" s="5"/>
      <c r="C45" s="5"/>
      <c r="D45" s="5"/>
      <c r="E45" s="5"/>
      <c r="F45" s="5"/>
      <c r="G45" s="5"/>
      <c r="H45" s="4"/>
      <c r="I45" s="4"/>
      <c r="J45" s="4"/>
      <c r="K45" s="5"/>
      <c r="L45" s="5"/>
      <c r="M45" s="5"/>
      <c r="N45" s="5"/>
      <c r="O45" s="5"/>
      <c r="P45" s="5"/>
      <c r="Q45" s="5"/>
      <c r="R45" s="5"/>
      <c r="S45" s="5"/>
      <c r="T45" s="5"/>
      <c r="U45" s="5"/>
      <c r="V45" s="5"/>
    </row>
    <row r="46" spans="1:23">
      <c r="A46" s="5"/>
      <c r="B46" s="5"/>
      <c r="C46" s="5"/>
      <c r="D46" s="5"/>
      <c r="E46" s="5"/>
      <c r="F46" s="5"/>
      <c r="G46" s="5"/>
      <c r="H46" s="4"/>
      <c r="I46" s="4"/>
      <c r="J46" s="4"/>
      <c r="K46" s="5"/>
      <c r="L46" s="5"/>
      <c r="M46" s="5"/>
      <c r="N46" s="5"/>
      <c r="O46" s="5"/>
      <c r="P46" s="5"/>
      <c r="Q46" s="5"/>
      <c r="R46" s="5"/>
      <c r="S46" s="5"/>
      <c r="T46" s="5"/>
      <c r="U46" s="5"/>
      <c r="V46" s="5"/>
    </row>
    <row r="47" spans="1:23">
      <c r="A47" s="5"/>
      <c r="B47" s="5"/>
      <c r="C47" s="5"/>
      <c r="D47" s="5"/>
      <c r="E47" s="5"/>
      <c r="F47" s="5"/>
      <c r="G47" s="5"/>
      <c r="H47" s="4"/>
      <c r="I47" s="4"/>
      <c r="J47" s="4"/>
      <c r="K47" s="5"/>
      <c r="L47" s="5"/>
      <c r="M47" s="5"/>
      <c r="N47" s="5"/>
      <c r="O47" s="5"/>
      <c r="P47" s="5"/>
      <c r="Q47" s="5"/>
      <c r="R47" s="5"/>
      <c r="S47" s="5"/>
      <c r="T47" s="5"/>
      <c r="U47" s="5"/>
      <c r="V47" s="5"/>
    </row>
    <row r="48" spans="1:23">
      <c r="A48" s="5"/>
      <c r="B48" s="5"/>
      <c r="C48" s="5"/>
      <c r="D48" s="5"/>
      <c r="E48" s="5"/>
      <c r="F48" s="5"/>
      <c r="G48" s="5"/>
      <c r="H48" s="4"/>
      <c r="I48" s="4"/>
      <c r="J48" s="4"/>
      <c r="K48" s="5"/>
      <c r="L48" s="5"/>
      <c r="M48" s="5"/>
      <c r="N48" s="5"/>
      <c r="O48" s="5"/>
      <c r="P48" s="5"/>
      <c r="Q48" s="5"/>
      <c r="R48" s="5"/>
      <c r="S48" s="5"/>
      <c r="T48" s="5"/>
      <c r="U48" s="5"/>
      <c r="V48" s="5"/>
    </row>
    <row r="49" spans="1:22">
      <c r="A49" s="5"/>
      <c r="B49" s="5"/>
      <c r="C49" s="5"/>
      <c r="D49" s="5"/>
      <c r="E49" s="5"/>
      <c r="F49" s="5"/>
      <c r="G49" s="5"/>
      <c r="H49" s="4"/>
      <c r="I49" s="4"/>
      <c r="J49" s="4"/>
      <c r="K49" s="5"/>
      <c r="L49" s="5"/>
      <c r="M49" s="5"/>
      <c r="N49" s="5"/>
      <c r="O49" s="5"/>
      <c r="P49" s="5"/>
      <c r="Q49" s="5"/>
      <c r="R49" s="5"/>
      <c r="S49" s="5"/>
      <c r="T49" s="5"/>
      <c r="U49" s="5"/>
      <c r="V49" s="5"/>
    </row>
    <row r="50" spans="1:22">
      <c r="A50" s="5"/>
      <c r="B50" s="5"/>
      <c r="C50" s="5"/>
      <c r="D50" s="5"/>
      <c r="E50" s="5"/>
      <c r="F50" s="5"/>
      <c r="G50" s="5"/>
      <c r="H50" s="4"/>
      <c r="I50" s="4"/>
      <c r="J50" s="4"/>
      <c r="K50" s="5"/>
      <c r="L50" s="5"/>
      <c r="M50" s="5"/>
      <c r="N50" s="5"/>
      <c r="O50" s="5"/>
      <c r="P50" s="5"/>
      <c r="Q50" s="5"/>
      <c r="R50" s="5"/>
      <c r="S50" s="5"/>
      <c r="T50" s="5"/>
      <c r="U50" s="5"/>
      <c r="V50" s="5"/>
    </row>
    <row r="51" spans="1:22">
      <c r="A51" s="5"/>
      <c r="B51" s="5"/>
      <c r="C51" s="5"/>
      <c r="D51" s="5"/>
      <c r="E51" s="5"/>
      <c r="F51" s="5"/>
      <c r="G51" s="5"/>
      <c r="H51" s="4"/>
      <c r="I51" s="4"/>
      <c r="J51" s="4"/>
      <c r="K51" s="5"/>
      <c r="L51" s="5"/>
      <c r="M51" s="5"/>
      <c r="N51" s="5"/>
      <c r="O51" s="5"/>
      <c r="P51" s="5"/>
      <c r="Q51" s="5"/>
      <c r="R51" s="5"/>
      <c r="S51" s="5"/>
      <c r="T51" s="5"/>
      <c r="U51" s="5"/>
      <c r="V51" s="5"/>
    </row>
    <row r="52" spans="1:22">
      <c r="A52" s="5"/>
      <c r="B52" s="5"/>
      <c r="C52" s="5"/>
      <c r="D52" s="5"/>
      <c r="E52" s="5"/>
      <c r="F52" s="5"/>
      <c r="G52" s="5"/>
      <c r="H52" s="4"/>
      <c r="I52" s="4"/>
      <c r="J52" s="4"/>
      <c r="K52" s="5"/>
      <c r="L52" s="5"/>
      <c r="M52" s="5"/>
      <c r="N52" s="5"/>
      <c r="O52" s="5"/>
      <c r="P52" s="5"/>
      <c r="Q52" s="5"/>
      <c r="R52" s="5"/>
      <c r="S52" s="5"/>
      <c r="T52" s="5"/>
      <c r="U52" s="5"/>
      <c r="V52" s="5"/>
    </row>
    <row r="53" spans="1:22">
      <c r="A53" s="5"/>
      <c r="B53" s="5"/>
      <c r="C53" s="5"/>
      <c r="D53" s="5"/>
      <c r="E53" s="5"/>
      <c r="F53" s="5"/>
      <c r="G53" s="5"/>
      <c r="H53" s="4"/>
      <c r="I53" s="4"/>
      <c r="J53" s="4"/>
      <c r="K53" s="5"/>
      <c r="L53" s="5"/>
      <c r="M53" s="5"/>
      <c r="N53" s="5"/>
      <c r="O53" s="5"/>
      <c r="P53" s="5"/>
      <c r="Q53" s="5"/>
      <c r="R53" s="5"/>
      <c r="S53" s="5"/>
      <c r="T53" s="5"/>
      <c r="U53" s="5"/>
      <c r="V53" s="5"/>
    </row>
    <row r="54" spans="1:22">
      <c r="A54" s="5"/>
      <c r="B54" s="5"/>
      <c r="C54" s="5"/>
      <c r="D54" s="5"/>
      <c r="E54" s="5"/>
      <c r="F54" s="5"/>
      <c r="G54" s="5"/>
      <c r="H54" s="4"/>
      <c r="I54" s="4"/>
      <c r="J54" s="4"/>
      <c r="K54" s="5"/>
      <c r="L54" s="5"/>
      <c r="M54" s="5"/>
      <c r="N54" s="5"/>
      <c r="O54" s="5"/>
      <c r="P54" s="5"/>
      <c r="Q54" s="5"/>
      <c r="R54" s="5"/>
      <c r="S54" s="5"/>
      <c r="T54" s="5"/>
      <c r="U54" s="5"/>
      <c r="V54" s="5"/>
    </row>
    <row r="55" spans="1:22">
      <c r="A55" s="5"/>
      <c r="B55" s="5"/>
      <c r="C55" s="5"/>
      <c r="D55" s="5"/>
      <c r="E55" s="5"/>
      <c r="F55" s="5"/>
      <c r="G55" s="5"/>
      <c r="H55" s="4"/>
      <c r="I55" s="4"/>
      <c r="J55" s="4"/>
      <c r="K55" s="5"/>
      <c r="L55" s="5"/>
      <c r="M55" s="5"/>
      <c r="N55" s="5"/>
      <c r="O55" s="5"/>
      <c r="P55" s="5"/>
      <c r="Q55" s="5"/>
      <c r="R55" s="5"/>
      <c r="S55" s="5"/>
      <c r="T55" s="5"/>
      <c r="U55" s="5"/>
      <c r="V55" s="5"/>
    </row>
    <row r="56" spans="1:22">
      <c r="A56" s="5"/>
      <c r="B56" s="5"/>
      <c r="C56" s="5"/>
      <c r="D56" s="5"/>
      <c r="E56" s="5"/>
      <c r="F56" s="5"/>
      <c r="G56" s="5"/>
      <c r="H56" s="4"/>
      <c r="I56" s="4"/>
      <c r="J56" s="4"/>
      <c r="K56" s="5"/>
      <c r="L56" s="5"/>
      <c r="M56" s="5"/>
      <c r="N56" s="5"/>
      <c r="O56" s="5"/>
      <c r="P56" s="5"/>
      <c r="Q56" s="5"/>
      <c r="R56" s="5"/>
      <c r="S56" s="5"/>
      <c r="T56" s="5"/>
      <c r="U56" s="5"/>
      <c r="V56" s="5"/>
    </row>
    <row r="57" spans="1:22">
      <c r="A57" s="5"/>
      <c r="B57" s="5"/>
      <c r="C57" s="5"/>
      <c r="D57" s="5"/>
      <c r="E57" s="5"/>
      <c r="F57" s="5"/>
      <c r="G57" s="5"/>
      <c r="H57" s="4"/>
      <c r="I57" s="4"/>
      <c r="J57" s="4"/>
      <c r="K57" s="5"/>
      <c r="L57" s="5"/>
      <c r="M57" s="5"/>
      <c r="N57" s="5"/>
      <c r="O57" s="5"/>
      <c r="P57" s="5"/>
      <c r="Q57" s="5"/>
      <c r="R57" s="5"/>
      <c r="S57" s="5"/>
      <c r="T57" s="5"/>
      <c r="U57" s="5"/>
      <c r="V57" s="5"/>
    </row>
    <row r="58" spans="1:22">
      <c r="A58" s="5"/>
      <c r="B58" s="5"/>
      <c r="C58" s="5"/>
      <c r="D58" s="5"/>
      <c r="E58" s="5"/>
      <c r="F58" s="5"/>
      <c r="G58" s="5"/>
      <c r="H58" s="4"/>
      <c r="I58" s="4"/>
      <c r="J58" s="4"/>
      <c r="K58" s="5"/>
      <c r="L58" s="5"/>
      <c r="M58" s="5"/>
      <c r="N58" s="5"/>
      <c r="O58" s="5"/>
      <c r="P58" s="5"/>
      <c r="Q58" s="5"/>
      <c r="R58" s="5"/>
      <c r="S58" s="5"/>
      <c r="T58" s="5"/>
      <c r="U58" s="5"/>
      <c r="V58" s="5"/>
    </row>
    <row r="59" spans="1:22">
      <c r="A59" s="5"/>
      <c r="B59" s="5"/>
      <c r="C59" s="5"/>
      <c r="D59" s="5"/>
      <c r="E59" s="5"/>
      <c r="F59" s="5"/>
      <c r="G59" s="5"/>
      <c r="H59" s="4"/>
      <c r="I59" s="4"/>
      <c r="J59" s="4"/>
      <c r="K59" s="5"/>
      <c r="L59" s="5"/>
      <c r="M59" s="5"/>
      <c r="N59" s="5"/>
      <c r="O59" s="5"/>
      <c r="P59" s="5"/>
      <c r="Q59" s="5"/>
      <c r="R59" s="5"/>
      <c r="S59" s="5"/>
      <c r="T59" s="5"/>
      <c r="U59" s="5"/>
      <c r="V59" s="5"/>
    </row>
    <row r="60" spans="1:22">
      <c r="A60" s="5"/>
      <c r="B60" s="5"/>
      <c r="C60" s="5"/>
      <c r="D60" s="5"/>
      <c r="E60" s="5"/>
      <c r="F60" s="5"/>
      <c r="G60" s="5"/>
      <c r="H60" s="4"/>
      <c r="I60" s="4"/>
      <c r="J60" s="4"/>
      <c r="K60" s="5"/>
      <c r="L60" s="5"/>
      <c r="M60" s="5"/>
      <c r="N60" s="5"/>
      <c r="O60" s="5"/>
      <c r="P60" s="5"/>
      <c r="Q60" s="5"/>
      <c r="R60" s="5"/>
      <c r="S60" s="5"/>
      <c r="T60" s="5"/>
      <c r="U60" s="5"/>
      <c r="V60" s="5"/>
    </row>
    <row r="61" spans="1:22">
      <c r="H61" s="4"/>
      <c r="I61" s="4"/>
      <c r="J61" s="4"/>
    </row>
    <row r="62" spans="1:22">
      <c r="H62" s="4"/>
      <c r="I62" s="4"/>
      <c r="J62" s="4"/>
    </row>
    <row r="63" spans="1:22">
      <c r="H63" s="4"/>
      <c r="I63" s="4"/>
      <c r="J63" s="4"/>
    </row>
    <row r="64" spans="1:22">
      <c r="H64" s="4"/>
      <c r="I64" s="4"/>
      <c r="J64" s="4"/>
    </row>
    <row r="65" spans="8:10">
      <c r="H65" s="4"/>
      <c r="I65" s="4"/>
      <c r="J65" s="4"/>
    </row>
    <row r="66" spans="8:10">
      <c r="H66" s="4"/>
      <c r="I66" s="4"/>
      <c r="J66" s="4"/>
    </row>
    <row r="67" spans="8:10">
      <c r="H67" s="4"/>
      <c r="I67" s="4"/>
      <c r="J67" s="4"/>
    </row>
    <row r="68" spans="8:10">
      <c r="H68" s="4"/>
      <c r="I68" s="4"/>
      <c r="J68" s="4"/>
    </row>
    <row r="69" spans="8:10">
      <c r="H69" s="4"/>
      <c r="I69" s="4"/>
      <c r="J69" s="4"/>
    </row>
    <row r="70" spans="8:10">
      <c r="H70" s="4"/>
      <c r="I70" s="4"/>
      <c r="J70" s="4"/>
    </row>
    <row r="71" spans="8:10">
      <c r="H71" s="4"/>
      <c r="I71" s="4"/>
      <c r="J71" s="4"/>
    </row>
    <row r="72" spans="8:10">
      <c r="H72" s="4"/>
      <c r="I72" s="4"/>
      <c r="J72" s="4"/>
    </row>
    <row r="73" spans="8:10">
      <c r="H73" s="4"/>
      <c r="I73" s="4"/>
      <c r="J73" s="4"/>
    </row>
    <row r="74" spans="8:10">
      <c r="H74" s="4"/>
      <c r="I74" s="4"/>
      <c r="J74" s="4"/>
    </row>
    <row r="75" spans="8:10">
      <c r="H75" s="4"/>
      <c r="I75" s="4"/>
      <c r="J75" s="4"/>
    </row>
    <row r="76" spans="8:10">
      <c r="H76" s="4"/>
      <c r="I76" s="4"/>
      <c r="J76" s="4"/>
    </row>
    <row r="77" spans="8:10">
      <c r="H77" s="4"/>
      <c r="I77" s="4"/>
      <c r="J77" s="4"/>
    </row>
    <row r="78" spans="8:10">
      <c r="H78" s="4"/>
      <c r="I78" s="4"/>
      <c r="J78" s="4"/>
    </row>
    <row r="79" spans="8:10">
      <c r="H79" s="4"/>
      <c r="I79" s="4"/>
      <c r="J79" s="4"/>
    </row>
    <row r="80" spans="8:10">
      <c r="H80" s="4"/>
      <c r="I80" s="4"/>
      <c r="J80" s="4"/>
    </row>
    <row r="81" spans="8:10">
      <c r="H81" s="4"/>
      <c r="I81" s="4"/>
      <c r="J81" s="4"/>
    </row>
    <row r="82" spans="8:10">
      <c r="H82" s="4"/>
      <c r="I82" s="4"/>
      <c r="J82" s="4"/>
    </row>
    <row r="83" spans="8:10">
      <c r="H83" s="4"/>
      <c r="I83" s="4"/>
      <c r="J83" s="4"/>
    </row>
    <row r="84" spans="8:10">
      <c r="H84" s="4"/>
      <c r="I84" s="4"/>
      <c r="J84" s="4"/>
    </row>
    <row r="85" spans="8:10">
      <c r="H85" s="4"/>
      <c r="I85" s="4"/>
      <c r="J85" s="4"/>
    </row>
    <row r="86" spans="8:10">
      <c r="H86" s="4"/>
      <c r="I86" s="4"/>
      <c r="J86" s="4"/>
    </row>
    <row r="87" spans="8:10">
      <c r="H87" s="4"/>
      <c r="I87" s="4"/>
      <c r="J87" s="4"/>
    </row>
    <row r="88" spans="8:10">
      <c r="H88" s="4"/>
      <c r="I88" s="4"/>
      <c r="J88" s="4"/>
    </row>
    <row r="89" spans="8:10">
      <c r="H89" s="4"/>
      <c r="I89" s="4"/>
      <c r="J89" s="4"/>
    </row>
    <row r="90" spans="8:10">
      <c r="H90" s="4"/>
      <c r="I90" s="4"/>
      <c r="J90" s="4"/>
    </row>
    <row r="91" spans="8:10">
      <c r="H91" s="4"/>
      <c r="I91" s="4"/>
      <c r="J91" s="4"/>
    </row>
    <row r="92" spans="8:10">
      <c r="H92" s="4"/>
      <c r="I92" s="4"/>
      <c r="J92" s="4"/>
    </row>
    <row r="93" spans="8:10">
      <c r="H93" s="4"/>
      <c r="I93" s="4"/>
      <c r="J93" s="4"/>
    </row>
    <row r="94" spans="8:10">
      <c r="H94" s="4"/>
      <c r="I94" s="4"/>
      <c r="J94" s="4"/>
    </row>
    <row r="95" spans="8:10">
      <c r="H95" s="4"/>
      <c r="I95" s="4"/>
      <c r="J95" s="4"/>
    </row>
    <row r="96" spans="8:10">
      <c r="H96" s="4"/>
      <c r="I96" s="4"/>
      <c r="J96" s="4"/>
    </row>
    <row r="97" spans="8:10">
      <c r="H97" s="4"/>
      <c r="I97" s="4"/>
      <c r="J97" s="4"/>
    </row>
    <row r="98" spans="8:10">
      <c r="H98" s="4"/>
      <c r="I98" s="4"/>
      <c r="J98" s="4"/>
    </row>
    <row r="99" spans="8:10">
      <c r="H99" s="4"/>
      <c r="I99" s="4"/>
      <c r="J99" s="4"/>
    </row>
    <row r="100" spans="8:10">
      <c r="H100" s="4"/>
      <c r="I100" s="4"/>
      <c r="J100" s="4"/>
    </row>
    <row r="101" spans="8:10">
      <c r="H101" s="4"/>
      <c r="I101" s="4"/>
      <c r="J101" s="4"/>
    </row>
    <row r="102" spans="8:10">
      <c r="H102" s="4"/>
      <c r="I102" s="4"/>
      <c r="J102" s="4"/>
    </row>
    <row r="103" spans="8:10">
      <c r="H103" s="4"/>
      <c r="I103" s="4"/>
      <c r="J103" s="4"/>
    </row>
    <row r="104" spans="8:10">
      <c r="H104" s="4"/>
      <c r="I104" s="4"/>
      <c r="J104" s="4"/>
    </row>
    <row r="105" spans="8:10">
      <c r="H105" s="4"/>
      <c r="I105" s="4"/>
      <c r="J105" s="4"/>
    </row>
    <row r="106" spans="8:10">
      <c r="H106" s="4"/>
      <c r="I106" s="4"/>
      <c r="J106" s="4"/>
    </row>
    <row r="107" spans="8:10">
      <c r="H107" s="4"/>
      <c r="I107" s="4"/>
      <c r="J107" s="4"/>
    </row>
    <row r="108" spans="8:10">
      <c r="H108" s="4"/>
      <c r="I108" s="4"/>
      <c r="J108" s="4"/>
    </row>
    <row r="109" spans="8:10">
      <c r="H109" s="4"/>
      <c r="I109" s="4"/>
      <c r="J109" s="4"/>
    </row>
    <row r="110" spans="8:10">
      <c r="H110" s="4"/>
      <c r="I110" s="4"/>
      <c r="J110" s="4"/>
    </row>
    <row r="111" spans="8:10">
      <c r="H111" s="4"/>
      <c r="I111" s="4"/>
      <c r="J111" s="4"/>
    </row>
    <row r="112" spans="8:10">
      <c r="H112" s="4"/>
      <c r="I112" s="4"/>
      <c r="J112" s="4"/>
    </row>
    <row r="113" spans="8:10">
      <c r="H113" s="4"/>
      <c r="I113" s="4"/>
      <c r="J113" s="4"/>
    </row>
    <row r="114" spans="8:10">
      <c r="H114" s="4"/>
      <c r="I114" s="4"/>
      <c r="J114" s="4"/>
    </row>
    <row r="115" spans="8:10">
      <c r="H115" s="4"/>
      <c r="I115" s="4"/>
      <c r="J115" s="4"/>
    </row>
    <row r="116" spans="8:10">
      <c r="H116" s="4"/>
      <c r="I116" s="4"/>
      <c r="J116" s="4"/>
    </row>
    <row r="117" spans="8:10">
      <c r="H117" s="4"/>
      <c r="I117" s="4"/>
      <c r="J117" s="4"/>
    </row>
    <row r="118" spans="8:10">
      <c r="H118" s="4"/>
      <c r="I118" s="4"/>
      <c r="J118" s="4"/>
    </row>
    <row r="119" spans="8:10">
      <c r="H119" s="4"/>
      <c r="I119" s="4"/>
      <c r="J119" s="4"/>
    </row>
    <row r="120" spans="8:10">
      <c r="H120" s="4"/>
      <c r="I120" s="4"/>
      <c r="J120" s="4"/>
    </row>
    <row r="121" spans="8:10">
      <c r="H121" s="4"/>
      <c r="I121" s="4"/>
      <c r="J121" s="4"/>
    </row>
    <row r="122" spans="8:10">
      <c r="H122" s="4"/>
      <c r="I122" s="4"/>
      <c r="J122" s="4"/>
    </row>
    <row r="123" spans="8:10">
      <c r="H123" s="4"/>
      <c r="I123" s="4"/>
      <c r="J123" s="4"/>
    </row>
    <row r="124" spans="8:10">
      <c r="H124" s="4"/>
      <c r="I124" s="4"/>
      <c r="J124" s="4"/>
    </row>
    <row r="125" spans="8:10">
      <c r="H125" s="4"/>
      <c r="I125" s="4"/>
      <c r="J125" s="4"/>
    </row>
    <row r="126" spans="8:10">
      <c r="H126" s="4"/>
      <c r="I126" s="4"/>
      <c r="J126" s="4"/>
    </row>
    <row r="127" spans="8:10">
      <c r="H127" s="4"/>
      <c r="I127" s="4"/>
      <c r="J127" s="4"/>
    </row>
    <row r="128" spans="8:10">
      <c r="H128" s="4"/>
      <c r="I128" s="4"/>
      <c r="J128" s="4"/>
    </row>
    <row r="129" spans="8:10">
      <c r="H129" s="4"/>
      <c r="I129" s="4"/>
      <c r="J129" s="4"/>
    </row>
    <row r="130" spans="8:10">
      <c r="H130" s="4"/>
      <c r="I130" s="4"/>
      <c r="J130" s="4"/>
    </row>
    <row r="131" spans="8:10">
      <c r="H131" s="4"/>
      <c r="I131" s="4"/>
      <c r="J131" s="4"/>
    </row>
    <row r="132" spans="8:10">
      <c r="H132" s="4"/>
      <c r="I132" s="4"/>
      <c r="J132" s="4"/>
    </row>
    <row r="133" spans="8:10">
      <c r="H133" s="4"/>
      <c r="I133" s="4"/>
      <c r="J133" s="4"/>
    </row>
    <row r="134" spans="8:10">
      <c r="H134" s="4"/>
      <c r="I134" s="4"/>
      <c r="J134" s="4"/>
    </row>
    <row r="135" spans="8:10">
      <c r="H135" s="4"/>
      <c r="I135" s="4"/>
      <c r="J135" s="4"/>
    </row>
    <row r="136" spans="8:10">
      <c r="H136" s="4"/>
      <c r="I136" s="4"/>
      <c r="J136" s="4"/>
    </row>
    <row r="137" spans="8:10">
      <c r="H137" s="4"/>
      <c r="I137" s="4"/>
      <c r="J137" s="4"/>
    </row>
    <row r="138" spans="8:10">
      <c r="H138" s="4"/>
      <c r="I138" s="4"/>
      <c r="J138" s="4"/>
    </row>
    <row r="139" spans="8:10">
      <c r="H139" s="4"/>
      <c r="I139" s="4"/>
      <c r="J139" s="4"/>
    </row>
    <row r="140" spans="8:10">
      <c r="H140" s="4"/>
      <c r="I140" s="4"/>
      <c r="J140" s="4"/>
    </row>
    <row r="141" spans="8:10">
      <c r="H141" s="4"/>
      <c r="I141" s="4"/>
      <c r="J141" s="4"/>
    </row>
    <row r="142" spans="8:10">
      <c r="H142" s="4"/>
      <c r="I142" s="4"/>
      <c r="J142" s="4"/>
    </row>
    <row r="143" spans="8:10">
      <c r="H143" s="4"/>
      <c r="I143" s="4"/>
      <c r="J143" s="4"/>
    </row>
    <row r="144" spans="8:10">
      <c r="H144" s="4"/>
      <c r="I144" s="4"/>
      <c r="J144" s="4"/>
    </row>
    <row r="145" spans="8:10">
      <c r="H145" s="4"/>
      <c r="I145" s="4"/>
      <c r="J145" s="4"/>
    </row>
    <row r="146" spans="8:10">
      <c r="H146" s="4"/>
      <c r="I146" s="4"/>
      <c r="J146" s="4"/>
    </row>
    <row r="147" spans="8:10">
      <c r="H147" s="4"/>
      <c r="I147" s="4"/>
      <c r="J147" s="4"/>
    </row>
    <row r="148" spans="8:10">
      <c r="H148" s="4"/>
      <c r="I148" s="4"/>
      <c r="J148" s="4"/>
    </row>
    <row r="149" spans="8:10">
      <c r="H149" s="4"/>
      <c r="I149" s="4"/>
      <c r="J149" s="4"/>
    </row>
    <row r="150" spans="8:10">
      <c r="H150" s="4"/>
      <c r="I150" s="4"/>
      <c r="J150" s="4"/>
    </row>
    <row r="151" spans="8:10">
      <c r="H151" s="4"/>
      <c r="I151" s="4"/>
      <c r="J151" s="4"/>
    </row>
    <row r="152" spans="8:10">
      <c r="H152" s="4"/>
      <c r="I152" s="4"/>
      <c r="J152" s="4"/>
    </row>
    <row r="153" spans="8:10">
      <c r="H153" s="4"/>
      <c r="I153" s="4"/>
      <c r="J153" s="4"/>
    </row>
    <row r="154" spans="8:10">
      <c r="H154" s="4"/>
      <c r="I154" s="4"/>
      <c r="J154" s="4"/>
    </row>
    <row r="155" spans="8:10">
      <c r="H155" s="4"/>
      <c r="I155" s="4"/>
      <c r="J155" s="4"/>
    </row>
    <row r="156" spans="8:10">
      <c r="H156" s="4"/>
      <c r="I156" s="4"/>
      <c r="J156" s="4"/>
    </row>
    <row r="157" spans="8:10">
      <c r="H157" s="4"/>
      <c r="I157" s="4"/>
      <c r="J157" s="4"/>
    </row>
    <row r="158" spans="8:10">
      <c r="H158" s="4"/>
      <c r="I158" s="4"/>
      <c r="J158" s="4"/>
    </row>
    <row r="159" spans="8:10">
      <c r="H159" s="4"/>
      <c r="I159" s="4"/>
      <c r="J159" s="4"/>
    </row>
    <row r="160" spans="8:10">
      <c r="H160" s="4"/>
      <c r="I160" s="4"/>
      <c r="J160" s="4"/>
    </row>
    <row r="161" spans="8:10">
      <c r="H161" s="4"/>
      <c r="I161" s="4"/>
      <c r="J161" s="4"/>
    </row>
    <row r="162" spans="8:10">
      <c r="H162" s="4"/>
      <c r="I162" s="4"/>
      <c r="J162" s="4"/>
    </row>
    <row r="163" spans="8:10">
      <c r="H163" s="4"/>
      <c r="I163" s="4"/>
      <c r="J163" s="4"/>
    </row>
    <row r="164" spans="8:10">
      <c r="H164" s="4"/>
      <c r="I164" s="4"/>
      <c r="J164" s="4"/>
    </row>
    <row r="165" spans="8:10">
      <c r="H165" s="4"/>
      <c r="I165" s="4"/>
      <c r="J165" s="4"/>
    </row>
    <row r="166" spans="8:10">
      <c r="H166" s="4"/>
      <c r="I166" s="4"/>
      <c r="J166" s="4"/>
    </row>
    <row r="167" spans="8:10">
      <c r="H167" s="4"/>
      <c r="I167" s="4"/>
      <c r="J167" s="4"/>
    </row>
    <row r="168" spans="8:10">
      <c r="H168" s="4"/>
      <c r="I168" s="4"/>
      <c r="J168" s="4"/>
    </row>
    <row r="169" spans="8:10">
      <c r="H169" s="4"/>
      <c r="I169" s="4"/>
      <c r="J169" s="4"/>
    </row>
    <row r="170" spans="8:10">
      <c r="H170" s="4"/>
      <c r="I170" s="4"/>
      <c r="J170" s="4"/>
    </row>
    <row r="171" spans="8:10">
      <c r="H171" s="4"/>
      <c r="I171" s="4"/>
      <c r="J171" s="4"/>
    </row>
    <row r="172" spans="8:10">
      <c r="H172" s="4"/>
      <c r="I172" s="4"/>
      <c r="J172" s="4"/>
    </row>
    <row r="173" spans="8:10">
      <c r="H173" s="4"/>
      <c r="I173" s="4"/>
      <c r="J173" s="4"/>
    </row>
    <row r="174" spans="8:10">
      <c r="H174" s="4"/>
      <c r="I174" s="4"/>
      <c r="J174" s="4"/>
    </row>
    <row r="175" spans="8:10">
      <c r="H175" s="4"/>
      <c r="I175" s="4"/>
      <c r="J175" s="4"/>
    </row>
    <row r="176" spans="8:10">
      <c r="H176" s="4"/>
      <c r="I176" s="4"/>
      <c r="J176" s="4"/>
    </row>
    <row r="177" spans="8:10">
      <c r="H177" s="4"/>
      <c r="I177" s="4"/>
      <c r="J177" s="4"/>
    </row>
    <row r="178" spans="8:10">
      <c r="H178" s="4"/>
      <c r="I178" s="4"/>
      <c r="J178" s="4"/>
    </row>
    <row r="179" spans="8:10">
      <c r="H179" s="4"/>
      <c r="I179" s="4"/>
      <c r="J179" s="4"/>
    </row>
    <row r="180" spans="8:10">
      <c r="H180" s="4"/>
      <c r="I180" s="4"/>
      <c r="J180" s="4"/>
    </row>
    <row r="181" spans="8:10">
      <c r="H181" s="4"/>
      <c r="I181" s="4"/>
      <c r="J181" s="4"/>
    </row>
    <row r="182" spans="8:10">
      <c r="H182" s="4"/>
      <c r="I182" s="4"/>
      <c r="J182" s="4"/>
    </row>
    <row r="183" spans="8:10">
      <c r="H183" s="4"/>
      <c r="I183" s="4"/>
      <c r="J183" s="4"/>
    </row>
    <row r="184" spans="8:10">
      <c r="H184" s="4"/>
      <c r="I184" s="4"/>
      <c r="J184" s="4"/>
    </row>
    <row r="185" spans="8:10">
      <c r="H185" s="4"/>
      <c r="I185" s="4"/>
      <c r="J185" s="4"/>
    </row>
    <row r="186" spans="8:10">
      <c r="H186" s="4"/>
      <c r="I186" s="4"/>
      <c r="J186" s="4"/>
    </row>
    <row r="187" spans="8:10">
      <c r="H187" s="4"/>
      <c r="I187" s="4"/>
      <c r="J187" s="4"/>
    </row>
    <row r="188" spans="8:10">
      <c r="H188" s="4"/>
      <c r="I188" s="4"/>
      <c r="J188" s="4"/>
    </row>
    <row r="189" spans="8:10">
      <c r="H189" s="4"/>
      <c r="I189" s="4"/>
      <c r="J189" s="4"/>
    </row>
    <row r="190" spans="8:10">
      <c r="H190" s="4"/>
      <c r="I190" s="4"/>
      <c r="J190" s="4"/>
    </row>
    <row r="191" spans="8:10">
      <c r="H191" s="4"/>
      <c r="I191" s="4"/>
      <c r="J191" s="4"/>
    </row>
    <row r="192" spans="8:10">
      <c r="H192" s="4"/>
      <c r="I192" s="4"/>
      <c r="J192" s="4"/>
    </row>
    <row r="193" spans="8:10">
      <c r="H193" s="4"/>
      <c r="I193" s="4"/>
      <c r="J193" s="4"/>
    </row>
    <row r="194" spans="8:10">
      <c r="H194" s="4"/>
      <c r="I194" s="4"/>
      <c r="J194" s="4"/>
    </row>
    <row r="195" spans="8:10">
      <c r="H195" s="4"/>
      <c r="I195" s="4"/>
      <c r="J195" s="4"/>
    </row>
    <row r="196" spans="8:10">
      <c r="H196" s="4"/>
      <c r="I196" s="4"/>
      <c r="J196" s="4"/>
    </row>
    <row r="197" spans="8:10">
      <c r="H197" s="4"/>
      <c r="I197" s="4"/>
      <c r="J197" s="4"/>
    </row>
    <row r="198" spans="8:10">
      <c r="H198" s="4"/>
      <c r="I198" s="4"/>
      <c r="J198" s="4"/>
    </row>
    <row r="199" spans="8:10">
      <c r="H199" s="4"/>
      <c r="I199" s="4"/>
      <c r="J199" s="4"/>
    </row>
    <row r="200" spans="8:10">
      <c r="H200" s="4"/>
      <c r="I200" s="4"/>
      <c r="J200" s="4"/>
    </row>
    <row r="201" spans="8:10">
      <c r="H201" s="4"/>
      <c r="I201" s="4"/>
      <c r="J201" s="4"/>
    </row>
    <row r="202" spans="8:10">
      <c r="H202" s="4"/>
      <c r="I202" s="4"/>
      <c r="J202" s="4"/>
    </row>
    <row r="203" spans="8:10">
      <c r="H203" s="4"/>
      <c r="I203" s="4"/>
      <c r="J203" s="4"/>
    </row>
    <row r="204" spans="8:10">
      <c r="H204" s="4"/>
      <c r="I204" s="4"/>
      <c r="J204" s="4"/>
    </row>
    <row r="205" spans="8:10">
      <c r="H205" s="4"/>
      <c r="I205" s="4"/>
      <c r="J205" s="4"/>
    </row>
    <row r="206" spans="8:10">
      <c r="H206" s="4"/>
      <c r="I206" s="4"/>
      <c r="J206" s="4"/>
    </row>
    <row r="207" spans="8:10">
      <c r="H207" s="4"/>
      <c r="I207" s="4"/>
      <c r="J207" s="4"/>
    </row>
    <row r="208" spans="8:10">
      <c r="H208" s="4"/>
      <c r="I208" s="4"/>
      <c r="J208" s="4"/>
    </row>
    <row r="209" spans="8:10">
      <c r="H209" s="4"/>
      <c r="I209" s="4"/>
      <c r="J209" s="4"/>
    </row>
    <row r="210" spans="8:10">
      <c r="H210" s="4"/>
      <c r="I210" s="4"/>
      <c r="J210" s="4"/>
    </row>
    <row r="211" spans="8:10">
      <c r="H211" s="4"/>
      <c r="I211" s="4"/>
      <c r="J211" s="4"/>
    </row>
    <row r="212" spans="8:10">
      <c r="H212" s="4"/>
      <c r="I212" s="4"/>
      <c r="J212" s="4"/>
    </row>
    <row r="213" spans="8:10">
      <c r="H213" s="4"/>
      <c r="I213" s="4"/>
      <c r="J213" s="4"/>
    </row>
    <row r="214" spans="8:10">
      <c r="H214" s="4"/>
      <c r="I214" s="4"/>
      <c r="J214" s="4"/>
    </row>
    <row r="215" spans="8:10">
      <c r="H215" s="4"/>
      <c r="I215" s="4"/>
      <c r="J215" s="4"/>
    </row>
    <row r="216" spans="8:10">
      <c r="H216" s="4"/>
      <c r="I216" s="4"/>
      <c r="J216" s="4"/>
    </row>
    <row r="217" spans="8:10">
      <c r="H217" s="4"/>
      <c r="I217" s="4"/>
      <c r="J217" s="4"/>
    </row>
    <row r="218" spans="8:10">
      <c r="H218" s="4"/>
      <c r="I218" s="4"/>
      <c r="J218" s="4"/>
    </row>
    <row r="219" spans="8:10">
      <c r="H219" s="4"/>
      <c r="I219" s="4"/>
      <c r="J219" s="4"/>
    </row>
    <row r="220" spans="8:10">
      <c r="H220" s="4"/>
      <c r="I220" s="4"/>
      <c r="J220" s="4"/>
    </row>
    <row r="221" spans="8:10">
      <c r="H221" s="4"/>
      <c r="I221" s="4"/>
      <c r="J221" s="4"/>
    </row>
    <row r="222" spans="8:10">
      <c r="H222" s="4"/>
      <c r="I222" s="4"/>
      <c r="J222" s="4"/>
    </row>
    <row r="223" spans="8:10">
      <c r="H223" s="4"/>
      <c r="I223" s="4"/>
      <c r="J223" s="4"/>
    </row>
    <row r="224" spans="8:10">
      <c r="H224" s="4"/>
      <c r="I224" s="4"/>
      <c r="J224" s="4"/>
    </row>
    <row r="225" spans="8:10">
      <c r="H225" s="4"/>
      <c r="I225" s="4"/>
      <c r="J225" s="4"/>
    </row>
    <row r="226" spans="8:10">
      <c r="H226" s="4"/>
      <c r="I226" s="4"/>
      <c r="J226" s="4"/>
    </row>
    <row r="227" spans="8:10">
      <c r="H227" s="4"/>
      <c r="I227" s="4"/>
      <c r="J227" s="4"/>
    </row>
    <row r="228" spans="8:10">
      <c r="H228" s="4"/>
      <c r="I228" s="4"/>
      <c r="J228" s="4"/>
    </row>
    <row r="229" spans="8:10">
      <c r="H229" s="4"/>
      <c r="I229" s="4"/>
      <c r="J229" s="4"/>
    </row>
    <row r="230" spans="8:10">
      <c r="H230" s="4"/>
      <c r="I230" s="4"/>
      <c r="J230" s="4"/>
    </row>
    <row r="231" spans="8:10">
      <c r="H231" s="4"/>
      <c r="I231" s="4"/>
      <c r="J231" s="4"/>
    </row>
    <row r="232" spans="8:10">
      <c r="H232" s="4"/>
      <c r="I232" s="4"/>
      <c r="J232" s="4"/>
    </row>
    <row r="233" spans="8:10">
      <c r="H233" s="4"/>
      <c r="I233" s="4"/>
      <c r="J233" s="4"/>
    </row>
    <row r="234" spans="8:10">
      <c r="H234" s="4"/>
      <c r="I234" s="4"/>
      <c r="J234" s="4"/>
    </row>
    <row r="235" spans="8:10">
      <c r="H235" s="4"/>
      <c r="I235" s="4"/>
      <c r="J235" s="4"/>
    </row>
    <row r="236" spans="8:10">
      <c r="H236" s="4"/>
      <c r="I236" s="4"/>
      <c r="J236" s="4"/>
    </row>
    <row r="237" spans="8:10">
      <c r="H237" s="4"/>
      <c r="I237" s="4"/>
      <c r="J237" s="4"/>
    </row>
    <row r="238" spans="8:10">
      <c r="H238" s="4"/>
      <c r="I238" s="4"/>
      <c r="J238" s="4"/>
    </row>
    <row r="239" spans="8:10">
      <c r="H239" s="4"/>
      <c r="I239" s="4"/>
      <c r="J239" s="4"/>
    </row>
    <row r="240" spans="8:10">
      <c r="H240" s="4"/>
      <c r="I240" s="4"/>
      <c r="J240" s="4"/>
    </row>
    <row r="241" spans="8:10">
      <c r="H241" s="4"/>
      <c r="I241" s="4"/>
      <c r="J241" s="4"/>
    </row>
    <row r="242" spans="8:10">
      <c r="H242" s="4"/>
      <c r="I242" s="4"/>
      <c r="J242" s="4"/>
    </row>
    <row r="243" spans="8:10">
      <c r="H243" s="4"/>
      <c r="I243" s="4"/>
      <c r="J243" s="4"/>
    </row>
    <row r="244" spans="8:10">
      <c r="H244" s="4"/>
      <c r="I244" s="4"/>
      <c r="J244" s="4"/>
    </row>
    <row r="245" spans="8:10">
      <c r="H245" s="4"/>
      <c r="I245" s="4"/>
      <c r="J245" s="4"/>
    </row>
    <row r="246" spans="8:10">
      <c r="H246" s="4"/>
      <c r="I246" s="4"/>
      <c r="J246" s="4"/>
    </row>
    <row r="247" spans="8:10">
      <c r="H247" s="4"/>
      <c r="I247" s="4"/>
      <c r="J247" s="4"/>
    </row>
    <row r="248" spans="8:10">
      <c r="H248" s="4"/>
      <c r="I248" s="4"/>
      <c r="J248" s="4"/>
    </row>
    <row r="249" spans="8:10">
      <c r="H249" s="4"/>
      <c r="I249" s="4"/>
      <c r="J249" s="4"/>
    </row>
    <row r="250" spans="8:10">
      <c r="H250" s="4"/>
      <c r="I250" s="4"/>
      <c r="J250" s="4"/>
    </row>
    <row r="251" spans="8:10">
      <c r="H251" s="4"/>
      <c r="I251" s="4"/>
      <c r="J251" s="4"/>
    </row>
    <row r="252" spans="8:10">
      <c r="H252" s="4"/>
      <c r="I252" s="4"/>
      <c r="J252" s="4"/>
    </row>
    <row r="253" spans="8:10">
      <c r="H253" s="4"/>
      <c r="I253" s="4"/>
      <c r="J253" s="4"/>
    </row>
    <row r="254" spans="8:10">
      <c r="H254" s="4"/>
      <c r="I254" s="4"/>
      <c r="J254" s="4"/>
    </row>
    <row r="255" spans="8:10">
      <c r="H255" s="4"/>
      <c r="I255" s="4"/>
      <c r="J255" s="4"/>
    </row>
    <row r="256" spans="8:10">
      <c r="H256" s="4"/>
      <c r="I256" s="4"/>
      <c r="J256" s="4"/>
    </row>
    <row r="257" spans="8:10">
      <c r="H257" s="4"/>
      <c r="I257" s="4"/>
      <c r="J257" s="4"/>
    </row>
    <row r="258" spans="8:10">
      <c r="H258" s="4"/>
      <c r="I258" s="4"/>
      <c r="J258" s="4"/>
    </row>
    <row r="259" spans="8:10">
      <c r="H259" s="4"/>
      <c r="I259" s="4"/>
      <c r="J259" s="4"/>
    </row>
    <row r="260" spans="8:10">
      <c r="H260" s="4"/>
      <c r="I260" s="4"/>
      <c r="J260" s="4"/>
    </row>
    <row r="261" spans="8:10">
      <c r="H261" s="4"/>
      <c r="I261" s="4"/>
      <c r="J261" s="4"/>
    </row>
    <row r="262" spans="8:10">
      <c r="H262" s="4"/>
      <c r="I262" s="4"/>
      <c r="J262" s="4"/>
    </row>
    <row r="263" spans="8:10">
      <c r="H263" s="4"/>
      <c r="I263" s="4"/>
      <c r="J263" s="4"/>
    </row>
    <row r="264" spans="8:10">
      <c r="H264" s="4"/>
      <c r="I264" s="4"/>
      <c r="J264" s="4"/>
    </row>
    <row r="265" spans="8:10">
      <c r="H265" s="4"/>
      <c r="I265" s="4"/>
      <c r="J265" s="4"/>
    </row>
    <row r="266" spans="8:10">
      <c r="H266" s="4"/>
      <c r="I266" s="4"/>
      <c r="J266" s="4"/>
    </row>
    <row r="267" spans="8:10">
      <c r="H267" s="4"/>
      <c r="I267" s="4"/>
      <c r="J267" s="4"/>
    </row>
    <row r="268" spans="8:10">
      <c r="H268" s="4"/>
      <c r="I268" s="4"/>
      <c r="J268" s="4"/>
    </row>
    <row r="269" spans="8:10">
      <c r="H269" s="4"/>
      <c r="I269" s="4"/>
      <c r="J269" s="4"/>
    </row>
    <row r="270" spans="8:10">
      <c r="H270" s="4"/>
      <c r="I270" s="4"/>
      <c r="J270" s="4"/>
    </row>
    <row r="271" spans="8:10">
      <c r="H271" s="4"/>
      <c r="I271" s="4"/>
      <c r="J271" s="4"/>
    </row>
    <row r="272" spans="8:10">
      <c r="H272" s="4"/>
      <c r="I272" s="4"/>
      <c r="J272" s="4"/>
    </row>
    <row r="273" spans="8:10">
      <c r="H273" s="4"/>
      <c r="I273" s="4"/>
      <c r="J273" s="4"/>
    </row>
    <row r="274" spans="8:10">
      <c r="H274" s="4"/>
      <c r="I274" s="4"/>
      <c r="J274" s="4"/>
    </row>
    <row r="275" spans="8:10">
      <c r="H275" s="4"/>
      <c r="I275" s="4"/>
      <c r="J275" s="4"/>
    </row>
    <row r="276" spans="8:10">
      <c r="H276" s="4"/>
      <c r="I276" s="4"/>
      <c r="J276" s="4"/>
    </row>
    <row r="277" spans="8:10">
      <c r="H277" s="4"/>
      <c r="I277" s="4"/>
      <c r="J277" s="4"/>
    </row>
    <row r="278" spans="8:10">
      <c r="H278" s="4"/>
      <c r="I278" s="4"/>
      <c r="J278" s="4"/>
    </row>
    <row r="279" spans="8:10">
      <c r="H279" s="4"/>
      <c r="I279" s="4"/>
      <c r="J279" s="4"/>
    </row>
    <row r="280" spans="8:10">
      <c r="H280" s="4"/>
      <c r="I280" s="4"/>
      <c r="J280" s="4"/>
    </row>
    <row r="281" spans="8:10">
      <c r="H281" s="4"/>
      <c r="I281" s="4"/>
      <c r="J281" s="4"/>
    </row>
    <row r="282" spans="8:10">
      <c r="H282" s="4"/>
      <c r="I282" s="4"/>
      <c r="J282" s="4"/>
    </row>
    <row r="283" spans="8:10">
      <c r="H283" s="4"/>
      <c r="I283" s="4"/>
      <c r="J283" s="4"/>
    </row>
    <row r="284" spans="8:10">
      <c r="H284" s="4"/>
      <c r="I284" s="4"/>
      <c r="J284" s="4"/>
    </row>
    <row r="285" spans="8:10">
      <c r="H285" s="4"/>
      <c r="I285" s="4"/>
      <c r="J285" s="4"/>
    </row>
    <row r="286" spans="8:10">
      <c r="H286" s="4"/>
      <c r="I286" s="4"/>
      <c r="J286" s="4"/>
    </row>
    <row r="287" spans="8:10">
      <c r="H287" s="4"/>
      <c r="I287" s="4"/>
      <c r="J287" s="4"/>
    </row>
    <row r="288" spans="8:10">
      <c r="H288" s="4"/>
      <c r="I288" s="4"/>
      <c r="J288" s="4"/>
    </row>
    <row r="289" spans="8:10">
      <c r="H289" s="4"/>
      <c r="I289" s="4"/>
      <c r="J289" s="4"/>
    </row>
    <row r="290" spans="8:10">
      <c r="H290" s="4"/>
      <c r="I290" s="4"/>
      <c r="J290" s="4"/>
    </row>
    <row r="291" spans="8:10">
      <c r="H291" s="4"/>
      <c r="I291" s="4"/>
      <c r="J291" s="4"/>
    </row>
    <row r="292" spans="8:10">
      <c r="H292" s="4"/>
      <c r="I292" s="4"/>
      <c r="J292" s="4"/>
    </row>
    <row r="293" spans="8:10">
      <c r="H293" s="4"/>
      <c r="I293" s="4"/>
      <c r="J293" s="4"/>
    </row>
    <row r="294" spans="8:10">
      <c r="H294" s="4"/>
      <c r="I294" s="4"/>
      <c r="J294" s="4"/>
    </row>
    <row r="295" spans="8:10">
      <c r="H295" s="4"/>
      <c r="I295" s="4"/>
      <c r="J295" s="4"/>
    </row>
    <row r="296" spans="8:10">
      <c r="H296" s="4"/>
      <c r="I296" s="4"/>
      <c r="J296" s="4"/>
    </row>
    <row r="297" spans="8:10">
      <c r="H297" s="4"/>
      <c r="I297" s="4"/>
      <c r="J297" s="4"/>
    </row>
    <row r="298" spans="8:10">
      <c r="H298" s="4"/>
      <c r="I298" s="4"/>
      <c r="J298" s="4"/>
    </row>
    <row r="299" spans="8:10">
      <c r="H299" s="4"/>
      <c r="I299" s="4"/>
      <c r="J299" s="4"/>
    </row>
    <row r="300" spans="8:10">
      <c r="H300" s="4"/>
      <c r="I300" s="4"/>
      <c r="J300" s="4"/>
    </row>
    <row r="301" spans="8:10">
      <c r="H301" s="4"/>
      <c r="I301" s="4"/>
      <c r="J301" s="4"/>
    </row>
    <row r="302" spans="8:10">
      <c r="H302" s="4"/>
      <c r="I302" s="4"/>
      <c r="J302" s="4"/>
    </row>
    <row r="303" spans="8:10">
      <c r="H303" s="4"/>
      <c r="I303" s="4"/>
      <c r="J303" s="4"/>
    </row>
    <row r="304" spans="8:10">
      <c r="H304" s="4"/>
      <c r="I304" s="4"/>
      <c r="J304" s="4"/>
    </row>
    <row r="305" spans="8:10">
      <c r="H305" s="4"/>
      <c r="I305" s="4"/>
      <c r="J305" s="4"/>
    </row>
    <row r="306" spans="8:10">
      <c r="H306" s="4"/>
      <c r="I306" s="4"/>
      <c r="J306" s="4"/>
    </row>
    <row r="307" spans="8:10">
      <c r="H307" s="4"/>
      <c r="I307" s="4"/>
      <c r="J307" s="4"/>
    </row>
    <row r="308" spans="8:10">
      <c r="H308" s="4"/>
      <c r="I308" s="4"/>
      <c r="J308" s="4"/>
    </row>
  </sheetData>
  <sheetProtection formatCells="0" formatColumns="0" formatRows="0"/>
  <autoFilter ref="A7:AE7" xr:uid="{AB2137DC-33FD-4219-A2E0-AED482047A4A}"/>
  <mergeCells count="28">
    <mergeCell ref="A31:A32"/>
    <mergeCell ref="B31:B32"/>
    <mergeCell ref="W6:X6"/>
    <mergeCell ref="Y6:AB6"/>
    <mergeCell ref="AC6:AC7"/>
    <mergeCell ref="A16:A17"/>
    <mergeCell ref="B16:B17"/>
    <mergeCell ref="A20:A22"/>
    <mergeCell ref="B20:B22"/>
    <mergeCell ref="A9:A11"/>
    <mergeCell ref="B9:B11"/>
    <mergeCell ref="A23:A25"/>
    <mergeCell ref="W5:AB5"/>
    <mergeCell ref="AC5:AE5"/>
    <mergeCell ref="R5:V6"/>
    <mergeCell ref="I5:Q6"/>
    <mergeCell ref="A5:H6"/>
    <mergeCell ref="AE6:AE7"/>
    <mergeCell ref="AD6:AD7"/>
    <mergeCell ref="A1:G1"/>
    <mergeCell ref="A3:G3"/>
    <mergeCell ref="B23:B25"/>
    <mergeCell ref="A29:A30"/>
    <mergeCell ref="B29:B30"/>
    <mergeCell ref="A26:A28"/>
    <mergeCell ref="B26:B28"/>
    <mergeCell ref="A18:A19"/>
    <mergeCell ref="B18:B19"/>
  </mergeCells>
  <conditionalFormatting sqref="J31:K31">
    <cfRule type="cellIs" dxfId="84" priority="9" operator="equal">
      <formula>"BAJO"</formula>
    </cfRule>
    <cfRule type="cellIs" dxfId="83" priority="10" operator="equal">
      <formula>"MODERADO"</formula>
    </cfRule>
    <cfRule type="cellIs" dxfId="82" priority="11" operator="equal">
      <formula>"ALTO"</formula>
    </cfRule>
    <cfRule type="cellIs" dxfId="81" priority="12" operator="equal">
      <formula>"EXTREMO"</formula>
    </cfRule>
  </conditionalFormatting>
  <conditionalFormatting sqref="K8:L8 P8">
    <cfRule type="cellIs" dxfId="80" priority="17" operator="equal">
      <formula>"BAJO"</formula>
    </cfRule>
    <cfRule type="cellIs" dxfId="79" priority="18" operator="equal">
      <formula>"MODERADO"</formula>
    </cfRule>
    <cfRule type="cellIs" dxfId="78" priority="19" operator="equal">
      <formula>"ALTO"</formula>
    </cfRule>
    <cfRule type="cellIs" dxfId="77" priority="20" operator="equal">
      <formula>"EXTREMO"</formula>
    </cfRule>
  </conditionalFormatting>
  <conditionalFormatting sqref="P31">
    <cfRule type="cellIs" dxfId="76" priority="5" operator="equal">
      <formula>"BAJO"</formula>
    </cfRule>
    <cfRule type="cellIs" dxfId="75" priority="6" operator="equal">
      <formula>"MODERADO"</formula>
    </cfRule>
    <cfRule type="cellIs" dxfId="74" priority="7" operator="equal">
      <formula>"ALTO"</formula>
    </cfRule>
    <cfRule type="cellIs" dxfId="73" priority="8" operator="equal">
      <formula>"EXTREMO"</formula>
    </cfRule>
  </conditionalFormatting>
  <dataValidations count="1">
    <dataValidation type="list" allowBlank="1" showInputMessage="1" showErrorMessage="1" sqref="X3" xr:uid="{76F5821F-7F57-4EA6-B13C-B3C94C79C4A3}">
      <formula1>"I TRIM, II TRIM, III TRIM, IV TRIM"</formula1>
    </dataValidation>
  </dataValidations>
  <printOptions horizontalCentered="1" verticalCentered="1"/>
  <pageMargins left="0.70866141732283472" right="0.70866141732283472" top="0.74803149606299213" bottom="0.74803149606299213" header="0.31496062992125984" footer="0.31496062992125984"/>
  <pageSetup scale="17" orientation="landscape" r:id="rId1"/>
  <headerFooter>
    <oddFooter>&amp;C&amp;G
DIE-05-FR-01
V.3
Hoja 7</oddFooter>
  </headerFooter>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559BEB0E-D60B-489D-80A2-01095918DE01}">
          <x14:formula1>
            <xm:f>'\\10.35.116.242\Fileserver\OAP\78_MIPG\78.5_Adm_Riesgos\2024\[MR_COM_2024_def.xlsb]Listas'!#REF!</xm:f>
          </x14:formula1>
          <xm:sqref>Q8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96B34-9666-402E-A242-B8A1E4F936DB}">
  <dimension ref="A1:BO56"/>
  <sheetViews>
    <sheetView topLeftCell="AV1" zoomScale="50" zoomScaleNormal="50" workbookViewId="0">
      <selection activeCell="BF8" sqref="BF8:BF13"/>
    </sheetView>
  </sheetViews>
  <sheetFormatPr baseColWidth="10" defaultColWidth="11.42578125" defaultRowHeight="15"/>
  <cols>
    <col min="1" max="1" width="26.140625" customWidth="1"/>
    <col min="2" max="2" width="33.28515625" customWidth="1"/>
    <col min="3" max="3" width="38.5703125" customWidth="1"/>
    <col min="7" max="7" width="27.85546875" customWidth="1"/>
    <col min="8" max="9" width="11.42578125" hidden="1" customWidth="1"/>
    <col min="10" max="10" width="55.5703125" customWidth="1"/>
    <col min="11" max="11" width="11.42578125" customWidth="1"/>
    <col min="12" max="12" width="29.28515625" customWidth="1"/>
    <col min="13" max="13" width="11.42578125" customWidth="1"/>
    <col min="14" max="15" width="11.42578125" hidden="1" customWidth="1"/>
    <col min="16" max="16" width="18.140625" customWidth="1"/>
    <col min="17" max="26" width="11.42578125" customWidth="1"/>
    <col min="27" max="27" width="17.85546875" customWidth="1"/>
    <col min="28" max="28" width="11.42578125" style="35" customWidth="1"/>
    <col min="29" max="29" width="89.85546875" customWidth="1"/>
    <col min="30" max="30" width="11.42578125" customWidth="1"/>
    <col min="31" max="31" width="32.42578125" customWidth="1"/>
    <col min="32" max="42" width="11.42578125" customWidth="1"/>
    <col min="43" max="43" width="23.28515625" customWidth="1"/>
    <col min="44" max="44" width="18.85546875" customWidth="1"/>
    <col min="45" max="46" width="11.42578125" customWidth="1"/>
    <col min="47" max="47" width="14.7109375" customWidth="1"/>
    <col min="48" max="49" width="11.42578125" customWidth="1"/>
    <col min="50" max="50" width="20.28515625" customWidth="1"/>
    <col min="51" max="51" width="11.42578125" customWidth="1"/>
    <col min="52" max="52" width="18.140625" customWidth="1"/>
    <col min="53" max="53" width="68.85546875" customWidth="1"/>
    <col min="54" max="54" width="46" customWidth="1"/>
    <col min="55" max="55" width="20.7109375" customWidth="1"/>
    <col min="56" max="56" width="23.85546875" customWidth="1"/>
    <col min="57" max="57" width="28.140625" customWidth="1"/>
    <col min="58" max="58" width="55.28515625" customWidth="1"/>
    <col min="59" max="59" width="45.85546875" customWidth="1"/>
    <col min="64" max="67" width="20" customWidth="1"/>
  </cols>
  <sheetData>
    <row r="1" spans="1:67" ht="30.75" customHeight="1">
      <c r="A1" s="616" t="s">
        <v>0</v>
      </c>
      <c r="B1" s="616"/>
      <c r="C1" s="616"/>
      <c r="D1" s="616"/>
      <c r="E1" s="616"/>
      <c r="F1" s="616"/>
      <c r="G1" s="599"/>
    </row>
    <row r="3" spans="1:67" s="6" customFormat="1" ht="24.75" customHeight="1">
      <c r="A3" s="726" t="s">
        <v>1368</v>
      </c>
      <c r="B3" s="727"/>
      <c r="C3" s="727"/>
      <c r="D3" s="727"/>
      <c r="E3" s="727"/>
      <c r="F3" s="727"/>
      <c r="G3" s="728"/>
      <c r="J3" s="21"/>
      <c r="K3" s="21"/>
      <c r="L3" s="7"/>
      <c r="M3" s="7"/>
      <c r="N3" s="7"/>
      <c r="O3" s="7"/>
      <c r="P3" s="7"/>
      <c r="Q3" s="7"/>
      <c r="R3" s="8"/>
      <c r="S3" s="8"/>
      <c r="T3" s="7"/>
      <c r="U3" s="7"/>
      <c r="V3" s="7"/>
      <c r="W3" s="7"/>
      <c r="X3" s="8"/>
      <c r="Y3" s="9"/>
      <c r="AA3" s="10"/>
      <c r="AB3" s="4"/>
      <c r="AG3" s="9"/>
      <c r="AH3" s="9"/>
      <c r="AI3" s="9"/>
      <c r="AJ3" s="9"/>
      <c r="AK3" s="9"/>
      <c r="AL3" s="9"/>
      <c r="AM3" s="9"/>
      <c r="BF3" s="334" t="s">
        <v>8</v>
      </c>
      <c r="BG3" s="335" t="s">
        <v>9</v>
      </c>
    </row>
    <row r="4" spans="1:67" s="6" customFormat="1">
      <c r="D4" s="15"/>
      <c r="H4" s="16"/>
      <c r="J4" s="17"/>
      <c r="K4" s="13"/>
      <c r="L4" s="18"/>
      <c r="M4" s="7"/>
      <c r="N4" s="7"/>
      <c r="O4" s="19"/>
      <c r="P4" s="14"/>
      <c r="Q4" s="7"/>
      <c r="R4" s="14"/>
      <c r="S4" s="8"/>
      <c r="T4" s="7"/>
      <c r="U4" s="7"/>
      <c r="V4" s="7"/>
      <c r="W4" s="7"/>
      <c r="X4" s="8"/>
      <c r="Y4" s="9"/>
      <c r="AA4" s="10"/>
      <c r="AB4" s="4"/>
      <c r="AC4" s="7"/>
      <c r="AE4" s="12"/>
      <c r="AG4" s="20"/>
      <c r="AH4" s="20"/>
      <c r="AI4" s="20"/>
      <c r="AJ4" s="20"/>
      <c r="AK4" s="20"/>
      <c r="AL4" s="20"/>
      <c r="AM4" s="20"/>
      <c r="AQ4" s="21"/>
      <c r="AZ4" s="22"/>
      <c r="BA4" s="19"/>
      <c r="BF4" s="14"/>
      <c r="BM4" s="14"/>
      <c r="BN4" s="7"/>
    </row>
    <row r="5" spans="1:67" s="23" customFormat="1" ht="15.75">
      <c r="A5" s="606" t="s">
        <v>10</v>
      </c>
      <c r="B5" s="606" t="s">
        <v>11</v>
      </c>
      <c r="C5" s="606" t="s">
        <v>12</v>
      </c>
      <c r="D5" s="730" t="s">
        <v>13</v>
      </c>
      <c r="E5" s="731"/>
      <c r="F5" s="731"/>
      <c r="G5" s="731"/>
      <c r="H5" s="731"/>
      <c r="I5" s="731"/>
      <c r="J5" s="731"/>
      <c r="K5" s="731"/>
      <c r="L5" s="731"/>
      <c r="M5" s="731"/>
      <c r="N5" s="731"/>
      <c r="O5" s="731"/>
      <c r="P5" s="731"/>
      <c r="Q5" s="732"/>
      <c r="R5" s="617" t="s">
        <v>14</v>
      </c>
      <c r="S5" s="618"/>
      <c r="T5" s="618"/>
      <c r="U5" s="618"/>
      <c r="V5" s="618"/>
      <c r="W5" s="618"/>
      <c r="X5" s="618"/>
      <c r="Y5" s="618"/>
      <c r="Z5" s="618"/>
      <c r="AA5" s="719"/>
      <c r="AB5" s="720" t="s">
        <v>15</v>
      </c>
      <c r="AC5" s="721"/>
      <c r="AD5" s="721"/>
      <c r="AE5" s="721"/>
      <c r="AF5" s="721"/>
      <c r="AG5" s="721"/>
      <c r="AH5" s="721"/>
      <c r="AI5" s="721"/>
      <c r="AJ5" s="721"/>
      <c r="AK5" s="721"/>
      <c r="AL5" s="721"/>
      <c r="AM5" s="721"/>
      <c r="AN5" s="721"/>
      <c r="AO5" s="721"/>
      <c r="AP5" s="722"/>
      <c r="AQ5" s="566" t="s">
        <v>16</v>
      </c>
      <c r="AR5" s="568" t="s">
        <v>17</v>
      </c>
      <c r="AS5" s="569"/>
      <c r="AT5" s="569"/>
      <c r="AU5" s="569"/>
      <c r="AV5" s="569"/>
      <c r="AW5" s="569"/>
      <c r="AX5" s="569"/>
      <c r="AY5" s="569"/>
      <c r="AZ5" s="570"/>
      <c r="BA5" s="571" t="s">
        <v>18</v>
      </c>
      <c r="BB5" s="572"/>
      <c r="BC5" s="572"/>
      <c r="BD5" s="572"/>
      <c r="BE5" s="573"/>
      <c r="BF5" s="549" t="s">
        <v>19</v>
      </c>
      <c r="BG5" s="550"/>
      <c r="BH5" s="550"/>
      <c r="BI5" s="550"/>
      <c r="BJ5" s="550"/>
      <c r="BK5" s="550"/>
      <c r="BL5" s="550"/>
      <c r="BM5" s="550"/>
      <c r="BN5" s="550"/>
      <c r="BO5" s="551"/>
    </row>
    <row r="6" spans="1:67" s="6" customFormat="1" ht="51" customHeight="1">
      <c r="A6" s="607"/>
      <c r="B6" s="607"/>
      <c r="C6" s="607"/>
      <c r="D6" s="224"/>
      <c r="E6" s="225"/>
      <c r="F6" s="225"/>
      <c r="G6" s="225"/>
      <c r="H6" s="225"/>
      <c r="I6" s="225"/>
      <c r="J6" s="225"/>
      <c r="K6" s="225"/>
      <c r="L6" s="225"/>
      <c r="M6" s="225"/>
      <c r="N6" s="225"/>
      <c r="O6" s="225"/>
      <c r="P6" s="611" t="s">
        <v>20</v>
      </c>
      <c r="Q6" s="612"/>
      <c r="R6" s="552" t="s">
        <v>21</v>
      </c>
      <c r="S6" s="553"/>
      <c r="T6" s="552" t="s">
        <v>22</v>
      </c>
      <c r="U6" s="554"/>
      <c r="V6" s="554"/>
      <c r="W6" s="554"/>
      <c r="X6" s="554"/>
      <c r="Y6" s="553"/>
      <c r="Z6" s="24"/>
      <c r="AA6" s="25"/>
      <c r="AB6" s="716"/>
      <c r="AC6" s="717"/>
      <c r="AD6" s="717"/>
      <c r="AE6" s="717"/>
      <c r="AF6" s="385"/>
      <c r="AG6" s="716"/>
      <c r="AH6" s="717"/>
      <c r="AI6" s="717"/>
      <c r="AJ6" s="717"/>
      <c r="AK6" s="717"/>
      <c r="AL6" s="717"/>
      <c r="AM6" s="717"/>
      <c r="AN6" s="717"/>
      <c r="AO6" s="717"/>
      <c r="AP6" s="718"/>
      <c r="AQ6" s="567"/>
      <c r="AR6" s="583" t="s">
        <v>23</v>
      </c>
      <c r="AS6" s="584"/>
      <c r="AT6" s="585"/>
      <c r="AU6" s="583" t="s">
        <v>24</v>
      </c>
      <c r="AV6" s="584"/>
      <c r="AW6" s="585"/>
      <c r="AX6" s="386"/>
      <c r="AY6" s="386"/>
      <c r="AZ6" s="387"/>
      <c r="BA6" s="574"/>
      <c r="BB6" s="575"/>
      <c r="BC6" s="575"/>
      <c r="BD6" s="575"/>
      <c r="BE6" s="576"/>
      <c r="BF6" s="586" t="s">
        <v>25</v>
      </c>
      <c r="BG6" s="587"/>
      <c r="BH6" s="588" t="s">
        <v>26</v>
      </c>
      <c r="BI6" s="589"/>
      <c r="BJ6" s="589"/>
      <c r="BK6" s="590"/>
      <c r="BL6" s="341" t="s">
        <v>27</v>
      </c>
      <c r="BM6" s="588" t="s">
        <v>28</v>
      </c>
      <c r="BN6" s="589"/>
      <c r="BO6" s="590"/>
    </row>
    <row r="7" spans="1:67" s="6" customFormat="1" ht="225" customHeight="1" thickBot="1">
      <c r="A7" s="729"/>
      <c r="B7" s="729"/>
      <c r="C7" s="729"/>
      <c r="D7" s="708" t="s">
        <v>29</v>
      </c>
      <c r="E7" s="709"/>
      <c r="F7" s="710"/>
      <c r="G7" s="121" t="s">
        <v>30</v>
      </c>
      <c r="H7" s="122" t="s">
        <v>31</v>
      </c>
      <c r="I7" s="122" t="s">
        <v>32</v>
      </c>
      <c r="J7" s="121" t="s">
        <v>33</v>
      </c>
      <c r="K7" s="123" t="s">
        <v>34</v>
      </c>
      <c r="L7" s="121" t="s">
        <v>35</v>
      </c>
      <c r="M7" s="121" t="s">
        <v>36</v>
      </c>
      <c r="N7" s="122" t="s">
        <v>37</v>
      </c>
      <c r="O7" s="122" t="s">
        <v>38</v>
      </c>
      <c r="P7" s="121" t="s">
        <v>39</v>
      </c>
      <c r="Q7" s="121" t="s">
        <v>40</v>
      </c>
      <c r="R7" s="711" t="s">
        <v>41</v>
      </c>
      <c r="S7" s="712"/>
      <c r="T7" s="711" t="s">
        <v>42</v>
      </c>
      <c r="U7" s="712"/>
      <c r="V7" s="711" t="s">
        <v>43</v>
      </c>
      <c r="W7" s="712"/>
      <c r="X7" s="711" t="s">
        <v>44</v>
      </c>
      <c r="Y7" s="712"/>
      <c r="Z7" s="124"/>
      <c r="AA7" s="124" t="s">
        <v>45</v>
      </c>
      <c r="AB7" s="125" t="s">
        <v>46</v>
      </c>
      <c r="AC7" s="125" t="s">
        <v>47</v>
      </c>
      <c r="AD7" s="126" t="s">
        <v>48</v>
      </c>
      <c r="AE7" s="125" t="s">
        <v>49</v>
      </c>
      <c r="AF7" s="126" t="s">
        <v>50</v>
      </c>
      <c r="AG7" s="713" t="s">
        <v>51</v>
      </c>
      <c r="AH7" s="714"/>
      <c r="AI7" s="701" t="s">
        <v>52</v>
      </c>
      <c r="AJ7" s="702"/>
      <c r="AK7" s="126" t="s">
        <v>53</v>
      </c>
      <c r="AL7" s="125" t="s">
        <v>54</v>
      </c>
      <c r="AM7" s="125" t="s">
        <v>55</v>
      </c>
      <c r="AN7" s="126" t="s">
        <v>56</v>
      </c>
      <c r="AO7" s="126" t="s">
        <v>57</v>
      </c>
      <c r="AP7" s="114" t="s">
        <v>58</v>
      </c>
      <c r="AQ7" s="715"/>
      <c r="AR7" s="113" t="s">
        <v>59</v>
      </c>
      <c r="AS7" s="703" t="s">
        <v>60</v>
      </c>
      <c r="AT7" s="704"/>
      <c r="AU7" s="124" t="s">
        <v>61</v>
      </c>
      <c r="AV7" s="703" t="s">
        <v>62</v>
      </c>
      <c r="AW7" s="704"/>
      <c r="AX7" s="124" t="s">
        <v>63</v>
      </c>
      <c r="AY7" s="127" t="s">
        <v>64</v>
      </c>
      <c r="AZ7" s="127" t="s">
        <v>65</v>
      </c>
      <c r="BA7" s="122" t="s">
        <v>66</v>
      </c>
      <c r="BB7" s="122" t="s">
        <v>67</v>
      </c>
      <c r="BC7" s="122" t="s">
        <v>68</v>
      </c>
      <c r="BD7" s="122" t="s">
        <v>69</v>
      </c>
      <c r="BE7" s="122" t="s">
        <v>70</v>
      </c>
      <c r="BF7" s="128" t="s">
        <v>71</v>
      </c>
      <c r="BG7" s="128" t="s">
        <v>72</v>
      </c>
      <c r="BH7" s="128" t="s">
        <v>9</v>
      </c>
      <c r="BI7" s="128" t="s">
        <v>73</v>
      </c>
      <c r="BJ7" s="128" t="s">
        <v>74</v>
      </c>
      <c r="BK7" s="128" t="s">
        <v>75</v>
      </c>
      <c r="BL7" s="129" t="s">
        <v>76</v>
      </c>
      <c r="BM7" s="128" t="s">
        <v>77</v>
      </c>
      <c r="BN7" s="128" t="s">
        <v>78</v>
      </c>
      <c r="BO7" s="128" t="s">
        <v>79</v>
      </c>
    </row>
    <row r="8" spans="1:67" s="4" customFormat="1" ht="135">
      <c r="A8" s="635" t="s">
        <v>206</v>
      </c>
      <c r="B8" s="635" t="s">
        <v>207</v>
      </c>
      <c r="C8" s="635" t="s">
        <v>208</v>
      </c>
      <c r="D8" s="664" t="s">
        <v>1369</v>
      </c>
      <c r="E8" s="667" t="s">
        <v>209</v>
      </c>
      <c r="F8" s="670">
        <v>1</v>
      </c>
      <c r="G8" s="655" t="s">
        <v>1370</v>
      </c>
      <c r="H8" s="660"/>
      <c r="I8" s="646"/>
      <c r="J8" s="696" t="s">
        <v>1371</v>
      </c>
      <c r="K8" s="675" t="s">
        <v>87</v>
      </c>
      <c r="L8" s="638" t="s">
        <v>88</v>
      </c>
      <c r="M8" s="698" t="s">
        <v>1372</v>
      </c>
      <c r="N8" s="638"/>
      <c r="O8" s="638"/>
      <c r="P8" s="655"/>
      <c r="Q8" s="733"/>
      <c r="R8" s="646" t="s">
        <v>91</v>
      </c>
      <c r="S8" s="651">
        <v>0.6</v>
      </c>
      <c r="T8" s="646" t="s">
        <v>130</v>
      </c>
      <c r="U8" s="651">
        <v>0.6</v>
      </c>
      <c r="V8" s="646" t="s">
        <v>130</v>
      </c>
      <c r="W8" s="651">
        <v>0.6</v>
      </c>
      <c r="X8" s="653" t="s">
        <v>130</v>
      </c>
      <c r="Y8" s="651">
        <v>0.6</v>
      </c>
      <c r="Z8" s="651" t="s">
        <v>144</v>
      </c>
      <c r="AA8" s="644" t="s">
        <v>130</v>
      </c>
      <c r="AB8" s="26">
        <v>1</v>
      </c>
      <c r="AC8" s="85" t="s">
        <v>1373</v>
      </c>
      <c r="AD8" s="85" t="s">
        <v>1374</v>
      </c>
      <c r="AE8" s="85" t="s">
        <v>1375</v>
      </c>
      <c r="AF8" s="30" t="s">
        <v>96</v>
      </c>
      <c r="AG8" s="29" t="s">
        <v>97</v>
      </c>
      <c r="AH8" s="75">
        <v>0.25</v>
      </c>
      <c r="AI8" s="29" t="s">
        <v>98</v>
      </c>
      <c r="AJ8" s="75">
        <v>0.15</v>
      </c>
      <c r="AK8" s="76">
        <v>0.4</v>
      </c>
      <c r="AL8" s="28">
        <v>0.36</v>
      </c>
      <c r="AM8" s="28">
        <v>0.6</v>
      </c>
      <c r="AN8" s="249" t="s">
        <v>99</v>
      </c>
      <c r="AO8" s="249" t="s">
        <v>100</v>
      </c>
      <c r="AP8" s="249" t="s">
        <v>101</v>
      </c>
      <c r="AQ8" s="452" t="s">
        <v>1376</v>
      </c>
      <c r="AR8" s="642">
        <v>0.6</v>
      </c>
      <c r="AS8" s="642">
        <v>3.2659199999999999E-2</v>
      </c>
      <c r="AT8" s="644" t="s">
        <v>103</v>
      </c>
      <c r="AU8" s="642">
        <v>0.6</v>
      </c>
      <c r="AV8" s="642">
        <v>0.6</v>
      </c>
      <c r="AW8" s="644" t="s">
        <v>130</v>
      </c>
      <c r="AX8" s="644" t="s">
        <v>130</v>
      </c>
      <c r="AY8" s="644" t="s">
        <v>130</v>
      </c>
      <c r="AZ8" s="646" t="s">
        <v>105</v>
      </c>
      <c r="BA8" s="705" t="s">
        <v>1377</v>
      </c>
      <c r="BB8" s="655" t="s">
        <v>1378</v>
      </c>
      <c r="BC8" s="706" t="s">
        <v>1379</v>
      </c>
      <c r="BD8" s="706" t="s">
        <v>1380</v>
      </c>
      <c r="BE8" s="723" t="s">
        <v>1381</v>
      </c>
      <c r="BF8" s="655" t="s">
        <v>2933</v>
      </c>
      <c r="BG8" s="638" t="s">
        <v>1382</v>
      </c>
      <c r="BH8" s="640" t="s">
        <v>1383</v>
      </c>
      <c r="BI8" s="640"/>
      <c r="BJ8" s="640"/>
      <c r="BK8" s="640"/>
      <c r="BL8" s="640" t="s">
        <v>219</v>
      </c>
      <c r="BM8" s="638" t="s">
        <v>221</v>
      </c>
      <c r="BN8" s="638" t="s">
        <v>219</v>
      </c>
      <c r="BO8" s="672" t="s">
        <v>219</v>
      </c>
    </row>
    <row r="9" spans="1:67" s="4" customFormat="1" ht="120">
      <c r="A9" s="636"/>
      <c r="B9" s="636"/>
      <c r="C9" s="636"/>
      <c r="D9" s="665"/>
      <c r="E9" s="668"/>
      <c r="F9" s="483"/>
      <c r="G9" s="486"/>
      <c r="H9" s="453"/>
      <c r="I9" s="487"/>
      <c r="J9" s="473"/>
      <c r="K9" s="676"/>
      <c r="L9" s="408"/>
      <c r="M9" s="699"/>
      <c r="N9" s="408"/>
      <c r="O9" s="408"/>
      <c r="P9" s="486"/>
      <c r="Q9" s="734"/>
      <c r="R9" s="487"/>
      <c r="S9" s="455"/>
      <c r="T9" s="487"/>
      <c r="U9" s="455"/>
      <c r="V9" s="487"/>
      <c r="W9" s="455"/>
      <c r="X9" s="458"/>
      <c r="Y9" s="455"/>
      <c r="Z9" s="455"/>
      <c r="AA9" s="464"/>
      <c r="AB9" s="243">
        <v>2</v>
      </c>
      <c r="AC9" s="239" t="s">
        <v>1384</v>
      </c>
      <c r="AD9" s="239" t="s">
        <v>1374</v>
      </c>
      <c r="AE9" s="239" t="s">
        <v>1385</v>
      </c>
      <c r="AF9" s="255" t="s">
        <v>96</v>
      </c>
      <c r="AG9" s="249" t="s">
        <v>97</v>
      </c>
      <c r="AH9" s="241">
        <v>0.25</v>
      </c>
      <c r="AI9" s="249" t="s">
        <v>98</v>
      </c>
      <c r="AJ9" s="241">
        <v>0.15</v>
      </c>
      <c r="AK9" s="247">
        <v>0.4</v>
      </c>
      <c r="AL9" s="256">
        <v>0.216</v>
      </c>
      <c r="AM9" s="256">
        <v>0.6</v>
      </c>
      <c r="AN9" s="249" t="s">
        <v>99</v>
      </c>
      <c r="AO9" s="249" t="s">
        <v>100</v>
      </c>
      <c r="AP9" s="249" t="s">
        <v>101</v>
      </c>
      <c r="AQ9" s="453"/>
      <c r="AR9" s="463"/>
      <c r="AS9" s="463"/>
      <c r="AT9" s="464"/>
      <c r="AU9" s="463"/>
      <c r="AV9" s="463"/>
      <c r="AW9" s="464"/>
      <c r="AX9" s="464"/>
      <c r="AY9" s="464"/>
      <c r="AZ9" s="487"/>
      <c r="BA9" s="486"/>
      <c r="BB9" s="486"/>
      <c r="BC9" s="533"/>
      <c r="BD9" s="533"/>
      <c r="BE9" s="724"/>
      <c r="BF9" s="486"/>
      <c r="BG9" s="408"/>
      <c r="BH9" s="416"/>
      <c r="BI9" s="416"/>
      <c r="BJ9" s="416"/>
      <c r="BK9" s="416"/>
      <c r="BL9" s="416"/>
      <c r="BM9" s="408"/>
      <c r="BN9" s="408"/>
      <c r="BO9" s="673"/>
    </row>
    <row r="10" spans="1:67" s="4" customFormat="1" ht="108" customHeight="1">
      <c r="A10" s="636"/>
      <c r="B10" s="636"/>
      <c r="C10" s="636"/>
      <c r="D10" s="665"/>
      <c r="E10" s="668"/>
      <c r="F10" s="483"/>
      <c r="G10" s="486"/>
      <c r="H10" s="453"/>
      <c r="I10" s="487"/>
      <c r="J10" s="473"/>
      <c r="K10" s="676"/>
      <c r="L10" s="408"/>
      <c r="M10" s="699"/>
      <c r="N10" s="408"/>
      <c r="O10" s="408"/>
      <c r="P10" s="486"/>
      <c r="Q10" s="734"/>
      <c r="R10" s="487"/>
      <c r="S10" s="455"/>
      <c r="T10" s="487"/>
      <c r="U10" s="455"/>
      <c r="V10" s="487"/>
      <c r="W10" s="455"/>
      <c r="X10" s="458"/>
      <c r="Y10" s="455"/>
      <c r="Z10" s="455"/>
      <c r="AA10" s="464"/>
      <c r="AB10" s="243">
        <v>3</v>
      </c>
      <c r="AC10" s="239" t="s">
        <v>1386</v>
      </c>
      <c r="AD10" s="239" t="s">
        <v>1374</v>
      </c>
      <c r="AE10" s="131" t="s">
        <v>1387</v>
      </c>
      <c r="AF10" s="245" t="s">
        <v>96</v>
      </c>
      <c r="AG10" s="249" t="s">
        <v>250</v>
      </c>
      <c r="AH10" s="241">
        <v>0.15</v>
      </c>
      <c r="AI10" s="249" t="s">
        <v>98</v>
      </c>
      <c r="AJ10" s="241">
        <v>0.15</v>
      </c>
      <c r="AK10" s="247">
        <v>0.3</v>
      </c>
      <c r="AL10" s="248">
        <v>0.1512</v>
      </c>
      <c r="AM10" s="248">
        <v>0.6</v>
      </c>
      <c r="AN10" s="249" t="s">
        <v>99</v>
      </c>
      <c r="AO10" s="249" t="s">
        <v>100</v>
      </c>
      <c r="AP10" s="249" t="s">
        <v>101</v>
      </c>
      <c r="AQ10" s="453"/>
      <c r="AR10" s="463"/>
      <c r="AS10" s="463"/>
      <c r="AT10" s="464"/>
      <c r="AU10" s="463"/>
      <c r="AV10" s="463"/>
      <c r="AW10" s="464"/>
      <c r="AX10" s="464"/>
      <c r="AY10" s="464"/>
      <c r="AZ10" s="487"/>
      <c r="BA10" s="486"/>
      <c r="BB10" s="486"/>
      <c r="BC10" s="533"/>
      <c r="BD10" s="533"/>
      <c r="BE10" s="724"/>
      <c r="BF10" s="486"/>
      <c r="BG10" s="408"/>
      <c r="BH10" s="416"/>
      <c r="BI10" s="416"/>
      <c r="BJ10" s="416"/>
      <c r="BK10" s="416"/>
      <c r="BL10" s="416"/>
      <c r="BM10" s="408"/>
      <c r="BN10" s="408"/>
      <c r="BO10" s="673"/>
    </row>
    <row r="11" spans="1:67" s="4" customFormat="1" ht="97.5" customHeight="1">
      <c r="A11" s="636"/>
      <c r="B11" s="636"/>
      <c r="C11" s="636"/>
      <c r="D11" s="665"/>
      <c r="E11" s="668"/>
      <c r="F11" s="483"/>
      <c r="G11" s="486"/>
      <c r="H11" s="453"/>
      <c r="I11" s="487"/>
      <c r="J11" s="473"/>
      <c r="K11" s="676"/>
      <c r="L11" s="408"/>
      <c r="M11" s="699"/>
      <c r="N11" s="408"/>
      <c r="O11" s="408"/>
      <c r="P11" s="486"/>
      <c r="Q11" s="734"/>
      <c r="R11" s="487"/>
      <c r="S11" s="455"/>
      <c r="T11" s="487"/>
      <c r="U11" s="455"/>
      <c r="V11" s="487"/>
      <c r="W11" s="455"/>
      <c r="X11" s="458"/>
      <c r="Y11" s="455"/>
      <c r="Z11" s="455"/>
      <c r="AA11" s="464"/>
      <c r="AB11" s="243">
        <v>4</v>
      </c>
      <c r="AC11" s="239" t="s">
        <v>1388</v>
      </c>
      <c r="AD11" s="239" t="s">
        <v>1374</v>
      </c>
      <c r="AE11" s="239" t="s">
        <v>1389</v>
      </c>
      <c r="AF11" s="245" t="s">
        <v>96</v>
      </c>
      <c r="AG11" s="249" t="s">
        <v>97</v>
      </c>
      <c r="AH11" s="241">
        <v>0.25</v>
      </c>
      <c r="AI11" s="249" t="s">
        <v>98</v>
      </c>
      <c r="AJ11" s="241">
        <v>0.15</v>
      </c>
      <c r="AK11" s="247">
        <v>0.4</v>
      </c>
      <c r="AL11" s="248">
        <v>9.0719999999999995E-2</v>
      </c>
      <c r="AM11" s="248">
        <v>0.6</v>
      </c>
      <c r="AN11" s="249" t="s">
        <v>99</v>
      </c>
      <c r="AO11" s="249" t="s">
        <v>100</v>
      </c>
      <c r="AP11" s="249" t="s">
        <v>101</v>
      </c>
      <c r="AQ11" s="453"/>
      <c r="AR11" s="463"/>
      <c r="AS11" s="463"/>
      <c r="AT11" s="464"/>
      <c r="AU11" s="463"/>
      <c r="AV11" s="463"/>
      <c r="AW11" s="464"/>
      <c r="AX11" s="464"/>
      <c r="AY11" s="464"/>
      <c r="AZ11" s="487"/>
      <c r="BA11" s="486"/>
      <c r="BB11" s="486"/>
      <c r="BC11" s="533"/>
      <c r="BD11" s="533"/>
      <c r="BE11" s="724"/>
      <c r="BF11" s="486"/>
      <c r="BG11" s="408"/>
      <c r="BH11" s="416"/>
      <c r="BI11" s="416"/>
      <c r="BJ11" s="416"/>
      <c r="BK11" s="416"/>
      <c r="BL11" s="416"/>
      <c r="BM11" s="408"/>
      <c r="BN11" s="408"/>
      <c r="BO11" s="673"/>
    </row>
    <row r="12" spans="1:67" s="4" customFormat="1" ht="99.75" customHeight="1">
      <c r="A12" s="636"/>
      <c r="B12" s="636"/>
      <c r="C12" s="636"/>
      <c r="D12" s="665"/>
      <c r="E12" s="668"/>
      <c r="F12" s="483"/>
      <c r="G12" s="486"/>
      <c r="H12" s="453"/>
      <c r="I12" s="487"/>
      <c r="J12" s="473"/>
      <c r="K12" s="676"/>
      <c r="L12" s="408"/>
      <c r="M12" s="699"/>
      <c r="N12" s="408"/>
      <c r="O12" s="408"/>
      <c r="P12" s="486"/>
      <c r="Q12" s="734"/>
      <c r="R12" s="487"/>
      <c r="S12" s="455"/>
      <c r="T12" s="487"/>
      <c r="U12" s="455"/>
      <c r="V12" s="487"/>
      <c r="W12" s="455"/>
      <c r="X12" s="458"/>
      <c r="Y12" s="455"/>
      <c r="Z12" s="455"/>
      <c r="AA12" s="464"/>
      <c r="AB12" s="243">
        <v>5</v>
      </c>
      <c r="AC12" s="239" t="s">
        <v>1390</v>
      </c>
      <c r="AD12" s="239" t="s">
        <v>1374</v>
      </c>
      <c r="AE12" s="239" t="s">
        <v>1391</v>
      </c>
      <c r="AF12" s="245" t="s">
        <v>96</v>
      </c>
      <c r="AG12" s="249" t="s">
        <v>97</v>
      </c>
      <c r="AH12" s="241">
        <v>0.25</v>
      </c>
      <c r="AI12" s="249" t="s">
        <v>98</v>
      </c>
      <c r="AJ12" s="241">
        <v>0.15</v>
      </c>
      <c r="AK12" s="247">
        <v>0.4</v>
      </c>
      <c r="AL12" s="248">
        <v>5.4431999999999994E-2</v>
      </c>
      <c r="AM12" s="248">
        <v>0.6</v>
      </c>
      <c r="AN12" s="249" t="s">
        <v>99</v>
      </c>
      <c r="AO12" s="249" t="s">
        <v>100</v>
      </c>
      <c r="AP12" s="249" t="s">
        <v>101</v>
      </c>
      <c r="AQ12" s="453"/>
      <c r="AR12" s="463"/>
      <c r="AS12" s="463"/>
      <c r="AT12" s="464"/>
      <c r="AU12" s="463"/>
      <c r="AV12" s="463"/>
      <c r="AW12" s="464"/>
      <c r="AX12" s="464"/>
      <c r="AY12" s="464"/>
      <c r="AZ12" s="487"/>
      <c r="BA12" s="486"/>
      <c r="BB12" s="486"/>
      <c r="BC12" s="533"/>
      <c r="BD12" s="533"/>
      <c r="BE12" s="724"/>
      <c r="BF12" s="486"/>
      <c r="BG12" s="408"/>
      <c r="BH12" s="416"/>
      <c r="BI12" s="416"/>
      <c r="BJ12" s="416"/>
      <c r="BK12" s="416"/>
      <c r="BL12" s="416"/>
      <c r="BM12" s="408"/>
      <c r="BN12" s="408"/>
      <c r="BO12" s="673"/>
    </row>
    <row r="13" spans="1:67" s="4" customFormat="1" ht="165.75" thickBot="1">
      <c r="A13" s="637"/>
      <c r="B13" s="637"/>
      <c r="C13" s="637"/>
      <c r="D13" s="666"/>
      <c r="E13" s="669"/>
      <c r="F13" s="671"/>
      <c r="G13" s="656"/>
      <c r="H13" s="650"/>
      <c r="I13" s="647"/>
      <c r="J13" s="697"/>
      <c r="K13" s="677"/>
      <c r="L13" s="639"/>
      <c r="M13" s="700"/>
      <c r="N13" s="639"/>
      <c r="O13" s="639"/>
      <c r="P13" s="656"/>
      <c r="Q13" s="735"/>
      <c r="R13" s="647"/>
      <c r="S13" s="652"/>
      <c r="T13" s="647"/>
      <c r="U13" s="652"/>
      <c r="V13" s="647"/>
      <c r="W13" s="652"/>
      <c r="X13" s="654"/>
      <c r="Y13" s="652"/>
      <c r="Z13" s="652"/>
      <c r="AA13" s="645"/>
      <c r="AB13" s="132">
        <v>6</v>
      </c>
      <c r="AC13" s="133" t="s">
        <v>1392</v>
      </c>
      <c r="AD13" s="133" t="s">
        <v>1374</v>
      </c>
      <c r="AE13" s="133" t="s">
        <v>1393</v>
      </c>
      <c r="AF13" s="134" t="s">
        <v>96</v>
      </c>
      <c r="AG13" s="135" t="s">
        <v>97</v>
      </c>
      <c r="AH13" s="136">
        <v>0.25</v>
      </c>
      <c r="AI13" s="135" t="s">
        <v>98</v>
      </c>
      <c r="AJ13" s="136">
        <v>0.15</v>
      </c>
      <c r="AK13" s="137">
        <v>0.4</v>
      </c>
      <c r="AL13" s="248">
        <v>3.2659199999999999E-2</v>
      </c>
      <c r="AM13" s="248">
        <v>0.6</v>
      </c>
      <c r="AN13" s="135" t="s">
        <v>99</v>
      </c>
      <c r="AO13" s="135" t="s">
        <v>100</v>
      </c>
      <c r="AP13" s="135" t="s">
        <v>101</v>
      </c>
      <c r="AQ13" s="650"/>
      <c r="AR13" s="643"/>
      <c r="AS13" s="643"/>
      <c r="AT13" s="645"/>
      <c r="AU13" s="643"/>
      <c r="AV13" s="643"/>
      <c r="AW13" s="645"/>
      <c r="AX13" s="645"/>
      <c r="AY13" s="645"/>
      <c r="AZ13" s="647"/>
      <c r="BA13" s="656"/>
      <c r="BB13" s="656"/>
      <c r="BC13" s="707"/>
      <c r="BD13" s="707"/>
      <c r="BE13" s="725"/>
      <c r="BF13" s="656"/>
      <c r="BG13" s="639"/>
      <c r="BH13" s="641"/>
      <c r="BI13" s="641"/>
      <c r="BJ13" s="641"/>
      <c r="BK13" s="641"/>
      <c r="BL13" s="641"/>
      <c r="BM13" s="639"/>
      <c r="BN13" s="639"/>
      <c r="BO13" s="674"/>
    </row>
    <row r="14" spans="1:67" ht="89.25">
      <c r="A14" s="635" t="s">
        <v>360</v>
      </c>
      <c r="B14" s="635" t="s">
        <v>361</v>
      </c>
      <c r="C14" s="635" t="s">
        <v>362</v>
      </c>
      <c r="D14" s="664" t="s">
        <v>1369</v>
      </c>
      <c r="E14" s="667" t="s">
        <v>363</v>
      </c>
      <c r="F14" s="670">
        <v>1</v>
      </c>
      <c r="G14" s="638" t="s">
        <v>1394</v>
      </c>
      <c r="H14" s="660"/>
      <c r="I14" s="646"/>
      <c r="J14" s="696" t="s">
        <v>1395</v>
      </c>
      <c r="K14" s="675" t="s">
        <v>87</v>
      </c>
      <c r="L14" s="638" t="s">
        <v>349</v>
      </c>
      <c r="M14" s="698" t="s">
        <v>1372</v>
      </c>
      <c r="N14" s="638"/>
      <c r="O14" s="638"/>
      <c r="P14" s="655"/>
      <c r="Q14" s="655"/>
      <c r="R14" s="646" t="s">
        <v>129</v>
      </c>
      <c r="S14" s="651">
        <v>0.4</v>
      </c>
      <c r="T14" s="646" t="s">
        <v>195</v>
      </c>
      <c r="U14" s="651">
        <v>0.4</v>
      </c>
      <c r="V14" s="646" t="s">
        <v>195</v>
      </c>
      <c r="W14" s="651">
        <v>0.4</v>
      </c>
      <c r="X14" s="653" t="s">
        <v>195</v>
      </c>
      <c r="Y14" s="651">
        <v>0.4</v>
      </c>
      <c r="Z14" s="651" t="s">
        <v>196</v>
      </c>
      <c r="AA14" s="644" t="s">
        <v>130</v>
      </c>
      <c r="AB14" s="26">
        <v>1</v>
      </c>
      <c r="AC14" s="244" t="s">
        <v>1396</v>
      </c>
      <c r="AD14" s="84" t="s">
        <v>1374</v>
      </c>
      <c r="AE14" s="88" t="s">
        <v>1397</v>
      </c>
      <c r="AF14" s="30" t="s">
        <v>96</v>
      </c>
      <c r="AG14" s="27" t="s">
        <v>97</v>
      </c>
      <c r="AH14" s="75">
        <v>0.25</v>
      </c>
      <c r="AI14" s="27" t="s">
        <v>98</v>
      </c>
      <c r="AJ14" s="75">
        <v>0.15</v>
      </c>
      <c r="AK14" s="76">
        <v>0.4</v>
      </c>
      <c r="AL14" s="28">
        <v>0.24</v>
      </c>
      <c r="AM14" s="28">
        <v>0.4</v>
      </c>
      <c r="AN14" s="29" t="s">
        <v>99</v>
      </c>
      <c r="AO14" s="29" t="s">
        <v>100</v>
      </c>
      <c r="AP14" s="29" t="s">
        <v>101</v>
      </c>
      <c r="AQ14" s="459" t="s">
        <v>1398</v>
      </c>
      <c r="AR14" s="642">
        <v>0.4</v>
      </c>
      <c r="AS14" s="642">
        <v>1.8662399999999996E-2</v>
      </c>
      <c r="AT14" s="644" t="s">
        <v>103</v>
      </c>
      <c r="AU14" s="642">
        <v>0.4</v>
      </c>
      <c r="AV14" s="642">
        <v>0.4</v>
      </c>
      <c r="AW14" s="644" t="s">
        <v>195</v>
      </c>
      <c r="AX14" s="644" t="s">
        <v>130</v>
      </c>
      <c r="AY14" s="644" t="s">
        <v>131</v>
      </c>
      <c r="AZ14" s="646" t="s">
        <v>132</v>
      </c>
      <c r="BA14" s="638" t="s">
        <v>133</v>
      </c>
      <c r="BB14" s="638" t="s">
        <v>133</v>
      </c>
      <c r="BC14" s="638" t="s">
        <v>133</v>
      </c>
      <c r="BD14" s="638" t="s">
        <v>133</v>
      </c>
      <c r="BE14" s="638" t="s">
        <v>133</v>
      </c>
      <c r="BF14" s="692" t="s">
        <v>1282</v>
      </c>
      <c r="BG14" s="692" t="s">
        <v>1282</v>
      </c>
      <c r="BH14" s="689" t="s">
        <v>1282</v>
      </c>
      <c r="BI14" s="689"/>
      <c r="BJ14" s="689"/>
      <c r="BK14" s="689"/>
      <c r="BL14" s="689" t="s">
        <v>219</v>
      </c>
      <c r="BM14" s="692" t="s">
        <v>1281</v>
      </c>
      <c r="BN14" s="692" t="s">
        <v>1282</v>
      </c>
      <c r="BO14" s="685" t="s">
        <v>1282</v>
      </c>
    </row>
    <row r="15" spans="1:67" ht="99" customHeight="1">
      <c r="A15" s="636"/>
      <c r="B15" s="636" t="s">
        <v>361</v>
      </c>
      <c r="C15" s="636" t="s">
        <v>362</v>
      </c>
      <c r="D15" s="665"/>
      <c r="E15" s="668"/>
      <c r="F15" s="483"/>
      <c r="G15" s="408"/>
      <c r="H15" s="453"/>
      <c r="I15" s="487"/>
      <c r="J15" s="473"/>
      <c r="K15" s="676"/>
      <c r="L15" s="408"/>
      <c r="M15" s="699"/>
      <c r="N15" s="408"/>
      <c r="O15" s="408"/>
      <c r="P15" s="486"/>
      <c r="Q15" s="486"/>
      <c r="R15" s="487"/>
      <c r="S15" s="455"/>
      <c r="T15" s="487"/>
      <c r="U15" s="455"/>
      <c r="V15" s="487"/>
      <c r="W15" s="455"/>
      <c r="X15" s="458"/>
      <c r="Y15" s="455"/>
      <c r="Z15" s="455"/>
      <c r="AA15" s="464"/>
      <c r="AB15" s="243">
        <v>2</v>
      </c>
      <c r="AC15" s="244" t="s">
        <v>1399</v>
      </c>
      <c r="AD15" s="138" t="s">
        <v>1374</v>
      </c>
      <c r="AE15" s="231" t="s">
        <v>1400</v>
      </c>
      <c r="AF15" s="255" t="s">
        <v>96</v>
      </c>
      <c r="AG15" s="249" t="s">
        <v>97</v>
      </c>
      <c r="AH15" s="241">
        <v>0.25</v>
      </c>
      <c r="AI15" s="249" t="s">
        <v>98</v>
      </c>
      <c r="AJ15" s="241">
        <v>0.15</v>
      </c>
      <c r="AK15" s="247">
        <v>0.4</v>
      </c>
      <c r="AL15" s="256">
        <v>0.14399999999999999</v>
      </c>
      <c r="AM15" s="256">
        <v>0.4</v>
      </c>
      <c r="AN15" s="249" t="s">
        <v>99</v>
      </c>
      <c r="AO15" s="249" t="s">
        <v>100</v>
      </c>
      <c r="AP15" s="249" t="s">
        <v>101</v>
      </c>
      <c r="AQ15" s="460"/>
      <c r="AR15" s="463"/>
      <c r="AS15" s="463"/>
      <c r="AT15" s="464"/>
      <c r="AU15" s="463"/>
      <c r="AV15" s="463"/>
      <c r="AW15" s="464"/>
      <c r="AX15" s="464"/>
      <c r="AY15" s="464"/>
      <c r="AZ15" s="487"/>
      <c r="BA15" s="408"/>
      <c r="BB15" s="408"/>
      <c r="BC15" s="408"/>
      <c r="BD15" s="408"/>
      <c r="BE15" s="408"/>
      <c r="BF15" s="693"/>
      <c r="BG15" s="693"/>
      <c r="BH15" s="690"/>
      <c r="BI15" s="690"/>
      <c r="BJ15" s="690"/>
      <c r="BK15" s="690"/>
      <c r="BL15" s="690"/>
      <c r="BM15" s="693"/>
      <c r="BN15" s="693"/>
      <c r="BO15" s="686"/>
    </row>
    <row r="16" spans="1:67" ht="90">
      <c r="A16" s="636"/>
      <c r="B16" s="636" t="s">
        <v>361</v>
      </c>
      <c r="C16" s="636" t="s">
        <v>362</v>
      </c>
      <c r="D16" s="665"/>
      <c r="E16" s="668"/>
      <c r="F16" s="483"/>
      <c r="G16" s="408"/>
      <c r="H16" s="453"/>
      <c r="I16" s="487"/>
      <c r="J16" s="473"/>
      <c r="K16" s="676"/>
      <c r="L16" s="408"/>
      <c r="M16" s="699"/>
      <c r="N16" s="408"/>
      <c r="O16" s="408"/>
      <c r="P16" s="486"/>
      <c r="Q16" s="486"/>
      <c r="R16" s="487"/>
      <c r="S16" s="455"/>
      <c r="T16" s="487"/>
      <c r="U16" s="455"/>
      <c r="V16" s="487"/>
      <c r="W16" s="455"/>
      <c r="X16" s="458"/>
      <c r="Y16" s="455"/>
      <c r="Z16" s="455"/>
      <c r="AA16" s="464"/>
      <c r="AB16" s="243">
        <v>3</v>
      </c>
      <c r="AC16" s="244" t="s">
        <v>1401</v>
      </c>
      <c r="AD16" s="237" t="s">
        <v>1374</v>
      </c>
      <c r="AE16" s="231" t="s">
        <v>1402</v>
      </c>
      <c r="AF16" s="245" t="s">
        <v>96</v>
      </c>
      <c r="AG16" s="246" t="s">
        <v>97</v>
      </c>
      <c r="AH16" s="241">
        <v>0.25</v>
      </c>
      <c r="AI16" s="246" t="s">
        <v>98</v>
      </c>
      <c r="AJ16" s="241">
        <v>0.15</v>
      </c>
      <c r="AK16" s="247">
        <v>0.4</v>
      </c>
      <c r="AL16" s="248">
        <v>8.6399999999999991E-2</v>
      </c>
      <c r="AM16" s="248">
        <v>0.4</v>
      </c>
      <c r="AN16" s="249" t="s">
        <v>99</v>
      </c>
      <c r="AO16" s="249" t="s">
        <v>100</v>
      </c>
      <c r="AP16" s="249" t="s">
        <v>101</v>
      </c>
      <c r="AQ16" s="460"/>
      <c r="AR16" s="463"/>
      <c r="AS16" s="463"/>
      <c r="AT16" s="464"/>
      <c r="AU16" s="463"/>
      <c r="AV16" s="463"/>
      <c r="AW16" s="464"/>
      <c r="AX16" s="464"/>
      <c r="AY16" s="464"/>
      <c r="AZ16" s="487"/>
      <c r="BA16" s="408"/>
      <c r="BB16" s="408"/>
      <c r="BC16" s="408"/>
      <c r="BD16" s="408"/>
      <c r="BE16" s="408"/>
      <c r="BF16" s="693"/>
      <c r="BG16" s="693"/>
      <c r="BH16" s="690"/>
      <c r="BI16" s="690"/>
      <c r="BJ16" s="690"/>
      <c r="BK16" s="690"/>
      <c r="BL16" s="690"/>
      <c r="BM16" s="693"/>
      <c r="BN16" s="693"/>
      <c r="BO16" s="686"/>
    </row>
    <row r="17" spans="1:67" ht="94.5" customHeight="1">
      <c r="A17" s="636"/>
      <c r="B17" s="636" t="s">
        <v>361</v>
      </c>
      <c r="C17" s="636" t="s">
        <v>362</v>
      </c>
      <c r="D17" s="665"/>
      <c r="E17" s="668"/>
      <c r="F17" s="483"/>
      <c r="G17" s="408"/>
      <c r="H17" s="453"/>
      <c r="I17" s="487"/>
      <c r="J17" s="473"/>
      <c r="K17" s="676"/>
      <c r="L17" s="408"/>
      <c r="M17" s="699"/>
      <c r="N17" s="408"/>
      <c r="O17" s="408"/>
      <c r="P17" s="486"/>
      <c r="Q17" s="486"/>
      <c r="R17" s="487"/>
      <c r="S17" s="455"/>
      <c r="T17" s="487"/>
      <c r="U17" s="455"/>
      <c r="V17" s="487"/>
      <c r="W17" s="455"/>
      <c r="X17" s="458"/>
      <c r="Y17" s="455"/>
      <c r="Z17" s="455"/>
      <c r="AA17" s="464"/>
      <c r="AB17" s="243">
        <v>4</v>
      </c>
      <c r="AC17" s="244" t="s">
        <v>1403</v>
      </c>
      <c r="AD17" s="138" t="s">
        <v>1374</v>
      </c>
      <c r="AE17" s="231" t="s">
        <v>1404</v>
      </c>
      <c r="AF17" s="245" t="s">
        <v>96</v>
      </c>
      <c r="AG17" s="246" t="s">
        <v>97</v>
      </c>
      <c r="AH17" s="241">
        <v>0.25</v>
      </c>
      <c r="AI17" s="246" t="s">
        <v>98</v>
      </c>
      <c r="AJ17" s="241">
        <v>0.15</v>
      </c>
      <c r="AK17" s="247">
        <v>0.4</v>
      </c>
      <c r="AL17" s="248">
        <v>5.183999999999999E-2</v>
      </c>
      <c r="AM17" s="248">
        <v>0.4</v>
      </c>
      <c r="AN17" s="249" t="s">
        <v>99</v>
      </c>
      <c r="AO17" s="249" t="s">
        <v>100</v>
      </c>
      <c r="AP17" s="249" t="s">
        <v>101</v>
      </c>
      <c r="AQ17" s="460"/>
      <c r="AR17" s="463"/>
      <c r="AS17" s="463"/>
      <c r="AT17" s="464"/>
      <c r="AU17" s="463"/>
      <c r="AV17" s="463"/>
      <c r="AW17" s="464"/>
      <c r="AX17" s="464"/>
      <c r="AY17" s="464"/>
      <c r="AZ17" s="487"/>
      <c r="BA17" s="408"/>
      <c r="BB17" s="408"/>
      <c r="BC17" s="408"/>
      <c r="BD17" s="408"/>
      <c r="BE17" s="408"/>
      <c r="BF17" s="693"/>
      <c r="BG17" s="693"/>
      <c r="BH17" s="690"/>
      <c r="BI17" s="690"/>
      <c r="BJ17" s="690"/>
      <c r="BK17" s="690"/>
      <c r="BL17" s="690"/>
      <c r="BM17" s="693"/>
      <c r="BN17" s="693"/>
      <c r="BO17" s="686"/>
    </row>
    <row r="18" spans="1:67" ht="94.5" customHeight="1">
      <c r="A18" s="636"/>
      <c r="B18" s="636" t="s">
        <v>361</v>
      </c>
      <c r="C18" s="636" t="s">
        <v>362</v>
      </c>
      <c r="D18" s="665"/>
      <c r="E18" s="668"/>
      <c r="F18" s="483"/>
      <c r="G18" s="408"/>
      <c r="H18" s="453"/>
      <c r="I18" s="487"/>
      <c r="J18" s="473"/>
      <c r="K18" s="676"/>
      <c r="L18" s="408"/>
      <c r="M18" s="699"/>
      <c r="N18" s="408"/>
      <c r="O18" s="408"/>
      <c r="P18" s="486"/>
      <c r="Q18" s="486"/>
      <c r="R18" s="487"/>
      <c r="S18" s="455"/>
      <c r="T18" s="487"/>
      <c r="U18" s="455"/>
      <c r="V18" s="487"/>
      <c r="W18" s="455"/>
      <c r="X18" s="458"/>
      <c r="Y18" s="455"/>
      <c r="Z18" s="455"/>
      <c r="AA18" s="464"/>
      <c r="AB18" s="243">
        <v>5</v>
      </c>
      <c r="AC18" s="308" t="s">
        <v>1405</v>
      </c>
      <c r="AD18" s="237" t="s">
        <v>1374</v>
      </c>
      <c r="AE18" s="89" t="s">
        <v>1406</v>
      </c>
      <c r="AF18" s="245" t="s">
        <v>96</v>
      </c>
      <c r="AG18" s="246" t="s">
        <v>97</v>
      </c>
      <c r="AH18" s="241">
        <v>0.25</v>
      </c>
      <c r="AI18" s="246" t="s">
        <v>98</v>
      </c>
      <c r="AJ18" s="241">
        <v>0.15</v>
      </c>
      <c r="AK18" s="247">
        <v>0.4</v>
      </c>
      <c r="AL18" s="248">
        <v>3.1103999999999993E-2</v>
      </c>
      <c r="AM18" s="248">
        <v>0.4</v>
      </c>
      <c r="AN18" s="249" t="s">
        <v>99</v>
      </c>
      <c r="AO18" s="249" t="s">
        <v>100</v>
      </c>
      <c r="AP18" s="249" t="s">
        <v>101</v>
      </c>
      <c r="AQ18" s="460"/>
      <c r="AR18" s="463"/>
      <c r="AS18" s="463"/>
      <c r="AT18" s="464"/>
      <c r="AU18" s="463"/>
      <c r="AV18" s="463"/>
      <c r="AW18" s="464"/>
      <c r="AX18" s="464"/>
      <c r="AY18" s="464"/>
      <c r="AZ18" s="487"/>
      <c r="BA18" s="408"/>
      <c r="BB18" s="408"/>
      <c r="BC18" s="408"/>
      <c r="BD18" s="408"/>
      <c r="BE18" s="408"/>
      <c r="BF18" s="693"/>
      <c r="BG18" s="693"/>
      <c r="BH18" s="690"/>
      <c r="BI18" s="690"/>
      <c r="BJ18" s="690"/>
      <c r="BK18" s="690"/>
      <c r="BL18" s="690"/>
      <c r="BM18" s="693"/>
      <c r="BN18" s="693"/>
      <c r="BO18" s="686"/>
    </row>
    <row r="19" spans="1:67" ht="94.5" customHeight="1" thickBot="1">
      <c r="A19" s="637"/>
      <c r="B19" s="637" t="s">
        <v>361</v>
      </c>
      <c r="C19" s="637" t="s">
        <v>362</v>
      </c>
      <c r="D19" s="666"/>
      <c r="E19" s="669"/>
      <c r="F19" s="671"/>
      <c r="G19" s="639"/>
      <c r="H19" s="650"/>
      <c r="I19" s="647"/>
      <c r="J19" s="697"/>
      <c r="K19" s="677"/>
      <c r="L19" s="639"/>
      <c r="M19" s="700"/>
      <c r="N19" s="639"/>
      <c r="O19" s="639"/>
      <c r="P19" s="656"/>
      <c r="Q19" s="656"/>
      <c r="R19" s="647"/>
      <c r="S19" s="652"/>
      <c r="T19" s="647"/>
      <c r="U19" s="652"/>
      <c r="V19" s="647"/>
      <c r="W19" s="652"/>
      <c r="X19" s="654"/>
      <c r="Y19" s="652"/>
      <c r="Z19" s="652"/>
      <c r="AA19" s="645"/>
      <c r="AB19" s="132">
        <v>6</v>
      </c>
      <c r="AC19" s="139" t="s">
        <v>1407</v>
      </c>
      <c r="AD19" s="237" t="s">
        <v>1374</v>
      </c>
      <c r="AE19" s="139" t="s">
        <v>1408</v>
      </c>
      <c r="AF19" s="134" t="s">
        <v>96</v>
      </c>
      <c r="AG19" s="140" t="s">
        <v>97</v>
      </c>
      <c r="AH19" s="136">
        <v>0.25</v>
      </c>
      <c r="AI19" s="140" t="s">
        <v>98</v>
      </c>
      <c r="AJ19" s="136">
        <v>0.15</v>
      </c>
      <c r="AK19" s="137">
        <v>0.4</v>
      </c>
      <c r="AL19" s="248">
        <v>1.8662399999999996E-2</v>
      </c>
      <c r="AM19" s="248">
        <v>0.4</v>
      </c>
      <c r="AN19" s="135" t="s">
        <v>99</v>
      </c>
      <c r="AO19" s="135" t="s">
        <v>100</v>
      </c>
      <c r="AP19" s="135" t="s">
        <v>101</v>
      </c>
      <c r="AQ19" s="695"/>
      <c r="AR19" s="643"/>
      <c r="AS19" s="643"/>
      <c r="AT19" s="645"/>
      <c r="AU19" s="643"/>
      <c r="AV19" s="643"/>
      <c r="AW19" s="645"/>
      <c r="AX19" s="645"/>
      <c r="AY19" s="645"/>
      <c r="AZ19" s="647"/>
      <c r="BA19" s="639"/>
      <c r="BB19" s="639"/>
      <c r="BC19" s="639"/>
      <c r="BD19" s="639"/>
      <c r="BE19" s="639"/>
      <c r="BF19" s="694"/>
      <c r="BG19" s="694"/>
      <c r="BH19" s="691"/>
      <c r="BI19" s="691"/>
      <c r="BJ19" s="691"/>
      <c r="BK19" s="691"/>
      <c r="BL19" s="691"/>
      <c r="BM19" s="694"/>
      <c r="BN19" s="694"/>
      <c r="BO19" s="687"/>
    </row>
    <row r="20" spans="1:67" s="72" customFormat="1" ht="94.5" customHeight="1">
      <c r="A20" s="635" t="s">
        <v>497</v>
      </c>
      <c r="B20" s="635" t="s">
        <v>361</v>
      </c>
      <c r="C20" s="635" t="s">
        <v>498</v>
      </c>
      <c r="D20" s="664" t="s">
        <v>1369</v>
      </c>
      <c r="E20" s="667" t="s">
        <v>499</v>
      </c>
      <c r="F20" s="670">
        <v>1</v>
      </c>
      <c r="G20" s="503" t="s">
        <v>1409</v>
      </c>
      <c r="H20" s="660"/>
      <c r="I20" s="646"/>
      <c r="J20" s="659" t="s">
        <v>1410</v>
      </c>
      <c r="K20" s="453" t="s">
        <v>87</v>
      </c>
      <c r="L20" s="638" t="s">
        <v>88</v>
      </c>
      <c r="M20" s="661" t="s">
        <v>1372</v>
      </c>
      <c r="N20" s="638"/>
      <c r="O20" s="638"/>
      <c r="P20" s="684"/>
      <c r="Q20" s="683"/>
      <c r="R20" s="646" t="s">
        <v>91</v>
      </c>
      <c r="S20" s="651">
        <v>0.6</v>
      </c>
      <c r="T20" s="646" t="s">
        <v>125</v>
      </c>
      <c r="U20" s="651">
        <v>0.2</v>
      </c>
      <c r="V20" s="646" t="s">
        <v>195</v>
      </c>
      <c r="W20" s="651">
        <v>0.4</v>
      </c>
      <c r="X20" s="653" t="s">
        <v>195</v>
      </c>
      <c r="Y20" s="651">
        <v>0.4</v>
      </c>
      <c r="Z20" s="651" t="s">
        <v>368</v>
      </c>
      <c r="AA20" s="644" t="s">
        <v>130</v>
      </c>
      <c r="AB20" s="26">
        <v>1</v>
      </c>
      <c r="AC20" s="83" t="s">
        <v>1411</v>
      </c>
      <c r="AD20" s="84" t="s">
        <v>1374</v>
      </c>
      <c r="AE20" s="83" t="s">
        <v>1412</v>
      </c>
      <c r="AF20" s="30" t="s">
        <v>96</v>
      </c>
      <c r="AG20" s="87" t="s">
        <v>97</v>
      </c>
      <c r="AH20" s="75">
        <v>0.25</v>
      </c>
      <c r="AI20" s="87" t="s">
        <v>98</v>
      </c>
      <c r="AJ20" s="75">
        <v>0.15</v>
      </c>
      <c r="AK20" s="76">
        <v>0.4</v>
      </c>
      <c r="AL20" s="28">
        <v>0.36</v>
      </c>
      <c r="AM20" s="28">
        <v>0.4</v>
      </c>
      <c r="AN20" s="91" t="s">
        <v>99</v>
      </c>
      <c r="AO20" s="91" t="s">
        <v>100</v>
      </c>
      <c r="AP20" s="91" t="s">
        <v>101</v>
      </c>
      <c r="AQ20" s="452" t="s">
        <v>1413</v>
      </c>
      <c r="AR20" s="642">
        <v>0.6</v>
      </c>
      <c r="AS20" s="642">
        <v>7.7759999999999996E-2</v>
      </c>
      <c r="AT20" s="644" t="s">
        <v>103</v>
      </c>
      <c r="AU20" s="642">
        <v>0.4</v>
      </c>
      <c r="AV20" s="642">
        <v>0.4</v>
      </c>
      <c r="AW20" s="644" t="s">
        <v>195</v>
      </c>
      <c r="AX20" s="644" t="s">
        <v>130</v>
      </c>
      <c r="AY20" s="644" t="s">
        <v>131</v>
      </c>
      <c r="AZ20" s="646" t="s">
        <v>132</v>
      </c>
      <c r="BA20" s="638" t="s">
        <v>133</v>
      </c>
      <c r="BB20" s="638" t="s">
        <v>133</v>
      </c>
      <c r="BC20" s="638" t="s">
        <v>133</v>
      </c>
      <c r="BD20" s="638" t="s">
        <v>133</v>
      </c>
      <c r="BE20" s="638" t="s">
        <v>133</v>
      </c>
      <c r="BF20" s="638" t="s">
        <v>219</v>
      </c>
      <c r="BG20" s="638" t="s">
        <v>219</v>
      </c>
      <c r="BH20" s="640" t="s">
        <v>219</v>
      </c>
      <c r="BI20" s="640"/>
      <c r="BJ20" s="640"/>
      <c r="BK20" s="640"/>
      <c r="BL20" s="640" t="s">
        <v>219</v>
      </c>
      <c r="BM20" s="638" t="s">
        <v>509</v>
      </c>
      <c r="BN20" s="638" t="s">
        <v>219</v>
      </c>
      <c r="BO20" s="672" t="s">
        <v>219</v>
      </c>
    </row>
    <row r="21" spans="1:67" s="72" customFormat="1" ht="94.5" customHeight="1">
      <c r="A21" s="636"/>
      <c r="B21" s="636"/>
      <c r="C21" s="636"/>
      <c r="D21" s="665"/>
      <c r="E21" s="668"/>
      <c r="F21" s="483"/>
      <c r="G21" s="486"/>
      <c r="H21" s="453"/>
      <c r="I21" s="487"/>
      <c r="J21" s="463"/>
      <c r="K21" s="453"/>
      <c r="L21" s="408"/>
      <c r="M21" s="662"/>
      <c r="N21" s="408"/>
      <c r="O21" s="408"/>
      <c r="P21" s="486"/>
      <c r="Q21" s="484"/>
      <c r="R21" s="487"/>
      <c r="S21" s="455"/>
      <c r="T21" s="487"/>
      <c r="U21" s="455"/>
      <c r="V21" s="487"/>
      <c r="W21" s="455"/>
      <c r="X21" s="458"/>
      <c r="Y21" s="455"/>
      <c r="Z21" s="455"/>
      <c r="AA21" s="464"/>
      <c r="AB21" s="243">
        <v>2</v>
      </c>
      <c r="AC21" s="237" t="s">
        <v>1414</v>
      </c>
      <c r="AD21" s="138" t="s">
        <v>1374</v>
      </c>
      <c r="AE21" s="237" t="s">
        <v>1415</v>
      </c>
      <c r="AF21" s="245" t="s">
        <v>96</v>
      </c>
      <c r="AG21" s="246" t="s">
        <v>97</v>
      </c>
      <c r="AH21" s="241">
        <v>0.25</v>
      </c>
      <c r="AI21" s="246" t="s">
        <v>98</v>
      </c>
      <c r="AJ21" s="241">
        <v>0.15</v>
      </c>
      <c r="AK21" s="247">
        <v>0.4</v>
      </c>
      <c r="AL21" s="248">
        <v>0.216</v>
      </c>
      <c r="AM21" s="248">
        <v>0.4</v>
      </c>
      <c r="AN21" s="249" t="s">
        <v>99</v>
      </c>
      <c r="AO21" s="249" t="s">
        <v>100</v>
      </c>
      <c r="AP21" s="249" t="s">
        <v>101</v>
      </c>
      <c r="AQ21" s="453"/>
      <c r="AR21" s="463"/>
      <c r="AS21" s="463"/>
      <c r="AT21" s="464"/>
      <c r="AU21" s="463"/>
      <c r="AV21" s="463"/>
      <c r="AW21" s="464"/>
      <c r="AX21" s="464"/>
      <c r="AY21" s="464"/>
      <c r="AZ21" s="487"/>
      <c r="BA21" s="408"/>
      <c r="BB21" s="408"/>
      <c r="BC21" s="408"/>
      <c r="BD21" s="408"/>
      <c r="BE21" s="408"/>
      <c r="BF21" s="408"/>
      <c r="BG21" s="408"/>
      <c r="BH21" s="416"/>
      <c r="BI21" s="416"/>
      <c r="BJ21" s="416"/>
      <c r="BK21" s="416"/>
      <c r="BL21" s="416"/>
      <c r="BM21" s="408"/>
      <c r="BN21" s="408"/>
      <c r="BO21" s="673"/>
    </row>
    <row r="22" spans="1:67" s="72" customFormat="1" ht="110.25" customHeight="1">
      <c r="A22" s="636"/>
      <c r="B22" s="636"/>
      <c r="C22" s="636"/>
      <c r="D22" s="665"/>
      <c r="E22" s="668"/>
      <c r="F22" s="483"/>
      <c r="G22" s="486"/>
      <c r="H22" s="453"/>
      <c r="I22" s="487"/>
      <c r="J22" s="463"/>
      <c r="K22" s="453"/>
      <c r="L22" s="408"/>
      <c r="M22" s="662"/>
      <c r="N22" s="408"/>
      <c r="O22" s="408"/>
      <c r="P22" s="486"/>
      <c r="Q22" s="484"/>
      <c r="R22" s="487"/>
      <c r="S22" s="455"/>
      <c r="T22" s="487"/>
      <c r="U22" s="455"/>
      <c r="V22" s="487"/>
      <c r="W22" s="455"/>
      <c r="X22" s="458"/>
      <c r="Y22" s="455"/>
      <c r="Z22" s="455"/>
      <c r="AA22" s="464"/>
      <c r="AB22" s="243">
        <v>3</v>
      </c>
      <c r="AC22" s="237" t="s">
        <v>1416</v>
      </c>
      <c r="AD22" s="138" t="s">
        <v>1374</v>
      </c>
      <c r="AE22" s="237" t="s">
        <v>1417</v>
      </c>
      <c r="AF22" s="245" t="s">
        <v>96</v>
      </c>
      <c r="AG22" s="246" t="s">
        <v>97</v>
      </c>
      <c r="AH22" s="241">
        <v>0.25</v>
      </c>
      <c r="AI22" s="246" t="s">
        <v>98</v>
      </c>
      <c r="AJ22" s="241">
        <v>0.15</v>
      </c>
      <c r="AK22" s="247">
        <v>0.4</v>
      </c>
      <c r="AL22" s="248">
        <v>0.12959999999999999</v>
      </c>
      <c r="AM22" s="248">
        <v>0.4</v>
      </c>
      <c r="AN22" s="249" t="s">
        <v>99</v>
      </c>
      <c r="AO22" s="249" t="s">
        <v>100</v>
      </c>
      <c r="AP22" s="249" t="s">
        <v>101</v>
      </c>
      <c r="AQ22" s="453"/>
      <c r="AR22" s="463"/>
      <c r="AS22" s="463"/>
      <c r="AT22" s="464"/>
      <c r="AU22" s="463"/>
      <c r="AV22" s="463"/>
      <c r="AW22" s="464"/>
      <c r="AX22" s="464"/>
      <c r="AY22" s="464"/>
      <c r="AZ22" s="487"/>
      <c r="BA22" s="408"/>
      <c r="BB22" s="408"/>
      <c r="BC22" s="408"/>
      <c r="BD22" s="408"/>
      <c r="BE22" s="408"/>
      <c r="BF22" s="408"/>
      <c r="BG22" s="408"/>
      <c r="BH22" s="416"/>
      <c r="BI22" s="416"/>
      <c r="BJ22" s="416"/>
      <c r="BK22" s="416"/>
      <c r="BL22" s="416"/>
      <c r="BM22" s="408"/>
      <c r="BN22" s="408"/>
      <c r="BO22" s="673"/>
    </row>
    <row r="23" spans="1:67" s="72" customFormat="1" ht="110.25" customHeight="1">
      <c r="A23" s="636"/>
      <c r="B23" s="636"/>
      <c r="C23" s="636"/>
      <c r="D23" s="665"/>
      <c r="E23" s="668"/>
      <c r="F23" s="483"/>
      <c r="G23" s="486"/>
      <c r="H23" s="453"/>
      <c r="I23" s="487"/>
      <c r="J23" s="463"/>
      <c r="K23" s="453"/>
      <c r="L23" s="408"/>
      <c r="M23" s="662"/>
      <c r="N23" s="408"/>
      <c r="O23" s="408"/>
      <c r="P23" s="486"/>
      <c r="Q23" s="484"/>
      <c r="R23" s="487"/>
      <c r="S23" s="455"/>
      <c r="T23" s="487"/>
      <c r="U23" s="455"/>
      <c r="V23" s="487"/>
      <c r="W23" s="455"/>
      <c r="X23" s="458"/>
      <c r="Y23" s="455"/>
      <c r="Z23" s="455"/>
      <c r="AA23" s="464"/>
      <c r="AB23" s="243">
        <v>4</v>
      </c>
      <c r="AC23" s="237" t="s">
        <v>1418</v>
      </c>
      <c r="AD23" s="237" t="s">
        <v>1374</v>
      </c>
      <c r="AE23" s="237" t="s">
        <v>1419</v>
      </c>
      <c r="AF23" s="245" t="s">
        <v>96</v>
      </c>
      <c r="AG23" s="246" t="s">
        <v>97</v>
      </c>
      <c r="AH23" s="241">
        <v>0.25</v>
      </c>
      <c r="AI23" s="246" t="s">
        <v>98</v>
      </c>
      <c r="AJ23" s="241">
        <v>0.15</v>
      </c>
      <c r="AK23" s="247">
        <v>0.4</v>
      </c>
      <c r="AL23" s="248">
        <v>7.7759999999999996E-2</v>
      </c>
      <c r="AM23" s="248">
        <v>0.4</v>
      </c>
      <c r="AN23" s="249" t="s">
        <v>1420</v>
      </c>
      <c r="AO23" s="249" t="s">
        <v>100</v>
      </c>
      <c r="AP23" s="249" t="s">
        <v>101</v>
      </c>
      <c r="AQ23" s="453"/>
      <c r="AR23" s="463"/>
      <c r="AS23" s="463"/>
      <c r="AT23" s="464"/>
      <c r="AU23" s="463"/>
      <c r="AV23" s="463"/>
      <c r="AW23" s="464"/>
      <c r="AX23" s="464"/>
      <c r="AY23" s="464"/>
      <c r="AZ23" s="487"/>
      <c r="BA23" s="408"/>
      <c r="BB23" s="408"/>
      <c r="BC23" s="408"/>
      <c r="BD23" s="408"/>
      <c r="BE23" s="408"/>
      <c r="BF23" s="408"/>
      <c r="BG23" s="408"/>
      <c r="BH23" s="416"/>
      <c r="BI23" s="416"/>
      <c r="BJ23" s="416"/>
      <c r="BK23" s="416"/>
      <c r="BL23" s="416"/>
      <c r="BM23" s="408"/>
      <c r="BN23" s="408"/>
      <c r="BO23" s="673"/>
    </row>
    <row r="24" spans="1:67" s="72" customFormat="1">
      <c r="A24" s="636"/>
      <c r="B24" s="636"/>
      <c r="C24" s="636"/>
      <c r="D24" s="665"/>
      <c r="E24" s="668"/>
      <c r="F24" s="483"/>
      <c r="G24" s="486"/>
      <c r="H24" s="453"/>
      <c r="I24" s="487"/>
      <c r="J24" s="463"/>
      <c r="K24" s="453"/>
      <c r="L24" s="408"/>
      <c r="M24" s="662"/>
      <c r="N24" s="408"/>
      <c r="O24" s="408"/>
      <c r="P24" s="486"/>
      <c r="Q24" s="484"/>
      <c r="R24" s="487"/>
      <c r="S24" s="455"/>
      <c r="T24" s="487"/>
      <c r="U24" s="455"/>
      <c r="V24" s="487"/>
      <c r="W24" s="455"/>
      <c r="X24" s="458"/>
      <c r="Y24" s="455"/>
      <c r="Z24" s="455"/>
      <c r="AA24" s="464"/>
      <c r="AB24" s="243"/>
      <c r="AC24" s="237"/>
      <c r="AD24" s="237"/>
      <c r="AE24" s="237"/>
      <c r="AF24" s="245" t="s">
        <v>143</v>
      </c>
      <c r="AG24" s="246"/>
      <c r="AH24" s="241" t="s">
        <v>143</v>
      </c>
      <c r="AI24" s="246"/>
      <c r="AJ24" s="241" t="s">
        <v>143</v>
      </c>
      <c r="AK24" s="247" t="s">
        <v>143</v>
      </c>
      <c r="AL24" s="248" t="s">
        <v>143</v>
      </c>
      <c r="AM24" s="248" t="s">
        <v>143</v>
      </c>
      <c r="AN24" s="249"/>
      <c r="AO24" s="249"/>
      <c r="AP24" s="249"/>
      <c r="AQ24" s="453"/>
      <c r="AR24" s="463"/>
      <c r="AS24" s="463"/>
      <c r="AT24" s="464"/>
      <c r="AU24" s="463"/>
      <c r="AV24" s="463"/>
      <c r="AW24" s="464"/>
      <c r="AX24" s="464"/>
      <c r="AY24" s="464"/>
      <c r="AZ24" s="487"/>
      <c r="BA24" s="408"/>
      <c r="BB24" s="408"/>
      <c r="BC24" s="408"/>
      <c r="BD24" s="408"/>
      <c r="BE24" s="408"/>
      <c r="BF24" s="408"/>
      <c r="BG24" s="408"/>
      <c r="BH24" s="416"/>
      <c r="BI24" s="416"/>
      <c r="BJ24" s="416"/>
      <c r="BK24" s="416"/>
      <c r="BL24" s="416"/>
      <c r="BM24" s="408"/>
      <c r="BN24" s="408"/>
      <c r="BO24" s="673"/>
    </row>
    <row r="25" spans="1:67" s="72" customFormat="1" ht="15.75" thickBot="1">
      <c r="A25" s="636"/>
      <c r="B25" s="636"/>
      <c r="C25" s="636"/>
      <c r="D25" s="688"/>
      <c r="E25" s="668"/>
      <c r="F25" s="469"/>
      <c r="G25" s="504"/>
      <c r="H25" s="453"/>
      <c r="I25" s="452"/>
      <c r="J25" s="643"/>
      <c r="K25" s="650"/>
      <c r="L25" s="639"/>
      <c r="M25" s="663"/>
      <c r="N25" s="639"/>
      <c r="O25" s="639"/>
      <c r="P25" s="656"/>
      <c r="Q25" s="658"/>
      <c r="R25" s="647"/>
      <c r="S25" s="652"/>
      <c r="T25" s="647"/>
      <c r="U25" s="652"/>
      <c r="V25" s="647"/>
      <c r="W25" s="652"/>
      <c r="X25" s="654"/>
      <c r="Y25" s="652"/>
      <c r="Z25" s="652"/>
      <c r="AA25" s="645"/>
      <c r="AB25" s="132"/>
      <c r="AC25" s="141"/>
      <c r="AD25" s="141"/>
      <c r="AE25" s="141"/>
      <c r="AF25" s="134" t="s">
        <v>143</v>
      </c>
      <c r="AG25" s="140"/>
      <c r="AH25" s="136" t="s">
        <v>143</v>
      </c>
      <c r="AI25" s="140"/>
      <c r="AJ25" s="136" t="s">
        <v>143</v>
      </c>
      <c r="AK25" s="137" t="s">
        <v>143</v>
      </c>
      <c r="AL25" s="248" t="s">
        <v>143</v>
      </c>
      <c r="AM25" s="248" t="s">
        <v>143</v>
      </c>
      <c r="AN25" s="135"/>
      <c r="AO25" s="135"/>
      <c r="AP25" s="135"/>
      <c r="AQ25" s="650"/>
      <c r="AR25" s="643"/>
      <c r="AS25" s="643"/>
      <c r="AT25" s="645"/>
      <c r="AU25" s="643"/>
      <c r="AV25" s="643"/>
      <c r="AW25" s="645"/>
      <c r="AX25" s="645"/>
      <c r="AY25" s="645"/>
      <c r="AZ25" s="647"/>
      <c r="BA25" s="639"/>
      <c r="BB25" s="639"/>
      <c r="BC25" s="639"/>
      <c r="BD25" s="639"/>
      <c r="BE25" s="639"/>
      <c r="BF25" s="639"/>
      <c r="BG25" s="639"/>
      <c r="BH25" s="641"/>
      <c r="BI25" s="641"/>
      <c r="BJ25" s="641"/>
      <c r="BK25" s="641"/>
      <c r="BL25" s="641"/>
      <c r="BM25" s="639"/>
      <c r="BN25" s="639"/>
      <c r="BO25" s="674"/>
    </row>
    <row r="26" spans="1:67" s="72" customFormat="1" ht="106.5" customHeight="1">
      <c r="A26" s="678" t="s">
        <v>772</v>
      </c>
      <c r="B26" s="678" t="s">
        <v>381</v>
      </c>
      <c r="C26" s="678" t="s">
        <v>773</v>
      </c>
      <c r="D26" s="682" t="s">
        <v>1369</v>
      </c>
      <c r="E26" s="682" t="s">
        <v>774</v>
      </c>
      <c r="F26" s="483">
        <v>1</v>
      </c>
      <c r="G26" s="408" t="s">
        <v>797</v>
      </c>
      <c r="H26" s="487"/>
      <c r="I26" s="487"/>
      <c r="J26" s="659" t="s">
        <v>1421</v>
      </c>
      <c r="K26" s="675" t="s">
        <v>87</v>
      </c>
      <c r="L26" s="638" t="s">
        <v>88</v>
      </c>
      <c r="M26" s="661" t="s">
        <v>1372</v>
      </c>
      <c r="N26" s="638"/>
      <c r="O26" s="638"/>
      <c r="P26" s="657"/>
      <c r="Q26" s="679"/>
      <c r="R26" s="646" t="s">
        <v>103</v>
      </c>
      <c r="S26" s="651">
        <v>0.2</v>
      </c>
      <c r="T26" s="646" t="s">
        <v>125</v>
      </c>
      <c r="U26" s="651">
        <v>0.2</v>
      </c>
      <c r="V26" s="646" t="s">
        <v>195</v>
      </c>
      <c r="W26" s="651">
        <v>0.4</v>
      </c>
      <c r="X26" s="653" t="s">
        <v>195</v>
      </c>
      <c r="Y26" s="651">
        <v>0.4</v>
      </c>
      <c r="Z26" s="651" t="s">
        <v>214</v>
      </c>
      <c r="AA26" s="644" t="s">
        <v>131</v>
      </c>
      <c r="AB26" s="26">
        <v>1</v>
      </c>
      <c r="AC26" s="73" t="s">
        <v>1422</v>
      </c>
      <c r="AD26" s="73" t="s">
        <v>1374</v>
      </c>
      <c r="AE26" s="73" t="s">
        <v>1423</v>
      </c>
      <c r="AF26" s="86" t="s">
        <v>96</v>
      </c>
      <c r="AG26" s="27" t="s">
        <v>97</v>
      </c>
      <c r="AH26" s="75">
        <v>0.25</v>
      </c>
      <c r="AI26" s="27" t="s">
        <v>98</v>
      </c>
      <c r="AJ26" s="75">
        <v>0.15</v>
      </c>
      <c r="AK26" s="76">
        <v>0.4</v>
      </c>
      <c r="AL26" s="28">
        <v>0.12</v>
      </c>
      <c r="AM26" s="28">
        <v>0.4</v>
      </c>
      <c r="AN26" s="29" t="s">
        <v>99</v>
      </c>
      <c r="AO26" s="29" t="s">
        <v>100</v>
      </c>
      <c r="AP26" s="29" t="s">
        <v>101</v>
      </c>
      <c r="AQ26" s="452" t="s">
        <v>1424</v>
      </c>
      <c r="AR26" s="642">
        <v>0.2</v>
      </c>
      <c r="AS26" s="642">
        <v>4.3199999999999995E-2</v>
      </c>
      <c r="AT26" s="644" t="s">
        <v>103</v>
      </c>
      <c r="AU26" s="642">
        <v>0.4</v>
      </c>
      <c r="AV26" s="642">
        <v>0.4</v>
      </c>
      <c r="AW26" s="644" t="s">
        <v>195</v>
      </c>
      <c r="AX26" s="644" t="s">
        <v>131</v>
      </c>
      <c r="AY26" s="644" t="s">
        <v>131</v>
      </c>
      <c r="AZ26" s="646" t="s">
        <v>132</v>
      </c>
      <c r="BA26" s="638" t="s">
        <v>133</v>
      </c>
      <c r="BB26" s="638" t="s">
        <v>133</v>
      </c>
      <c r="BC26" s="638" t="s">
        <v>133</v>
      </c>
      <c r="BD26" s="638" t="s">
        <v>133</v>
      </c>
      <c r="BE26" s="638" t="s">
        <v>133</v>
      </c>
      <c r="BF26" s="638" t="s">
        <v>219</v>
      </c>
      <c r="BG26" s="638" t="s">
        <v>219</v>
      </c>
      <c r="BH26" s="640" t="s">
        <v>219</v>
      </c>
      <c r="BI26" s="640"/>
      <c r="BJ26" s="640"/>
      <c r="BK26" s="640"/>
      <c r="BL26" s="640" t="s">
        <v>219</v>
      </c>
      <c r="BM26" s="638" t="s">
        <v>509</v>
      </c>
      <c r="BN26" s="638" t="s">
        <v>219</v>
      </c>
      <c r="BO26" s="672" t="s">
        <v>219</v>
      </c>
    </row>
    <row r="27" spans="1:67" s="72" customFormat="1" ht="106.5" customHeight="1">
      <c r="A27" s="678"/>
      <c r="B27" s="678"/>
      <c r="C27" s="678"/>
      <c r="D27" s="682"/>
      <c r="E27" s="682"/>
      <c r="F27" s="483"/>
      <c r="G27" s="408"/>
      <c r="H27" s="487"/>
      <c r="I27" s="487"/>
      <c r="J27" s="463"/>
      <c r="K27" s="676"/>
      <c r="L27" s="408"/>
      <c r="M27" s="662"/>
      <c r="N27" s="408"/>
      <c r="O27" s="408"/>
      <c r="P27" s="484"/>
      <c r="Q27" s="680"/>
      <c r="R27" s="487"/>
      <c r="S27" s="455"/>
      <c r="T27" s="487"/>
      <c r="U27" s="455"/>
      <c r="V27" s="487"/>
      <c r="W27" s="455"/>
      <c r="X27" s="458"/>
      <c r="Y27" s="455"/>
      <c r="Z27" s="455"/>
      <c r="AA27" s="464"/>
      <c r="AB27" s="243">
        <v>2</v>
      </c>
      <c r="AC27" s="237" t="s">
        <v>1425</v>
      </c>
      <c r="AD27" s="237" t="s">
        <v>1374</v>
      </c>
      <c r="AE27" s="237" t="s">
        <v>1423</v>
      </c>
      <c r="AF27" s="245" t="s">
        <v>96</v>
      </c>
      <c r="AG27" s="246" t="s">
        <v>97</v>
      </c>
      <c r="AH27" s="241">
        <v>0.25</v>
      </c>
      <c r="AI27" s="246" t="s">
        <v>98</v>
      </c>
      <c r="AJ27" s="241">
        <v>0.15</v>
      </c>
      <c r="AK27" s="247">
        <v>0.4</v>
      </c>
      <c r="AL27" s="248">
        <v>7.1999999999999995E-2</v>
      </c>
      <c r="AM27" s="248">
        <v>0.4</v>
      </c>
      <c r="AN27" s="249" t="s">
        <v>99</v>
      </c>
      <c r="AO27" s="249" t="s">
        <v>100</v>
      </c>
      <c r="AP27" s="249" t="s">
        <v>101</v>
      </c>
      <c r="AQ27" s="453"/>
      <c r="AR27" s="463"/>
      <c r="AS27" s="463"/>
      <c r="AT27" s="464"/>
      <c r="AU27" s="463"/>
      <c r="AV27" s="463"/>
      <c r="AW27" s="464"/>
      <c r="AX27" s="464"/>
      <c r="AY27" s="464"/>
      <c r="AZ27" s="487"/>
      <c r="BA27" s="408"/>
      <c r="BB27" s="408"/>
      <c r="BC27" s="408"/>
      <c r="BD27" s="408"/>
      <c r="BE27" s="408"/>
      <c r="BF27" s="408"/>
      <c r="BG27" s="408"/>
      <c r="BH27" s="416"/>
      <c r="BI27" s="416"/>
      <c r="BJ27" s="416"/>
      <c r="BK27" s="416"/>
      <c r="BL27" s="416"/>
      <c r="BM27" s="408"/>
      <c r="BN27" s="408"/>
      <c r="BO27" s="673"/>
    </row>
    <row r="28" spans="1:67" s="72" customFormat="1" ht="106.5" customHeight="1">
      <c r="A28" s="678"/>
      <c r="B28" s="678"/>
      <c r="C28" s="678"/>
      <c r="D28" s="682"/>
      <c r="E28" s="682"/>
      <c r="F28" s="483"/>
      <c r="G28" s="408"/>
      <c r="H28" s="487"/>
      <c r="I28" s="487"/>
      <c r="J28" s="463"/>
      <c r="K28" s="676"/>
      <c r="L28" s="408"/>
      <c r="M28" s="662"/>
      <c r="N28" s="408"/>
      <c r="O28" s="408"/>
      <c r="P28" s="484"/>
      <c r="Q28" s="680"/>
      <c r="R28" s="487"/>
      <c r="S28" s="455"/>
      <c r="T28" s="487"/>
      <c r="U28" s="455"/>
      <c r="V28" s="487"/>
      <c r="W28" s="455"/>
      <c r="X28" s="458"/>
      <c r="Y28" s="455"/>
      <c r="Z28" s="455"/>
      <c r="AA28" s="464"/>
      <c r="AB28" s="243">
        <v>3</v>
      </c>
      <c r="AC28" s="237" t="s">
        <v>1426</v>
      </c>
      <c r="AD28" s="237" t="s">
        <v>1374</v>
      </c>
      <c r="AE28" s="237" t="s">
        <v>1423</v>
      </c>
      <c r="AF28" s="245" t="s">
        <v>96</v>
      </c>
      <c r="AG28" s="246" t="s">
        <v>97</v>
      </c>
      <c r="AH28" s="241">
        <v>0.25</v>
      </c>
      <c r="AI28" s="246" t="s">
        <v>98</v>
      </c>
      <c r="AJ28" s="241">
        <v>0.15</v>
      </c>
      <c r="AK28" s="247">
        <v>0.4</v>
      </c>
      <c r="AL28" s="248">
        <v>4.3199999999999995E-2</v>
      </c>
      <c r="AM28" s="248">
        <v>0.4</v>
      </c>
      <c r="AN28" s="249" t="s">
        <v>99</v>
      </c>
      <c r="AO28" s="249" t="s">
        <v>100</v>
      </c>
      <c r="AP28" s="249" t="s">
        <v>101</v>
      </c>
      <c r="AQ28" s="453"/>
      <c r="AR28" s="463"/>
      <c r="AS28" s="463"/>
      <c r="AT28" s="464"/>
      <c r="AU28" s="463"/>
      <c r="AV28" s="463"/>
      <c r="AW28" s="464"/>
      <c r="AX28" s="464"/>
      <c r="AY28" s="464"/>
      <c r="AZ28" s="487"/>
      <c r="BA28" s="408"/>
      <c r="BB28" s="408"/>
      <c r="BC28" s="408"/>
      <c r="BD28" s="408"/>
      <c r="BE28" s="408"/>
      <c r="BF28" s="408"/>
      <c r="BG28" s="408"/>
      <c r="BH28" s="416"/>
      <c r="BI28" s="416"/>
      <c r="BJ28" s="416"/>
      <c r="BK28" s="416"/>
      <c r="BL28" s="416"/>
      <c r="BM28" s="408"/>
      <c r="BN28" s="408"/>
      <c r="BO28" s="673"/>
    </row>
    <row r="29" spans="1:67" s="72" customFormat="1">
      <c r="A29" s="678"/>
      <c r="B29" s="678"/>
      <c r="C29" s="678"/>
      <c r="D29" s="682"/>
      <c r="E29" s="682"/>
      <c r="F29" s="483"/>
      <c r="G29" s="408"/>
      <c r="H29" s="487"/>
      <c r="I29" s="487"/>
      <c r="J29" s="463"/>
      <c r="K29" s="676"/>
      <c r="L29" s="408"/>
      <c r="M29" s="662"/>
      <c r="N29" s="408"/>
      <c r="O29" s="408"/>
      <c r="P29" s="484"/>
      <c r="Q29" s="680"/>
      <c r="R29" s="487"/>
      <c r="S29" s="455"/>
      <c r="T29" s="487"/>
      <c r="U29" s="455"/>
      <c r="V29" s="487"/>
      <c r="W29" s="455"/>
      <c r="X29" s="458"/>
      <c r="Y29" s="455"/>
      <c r="Z29" s="455"/>
      <c r="AA29" s="464"/>
      <c r="AB29" s="243"/>
      <c r="AC29" s="237"/>
      <c r="AD29" s="237"/>
      <c r="AE29" s="237"/>
      <c r="AF29" s="245" t="s">
        <v>143</v>
      </c>
      <c r="AG29" s="246"/>
      <c r="AH29" s="241" t="s">
        <v>143</v>
      </c>
      <c r="AI29" s="246"/>
      <c r="AJ29" s="241" t="s">
        <v>143</v>
      </c>
      <c r="AK29" s="247" t="s">
        <v>143</v>
      </c>
      <c r="AL29" s="248" t="s">
        <v>143</v>
      </c>
      <c r="AM29" s="248" t="s">
        <v>143</v>
      </c>
      <c r="AN29" s="249"/>
      <c r="AO29" s="249"/>
      <c r="AP29" s="249"/>
      <c r="AQ29" s="453"/>
      <c r="AR29" s="463"/>
      <c r="AS29" s="463"/>
      <c r="AT29" s="464"/>
      <c r="AU29" s="463"/>
      <c r="AV29" s="463"/>
      <c r="AW29" s="464"/>
      <c r="AX29" s="464"/>
      <c r="AY29" s="464"/>
      <c r="AZ29" s="487"/>
      <c r="BA29" s="408"/>
      <c r="BB29" s="408"/>
      <c r="BC29" s="408"/>
      <c r="BD29" s="408"/>
      <c r="BE29" s="408"/>
      <c r="BF29" s="408"/>
      <c r="BG29" s="408"/>
      <c r="BH29" s="416"/>
      <c r="BI29" s="416"/>
      <c r="BJ29" s="416"/>
      <c r="BK29" s="416"/>
      <c r="BL29" s="416"/>
      <c r="BM29" s="408"/>
      <c r="BN29" s="408"/>
      <c r="BO29" s="673"/>
    </row>
    <row r="30" spans="1:67" s="72" customFormat="1">
      <c r="A30" s="678"/>
      <c r="B30" s="678"/>
      <c r="C30" s="678"/>
      <c r="D30" s="682"/>
      <c r="E30" s="682"/>
      <c r="F30" s="483"/>
      <c r="G30" s="408"/>
      <c r="H30" s="487"/>
      <c r="I30" s="487"/>
      <c r="J30" s="463"/>
      <c r="K30" s="676"/>
      <c r="L30" s="408"/>
      <c r="M30" s="662"/>
      <c r="N30" s="408"/>
      <c r="O30" s="408"/>
      <c r="P30" s="484"/>
      <c r="Q30" s="680"/>
      <c r="R30" s="487"/>
      <c r="S30" s="455"/>
      <c r="T30" s="487"/>
      <c r="U30" s="455"/>
      <c r="V30" s="487"/>
      <c r="W30" s="455"/>
      <c r="X30" s="458"/>
      <c r="Y30" s="455"/>
      <c r="Z30" s="455"/>
      <c r="AA30" s="464"/>
      <c r="AB30" s="243"/>
      <c r="AC30" s="237"/>
      <c r="AD30" s="237"/>
      <c r="AE30" s="237"/>
      <c r="AF30" s="245" t="s">
        <v>143</v>
      </c>
      <c r="AG30" s="246"/>
      <c r="AH30" s="241" t="s">
        <v>143</v>
      </c>
      <c r="AI30" s="246"/>
      <c r="AJ30" s="241" t="s">
        <v>143</v>
      </c>
      <c r="AK30" s="247" t="s">
        <v>143</v>
      </c>
      <c r="AL30" s="248" t="s">
        <v>143</v>
      </c>
      <c r="AM30" s="248" t="s">
        <v>143</v>
      </c>
      <c r="AN30" s="249"/>
      <c r="AO30" s="249"/>
      <c r="AP30" s="249"/>
      <c r="AQ30" s="453"/>
      <c r="AR30" s="463"/>
      <c r="AS30" s="463"/>
      <c r="AT30" s="464"/>
      <c r="AU30" s="463"/>
      <c r="AV30" s="463"/>
      <c r="AW30" s="464"/>
      <c r="AX30" s="464"/>
      <c r="AY30" s="464"/>
      <c r="AZ30" s="487"/>
      <c r="BA30" s="408"/>
      <c r="BB30" s="408"/>
      <c r="BC30" s="408"/>
      <c r="BD30" s="408"/>
      <c r="BE30" s="408"/>
      <c r="BF30" s="408"/>
      <c r="BG30" s="408"/>
      <c r="BH30" s="416"/>
      <c r="BI30" s="416"/>
      <c r="BJ30" s="416"/>
      <c r="BK30" s="416"/>
      <c r="BL30" s="416"/>
      <c r="BM30" s="408"/>
      <c r="BN30" s="408"/>
      <c r="BO30" s="673"/>
    </row>
    <row r="31" spans="1:67" s="72" customFormat="1" ht="15.75" thickBot="1">
      <c r="A31" s="678"/>
      <c r="B31" s="678"/>
      <c r="C31" s="678"/>
      <c r="D31" s="682"/>
      <c r="E31" s="682"/>
      <c r="F31" s="483"/>
      <c r="G31" s="408"/>
      <c r="H31" s="487"/>
      <c r="I31" s="487"/>
      <c r="J31" s="643"/>
      <c r="K31" s="677"/>
      <c r="L31" s="639"/>
      <c r="M31" s="663"/>
      <c r="N31" s="639"/>
      <c r="O31" s="639"/>
      <c r="P31" s="658"/>
      <c r="Q31" s="681"/>
      <c r="R31" s="647"/>
      <c r="S31" s="652"/>
      <c r="T31" s="647"/>
      <c r="U31" s="652"/>
      <c r="V31" s="647"/>
      <c r="W31" s="652"/>
      <c r="X31" s="654"/>
      <c r="Y31" s="652"/>
      <c r="Z31" s="652"/>
      <c r="AA31" s="645"/>
      <c r="AB31" s="132"/>
      <c r="AC31" s="141"/>
      <c r="AD31" s="141"/>
      <c r="AE31" s="141"/>
      <c r="AF31" s="142" t="s">
        <v>143</v>
      </c>
      <c r="AG31" s="143"/>
      <c r="AH31" s="136" t="s">
        <v>143</v>
      </c>
      <c r="AI31" s="143"/>
      <c r="AJ31" s="136" t="s">
        <v>143</v>
      </c>
      <c r="AK31" s="137" t="s">
        <v>143</v>
      </c>
      <c r="AL31" s="248" t="s">
        <v>143</v>
      </c>
      <c r="AM31" s="248" t="s">
        <v>143</v>
      </c>
      <c r="AN31" s="135"/>
      <c r="AO31" s="135"/>
      <c r="AP31" s="135"/>
      <c r="AQ31" s="650"/>
      <c r="AR31" s="643"/>
      <c r="AS31" s="643"/>
      <c r="AT31" s="645"/>
      <c r="AU31" s="643"/>
      <c r="AV31" s="643"/>
      <c r="AW31" s="645"/>
      <c r="AX31" s="645"/>
      <c r="AY31" s="645"/>
      <c r="AZ31" s="647"/>
      <c r="BA31" s="639"/>
      <c r="BB31" s="639"/>
      <c r="BC31" s="639"/>
      <c r="BD31" s="639"/>
      <c r="BE31" s="639"/>
      <c r="BF31" s="639"/>
      <c r="BG31" s="639"/>
      <c r="BH31" s="641"/>
      <c r="BI31" s="641"/>
      <c r="BJ31" s="641"/>
      <c r="BK31" s="641"/>
      <c r="BL31" s="641"/>
      <c r="BM31" s="639"/>
      <c r="BN31" s="639"/>
      <c r="BO31" s="674"/>
    </row>
    <row r="32" spans="1:67" s="72" customFormat="1" ht="111.75" customHeight="1">
      <c r="A32" s="678"/>
      <c r="B32" s="678"/>
      <c r="C32" s="678"/>
      <c r="D32" s="682" t="s">
        <v>1369</v>
      </c>
      <c r="E32" s="682" t="s">
        <v>774</v>
      </c>
      <c r="F32" s="483">
        <v>2</v>
      </c>
      <c r="G32" s="408" t="s">
        <v>785</v>
      </c>
      <c r="H32" s="487"/>
      <c r="I32" s="487"/>
      <c r="J32" s="659" t="s">
        <v>1427</v>
      </c>
      <c r="K32" s="675" t="s">
        <v>87</v>
      </c>
      <c r="L32" s="638" t="s">
        <v>88</v>
      </c>
      <c r="M32" s="661" t="s">
        <v>1372</v>
      </c>
      <c r="N32" s="638"/>
      <c r="O32" s="638"/>
      <c r="P32" s="657"/>
      <c r="Q32" s="655"/>
      <c r="R32" s="646" t="s">
        <v>103</v>
      </c>
      <c r="S32" s="651">
        <v>0.2</v>
      </c>
      <c r="T32" s="646" t="s">
        <v>125</v>
      </c>
      <c r="U32" s="651">
        <v>0.2</v>
      </c>
      <c r="V32" s="646" t="s">
        <v>195</v>
      </c>
      <c r="W32" s="651">
        <v>0.4</v>
      </c>
      <c r="X32" s="653" t="s">
        <v>195</v>
      </c>
      <c r="Y32" s="651">
        <v>0.4</v>
      </c>
      <c r="Z32" s="651" t="s">
        <v>214</v>
      </c>
      <c r="AA32" s="644" t="s">
        <v>131</v>
      </c>
      <c r="AB32" s="26">
        <v>1</v>
      </c>
      <c r="AC32" s="73" t="s">
        <v>1428</v>
      </c>
      <c r="AD32" s="73" t="s">
        <v>1374</v>
      </c>
      <c r="AE32" s="73" t="s">
        <v>1429</v>
      </c>
      <c r="AF32" s="30" t="s">
        <v>96</v>
      </c>
      <c r="AG32" s="27" t="s">
        <v>97</v>
      </c>
      <c r="AH32" s="75">
        <v>0.25</v>
      </c>
      <c r="AI32" s="27" t="s">
        <v>98</v>
      </c>
      <c r="AJ32" s="75">
        <v>0.15</v>
      </c>
      <c r="AK32" s="76">
        <v>0.4</v>
      </c>
      <c r="AL32" s="28">
        <v>0.12</v>
      </c>
      <c r="AM32" s="28">
        <v>0.4</v>
      </c>
      <c r="AN32" s="29" t="s">
        <v>99</v>
      </c>
      <c r="AO32" s="29" t="s">
        <v>100</v>
      </c>
      <c r="AP32" s="29" t="s">
        <v>101</v>
      </c>
      <c r="AQ32" s="660" t="s">
        <v>1430</v>
      </c>
      <c r="AR32" s="642">
        <v>0.2</v>
      </c>
      <c r="AS32" s="642">
        <v>0.12</v>
      </c>
      <c r="AT32" s="644" t="s">
        <v>103</v>
      </c>
      <c r="AU32" s="642">
        <v>0.4</v>
      </c>
      <c r="AV32" s="642">
        <v>0.4</v>
      </c>
      <c r="AW32" s="644" t="s">
        <v>195</v>
      </c>
      <c r="AX32" s="644" t="s">
        <v>131</v>
      </c>
      <c r="AY32" s="644" t="s">
        <v>131</v>
      </c>
      <c r="AZ32" s="646" t="s">
        <v>132</v>
      </c>
      <c r="BA32" s="638" t="s">
        <v>133</v>
      </c>
      <c r="BB32" s="638" t="s">
        <v>133</v>
      </c>
      <c r="BC32" s="638" t="s">
        <v>133</v>
      </c>
      <c r="BD32" s="638" t="s">
        <v>133</v>
      </c>
      <c r="BE32" s="638" t="s">
        <v>133</v>
      </c>
      <c r="BF32" s="638" t="s">
        <v>219</v>
      </c>
      <c r="BG32" s="638" t="s">
        <v>219</v>
      </c>
      <c r="BH32" s="640" t="s">
        <v>219</v>
      </c>
      <c r="BI32" s="640"/>
      <c r="BJ32" s="640"/>
      <c r="BK32" s="640"/>
      <c r="BL32" s="640" t="s">
        <v>219</v>
      </c>
      <c r="BM32" s="638" t="s">
        <v>509</v>
      </c>
      <c r="BN32" s="638" t="s">
        <v>219</v>
      </c>
      <c r="BO32" s="672" t="s">
        <v>219</v>
      </c>
    </row>
    <row r="33" spans="1:67" s="72" customFormat="1">
      <c r="A33" s="678"/>
      <c r="B33" s="678"/>
      <c r="C33" s="678"/>
      <c r="D33" s="682"/>
      <c r="E33" s="682"/>
      <c r="F33" s="483"/>
      <c r="G33" s="408"/>
      <c r="H33" s="487"/>
      <c r="I33" s="487"/>
      <c r="J33" s="463"/>
      <c r="K33" s="676"/>
      <c r="L33" s="408"/>
      <c r="M33" s="662"/>
      <c r="N33" s="408"/>
      <c r="O33" s="408"/>
      <c r="P33" s="484"/>
      <c r="Q33" s="486"/>
      <c r="R33" s="487"/>
      <c r="S33" s="455"/>
      <c r="T33" s="487"/>
      <c r="U33" s="455"/>
      <c r="V33" s="487"/>
      <c r="W33" s="455"/>
      <c r="X33" s="458"/>
      <c r="Y33" s="455"/>
      <c r="Z33" s="455"/>
      <c r="AA33" s="464"/>
      <c r="AB33" s="243"/>
      <c r="AC33" s="237"/>
      <c r="AD33" s="237"/>
      <c r="AE33" s="237"/>
      <c r="AF33" s="245" t="s">
        <v>143</v>
      </c>
      <c r="AG33" s="246"/>
      <c r="AH33" s="241" t="s">
        <v>143</v>
      </c>
      <c r="AI33" s="246"/>
      <c r="AJ33" s="241" t="s">
        <v>143</v>
      </c>
      <c r="AK33" s="247" t="s">
        <v>143</v>
      </c>
      <c r="AL33" s="248" t="s">
        <v>143</v>
      </c>
      <c r="AM33" s="248" t="s">
        <v>143</v>
      </c>
      <c r="AN33" s="249"/>
      <c r="AO33" s="249"/>
      <c r="AP33" s="249"/>
      <c r="AQ33" s="453"/>
      <c r="AR33" s="463"/>
      <c r="AS33" s="463"/>
      <c r="AT33" s="464"/>
      <c r="AU33" s="463"/>
      <c r="AV33" s="463"/>
      <c r="AW33" s="464"/>
      <c r="AX33" s="464"/>
      <c r="AY33" s="464"/>
      <c r="AZ33" s="487"/>
      <c r="BA33" s="408"/>
      <c r="BB33" s="408"/>
      <c r="BC33" s="408"/>
      <c r="BD33" s="408"/>
      <c r="BE33" s="408"/>
      <c r="BF33" s="408"/>
      <c r="BG33" s="408"/>
      <c r="BH33" s="416"/>
      <c r="BI33" s="416"/>
      <c r="BJ33" s="416"/>
      <c r="BK33" s="416"/>
      <c r="BL33" s="416"/>
      <c r="BM33" s="408"/>
      <c r="BN33" s="408"/>
      <c r="BO33" s="673"/>
    </row>
    <row r="34" spans="1:67" s="72" customFormat="1">
      <c r="A34" s="678"/>
      <c r="B34" s="678"/>
      <c r="C34" s="678"/>
      <c r="D34" s="682"/>
      <c r="E34" s="682"/>
      <c r="F34" s="483"/>
      <c r="G34" s="408"/>
      <c r="H34" s="487"/>
      <c r="I34" s="487"/>
      <c r="J34" s="463"/>
      <c r="K34" s="676"/>
      <c r="L34" s="408"/>
      <c r="M34" s="662"/>
      <c r="N34" s="408"/>
      <c r="O34" s="408"/>
      <c r="P34" s="484"/>
      <c r="Q34" s="486"/>
      <c r="R34" s="487"/>
      <c r="S34" s="455"/>
      <c r="T34" s="487"/>
      <c r="U34" s="455"/>
      <c r="V34" s="487"/>
      <c r="W34" s="455"/>
      <c r="X34" s="458"/>
      <c r="Y34" s="455"/>
      <c r="Z34" s="455"/>
      <c r="AA34" s="464"/>
      <c r="AB34" s="243"/>
      <c r="AC34" s="237"/>
      <c r="AD34" s="237"/>
      <c r="AE34" s="237"/>
      <c r="AF34" s="245" t="s">
        <v>143</v>
      </c>
      <c r="AG34" s="246"/>
      <c r="AH34" s="241" t="s">
        <v>143</v>
      </c>
      <c r="AI34" s="246"/>
      <c r="AJ34" s="241" t="s">
        <v>143</v>
      </c>
      <c r="AK34" s="247" t="s">
        <v>143</v>
      </c>
      <c r="AL34" s="248" t="s">
        <v>143</v>
      </c>
      <c r="AM34" s="248" t="s">
        <v>143</v>
      </c>
      <c r="AN34" s="249"/>
      <c r="AO34" s="249"/>
      <c r="AP34" s="249"/>
      <c r="AQ34" s="453"/>
      <c r="AR34" s="463"/>
      <c r="AS34" s="463"/>
      <c r="AT34" s="464"/>
      <c r="AU34" s="463"/>
      <c r="AV34" s="463"/>
      <c r="AW34" s="464"/>
      <c r="AX34" s="464"/>
      <c r="AY34" s="464"/>
      <c r="AZ34" s="487"/>
      <c r="BA34" s="408"/>
      <c r="BB34" s="408"/>
      <c r="BC34" s="408"/>
      <c r="BD34" s="408"/>
      <c r="BE34" s="408"/>
      <c r="BF34" s="408"/>
      <c r="BG34" s="408"/>
      <c r="BH34" s="416"/>
      <c r="BI34" s="416"/>
      <c r="BJ34" s="416"/>
      <c r="BK34" s="416"/>
      <c r="BL34" s="416"/>
      <c r="BM34" s="408"/>
      <c r="BN34" s="408"/>
      <c r="BO34" s="673"/>
    </row>
    <row r="35" spans="1:67" s="72" customFormat="1">
      <c r="A35" s="678"/>
      <c r="B35" s="678"/>
      <c r="C35" s="678"/>
      <c r="D35" s="682"/>
      <c r="E35" s="682"/>
      <c r="F35" s="483"/>
      <c r="G35" s="408"/>
      <c r="H35" s="487"/>
      <c r="I35" s="487"/>
      <c r="J35" s="463"/>
      <c r="K35" s="676"/>
      <c r="L35" s="408"/>
      <c r="M35" s="662"/>
      <c r="N35" s="408"/>
      <c r="O35" s="408"/>
      <c r="P35" s="484"/>
      <c r="Q35" s="486"/>
      <c r="R35" s="487"/>
      <c r="S35" s="455"/>
      <c r="T35" s="487"/>
      <c r="U35" s="455"/>
      <c r="V35" s="487"/>
      <c r="W35" s="455"/>
      <c r="X35" s="458"/>
      <c r="Y35" s="455"/>
      <c r="Z35" s="455"/>
      <c r="AA35" s="464"/>
      <c r="AB35" s="243"/>
      <c r="AC35" s="237"/>
      <c r="AD35" s="237"/>
      <c r="AE35" s="237"/>
      <c r="AF35" s="245" t="s">
        <v>143</v>
      </c>
      <c r="AG35" s="246"/>
      <c r="AH35" s="241" t="s">
        <v>143</v>
      </c>
      <c r="AI35" s="246"/>
      <c r="AJ35" s="241" t="s">
        <v>143</v>
      </c>
      <c r="AK35" s="247" t="s">
        <v>143</v>
      </c>
      <c r="AL35" s="248" t="s">
        <v>143</v>
      </c>
      <c r="AM35" s="248" t="s">
        <v>143</v>
      </c>
      <c r="AN35" s="249"/>
      <c r="AO35" s="249"/>
      <c r="AP35" s="249"/>
      <c r="AQ35" s="453"/>
      <c r="AR35" s="463"/>
      <c r="AS35" s="463"/>
      <c r="AT35" s="464"/>
      <c r="AU35" s="463"/>
      <c r="AV35" s="463"/>
      <c r="AW35" s="464"/>
      <c r="AX35" s="464"/>
      <c r="AY35" s="464"/>
      <c r="AZ35" s="487"/>
      <c r="BA35" s="408"/>
      <c r="BB35" s="408"/>
      <c r="BC35" s="408"/>
      <c r="BD35" s="408"/>
      <c r="BE35" s="408"/>
      <c r="BF35" s="408"/>
      <c r="BG35" s="408"/>
      <c r="BH35" s="416"/>
      <c r="BI35" s="416"/>
      <c r="BJ35" s="416"/>
      <c r="BK35" s="416"/>
      <c r="BL35" s="416"/>
      <c r="BM35" s="408"/>
      <c r="BN35" s="408"/>
      <c r="BO35" s="673"/>
    </row>
    <row r="36" spans="1:67" s="72" customFormat="1">
      <c r="A36" s="678"/>
      <c r="B36" s="678"/>
      <c r="C36" s="678"/>
      <c r="D36" s="682"/>
      <c r="E36" s="682"/>
      <c r="F36" s="483"/>
      <c r="G36" s="408"/>
      <c r="H36" s="487"/>
      <c r="I36" s="487"/>
      <c r="J36" s="463"/>
      <c r="K36" s="676"/>
      <c r="L36" s="408"/>
      <c r="M36" s="662"/>
      <c r="N36" s="408"/>
      <c r="O36" s="408"/>
      <c r="P36" s="484"/>
      <c r="Q36" s="486"/>
      <c r="R36" s="487"/>
      <c r="S36" s="455"/>
      <c r="T36" s="487"/>
      <c r="U36" s="455"/>
      <c r="V36" s="487"/>
      <c r="W36" s="455"/>
      <c r="X36" s="458"/>
      <c r="Y36" s="455"/>
      <c r="Z36" s="455"/>
      <c r="AA36" s="464"/>
      <c r="AB36" s="243"/>
      <c r="AC36" s="237"/>
      <c r="AD36" s="237"/>
      <c r="AE36" s="237"/>
      <c r="AF36" s="245" t="s">
        <v>143</v>
      </c>
      <c r="AG36" s="246"/>
      <c r="AH36" s="241" t="s">
        <v>143</v>
      </c>
      <c r="AI36" s="246"/>
      <c r="AJ36" s="241" t="s">
        <v>143</v>
      </c>
      <c r="AK36" s="247" t="s">
        <v>143</v>
      </c>
      <c r="AL36" s="248" t="s">
        <v>143</v>
      </c>
      <c r="AM36" s="248" t="s">
        <v>143</v>
      </c>
      <c r="AN36" s="249"/>
      <c r="AO36" s="249"/>
      <c r="AP36" s="249"/>
      <c r="AQ36" s="453"/>
      <c r="AR36" s="463"/>
      <c r="AS36" s="463"/>
      <c r="AT36" s="464"/>
      <c r="AU36" s="463"/>
      <c r="AV36" s="463"/>
      <c r="AW36" s="464"/>
      <c r="AX36" s="464"/>
      <c r="AY36" s="464"/>
      <c r="AZ36" s="487"/>
      <c r="BA36" s="408"/>
      <c r="BB36" s="408"/>
      <c r="BC36" s="408"/>
      <c r="BD36" s="408"/>
      <c r="BE36" s="408"/>
      <c r="BF36" s="408"/>
      <c r="BG36" s="408"/>
      <c r="BH36" s="416"/>
      <c r="BI36" s="416"/>
      <c r="BJ36" s="416"/>
      <c r="BK36" s="416"/>
      <c r="BL36" s="416"/>
      <c r="BM36" s="408"/>
      <c r="BN36" s="408"/>
      <c r="BO36" s="673"/>
    </row>
    <row r="37" spans="1:67" s="72" customFormat="1" ht="15.75" thickBot="1">
      <c r="A37" s="678"/>
      <c r="B37" s="678"/>
      <c r="C37" s="678"/>
      <c r="D37" s="682"/>
      <c r="E37" s="682"/>
      <c r="F37" s="483"/>
      <c r="G37" s="408"/>
      <c r="H37" s="487"/>
      <c r="I37" s="487"/>
      <c r="J37" s="643"/>
      <c r="K37" s="677"/>
      <c r="L37" s="639"/>
      <c r="M37" s="663"/>
      <c r="N37" s="639"/>
      <c r="O37" s="639"/>
      <c r="P37" s="658"/>
      <c r="Q37" s="656"/>
      <c r="R37" s="647"/>
      <c r="S37" s="652"/>
      <c r="T37" s="647"/>
      <c r="U37" s="652"/>
      <c r="V37" s="647"/>
      <c r="W37" s="652"/>
      <c r="X37" s="654"/>
      <c r="Y37" s="652"/>
      <c r="Z37" s="652"/>
      <c r="AA37" s="645"/>
      <c r="AB37" s="132"/>
      <c r="AC37" s="141"/>
      <c r="AD37" s="141"/>
      <c r="AE37" s="141"/>
      <c r="AF37" s="134" t="s">
        <v>143</v>
      </c>
      <c r="AG37" s="140"/>
      <c r="AH37" s="136" t="s">
        <v>143</v>
      </c>
      <c r="AI37" s="140"/>
      <c r="AJ37" s="136" t="s">
        <v>143</v>
      </c>
      <c r="AK37" s="137" t="s">
        <v>143</v>
      </c>
      <c r="AL37" s="144" t="s">
        <v>143</v>
      </c>
      <c r="AM37" s="144" t="s">
        <v>143</v>
      </c>
      <c r="AN37" s="135"/>
      <c r="AO37" s="135"/>
      <c r="AP37" s="135"/>
      <c r="AQ37" s="650"/>
      <c r="AR37" s="643"/>
      <c r="AS37" s="643"/>
      <c r="AT37" s="645"/>
      <c r="AU37" s="643"/>
      <c r="AV37" s="643"/>
      <c r="AW37" s="645"/>
      <c r="AX37" s="645"/>
      <c r="AY37" s="645"/>
      <c r="AZ37" s="647"/>
      <c r="BA37" s="639"/>
      <c r="BB37" s="639"/>
      <c r="BC37" s="639"/>
      <c r="BD37" s="639"/>
      <c r="BE37" s="639"/>
      <c r="BF37" s="639"/>
      <c r="BG37" s="639"/>
      <c r="BH37" s="641"/>
      <c r="BI37" s="641"/>
      <c r="BJ37" s="641"/>
      <c r="BK37" s="641"/>
      <c r="BL37" s="641"/>
      <c r="BM37" s="639"/>
      <c r="BN37" s="639"/>
      <c r="BO37" s="674"/>
    </row>
    <row r="38" spans="1:67" s="72" customFormat="1" ht="98.25" customHeight="1">
      <c r="A38" s="635" t="s">
        <v>889</v>
      </c>
      <c r="B38" s="635" t="s">
        <v>890</v>
      </c>
      <c r="C38" s="635" t="s">
        <v>891</v>
      </c>
      <c r="D38" s="664" t="s">
        <v>1369</v>
      </c>
      <c r="E38" s="667" t="s">
        <v>892</v>
      </c>
      <c r="F38" s="670">
        <v>1</v>
      </c>
      <c r="G38" s="638" t="s">
        <v>1431</v>
      </c>
      <c r="H38" s="660"/>
      <c r="I38" s="646"/>
      <c r="J38" s="659" t="s">
        <v>1432</v>
      </c>
      <c r="K38" s="660" t="s">
        <v>192</v>
      </c>
      <c r="L38" s="638" t="s">
        <v>88</v>
      </c>
      <c r="M38" s="661" t="s">
        <v>1372</v>
      </c>
      <c r="N38" s="638"/>
      <c r="O38" s="638"/>
      <c r="P38" s="655"/>
      <c r="Q38" s="657"/>
      <c r="R38" s="646" t="s">
        <v>129</v>
      </c>
      <c r="S38" s="651">
        <v>0.4</v>
      </c>
      <c r="T38" s="646" t="s">
        <v>195</v>
      </c>
      <c r="U38" s="651">
        <v>0.4</v>
      </c>
      <c r="V38" s="646" t="s">
        <v>195</v>
      </c>
      <c r="W38" s="651">
        <v>0.4</v>
      </c>
      <c r="X38" s="653" t="s">
        <v>195</v>
      </c>
      <c r="Y38" s="651">
        <v>0.4</v>
      </c>
      <c r="Z38" s="651" t="s">
        <v>196</v>
      </c>
      <c r="AA38" s="644" t="s">
        <v>130</v>
      </c>
      <c r="AB38" s="26">
        <v>1</v>
      </c>
      <c r="AC38" s="73" t="s">
        <v>1433</v>
      </c>
      <c r="AD38" s="73" t="s">
        <v>1374</v>
      </c>
      <c r="AE38" s="73" t="s">
        <v>1434</v>
      </c>
      <c r="AF38" s="30" t="s">
        <v>96</v>
      </c>
      <c r="AG38" s="27" t="s">
        <v>97</v>
      </c>
      <c r="AH38" s="75">
        <v>0.25</v>
      </c>
      <c r="AI38" s="27" t="s">
        <v>98</v>
      </c>
      <c r="AJ38" s="75">
        <v>0.15</v>
      </c>
      <c r="AK38" s="76">
        <v>0.4</v>
      </c>
      <c r="AL38" s="28">
        <v>0.24</v>
      </c>
      <c r="AM38" s="28">
        <v>0.4</v>
      </c>
      <c r="AN38" s="29" t="s">
        <v>99</v>
      </c>
      <c r="AO38" s="29" t="s">
        <v>100</v>
      </c>
      <c r="AP38" s="29" t="s">
        <v>101</v>
      </c>
      <c r="AQ38" s="452" t="s">
        <v>1435</v>
      </c>
      <c r="AR38" s="642">
        <v>0.4</v>
      </c>
      <c r="AS38" s="642">
        <v>0.24</v>
      </c>
      <c r="AT38" s="644" t="s">
        <v>129</v>
      </c>
      <c r="AU38" s="642">
        <v>0.4</v>
      </c>
      <c r="AV38" s="642">
        <v>0.4</v>
      </c>
      <c r="AW38" s="644" t="s">
        <v>195</v>
      </c>
      <c r="AX38" s="644" t="s">
        <v>130</v>
      </c>
      <c r="AY38" s="644" t="s">
        <v>130</v>
      </c>
      <c r="AZ38" s="646" t="s">
        <v>105</v>
      </c>
      <c r="BA38" s="638" t="s">
        <v>1436</v>
      </c>
      <c r="BB38" s="638" t="s">
        <v>1437</v>
      </c>
      <c r="BC38" s="638" t="s">
        <v>1438</v>
      </c>
      <c r="BD38" s="638" t="s">
        <v>1439</v>
      </c>
      <c r="BE38" s="648">
        <v>45657</v>
      </c>
      <c r="BF38" s="638" t="s">
        <v>1440</v>
      </c>
      <c r="BG38" s="638" t="s">
        <v>1441</v>
      </c>
      <c r="BH38" s="640" t="s">
        <v>1442</v>
      </c>
      <c r="BI38" s="640"/>
      <c r="BJ38" s="640"/>
      <c r="BK38" s="640"/>
      <c r="BL38" s="640" t="s">
        <v>613</v>
      </c>
      <c r="BM38" s="638" t="s">
        <v>113</v>
      </c>
      <c r="BN38" s="638" t="s">
        <v>613</v>
      </c>
      <c r="BO38" s="672" t="s">
        <v>613</v>
      </c>
    </row>
    <row r="39" spans="1:67" s="72" customFormat="1">
      <c r="A39" s="636"/>
      <c r="B39" s="636"/>
      <c r="C39" s="636"/>
      <c r="D39" s="665"/>
      <c r="E39" s="668"/>
      <c r="F39" s="483"/>
      <c r="G39" s="408"/>
      <c r="H39" s="453"/>
      <c r="I39" s="487"/>
      <c r="J39" s="463"/>
      <c r="K39" s="453"/>
      <c r="L39" s="408"/>
      <c r="M39" s="662"/>
      <c r="N39" s="408"/>
      <c r="O39" s="408"/>
      <c r="P39" s="486"/>
      <c r="Q39" s="484"/>
      <c r="R39" s="487"/>
      <c r="S39" s="455"/>
      <c r="T39" s="487"/>
      <c r="U39" s="455"/>
      <c r="V39" s="487"/>
      <c r="W39" s="455"/>
      <c r="X39" s="458"/>
      <c r="Y39" s="455"/>
      <c r="Z39" s="455"/>
      <c r="AA39" s="464"/>
      <c r="AB39" s="243"/>
      <c r="AC39" s="237"/>
      <c r="AD39" s="237"/>
      <c r="AE39" s="237"/>
      <c r="AF39" s="245" t="s">
        <v>143</v>
      </c>
      <c r="AG39" s="246"/>
      <c r="AH39" s="241" t="s">
        <v>143</v>
      </c>
      <c r="AI39" s="246"/>
      <c r="AJ39" s="241" t="s">
        <v>143</v>
      </c>
      <c r="AK39" s="247" t="s">
        <v>143</v>
      </c>
      <c r="AL39" s="248" t="s">
        <v>143</v>
      </c>
      <c r="AM39" s="248" t="s">
        <v>143</v>
      </c>
      <c r="AN39" s="249"/>
      <c r="AO39" s="249"/>
      <c r="AP39" s="249"/>
      <c r="AQ39" s="453"/>
      <c r="AR39" s="463"/>
      <c r="AS39" s="463"/>
      <c r="AT39" s="464"/>
      <c r="AU39" s="463"/>
      <c r="AV39" s="463"/>
      <c r="AW39" s="464"/>
      <c r="AX39" s="464"/>
      <c r="AY39" s="464"/>
      <c r="AZ39" s="487"/>
      <c r="BA39" s="408"/>
      <c r="BB39" s="408"/>
      <c r="BC39" s="408"/>
      <c r="BD39" s="408"/>
      <c r="BE39" s="492"/>
      <c r="BF39" s="408"/>
      <c r="BG39" s="408"/>
      <c r="BH39" s="416"/>
      <c r="BI39" s="416"/>
      <c r="BJ39" s="416"/>
      <c r="BK39" s="416"/>
      <c r="BL39" s="416"/>
      <c r="BM39" s="408"/>
      <c r="BN39" s="408"/>
      <c r="BO39" s="673"/>
    </row>
    <row r="40" spans="1:67" s="72" customFormat="1">
      <c r="A40" s="636"/>
      <c r="B40" s="636"/>
      <c r="C40" s="636"/>
      <c r="D40" s="665"/>
      <c r="E40" s="668"/>
      <c r="F40" s="483"/>
      <c r="G40" s="408"/>
      <c r="H40" s="453"/>
      <c r="I40" s="487"/>
      <c r="J40" s="463"/>
      <c r="K40" s="453"/>
      <c r="L40" s="408"/>
      <c r="M40" s="662"/>
      <c r="N40" s="408"/>
      <c r="O40" s="408"/>
      <c r="P40" s="486"/>
      <c r="Q40" s="484"/>
      <c r="R40" s="487"/>
      <c r="S40" s="455"/>
      <c r="T40" s="487"/>
      <c r="U40" s="455"/>
      <c r="V40" s="487"/>
      <c r="W40" s="455"/>
      <c r="X40" s="458"/>
      <c r="Y40" s="455"/>
      <c r="Z40" s="455"/>
      <c r="AA40" s="464"/>
      <c r="AB40" s="243"/>
      <c r="AC40" s="237"/>
      <c r="AD40" s="237"/>
      <c r="AE40" s="237"/>
      <c r="AF40" s="245" t="s">
        <v>143</v>
      </c>
      <c r="AG40" s="246"/>
      <c r="AH40" s="241" t="s">
        <v>143</v>
      </c>
      <c r="AI40" s="246"/>
      <c r="AJ40" s="241" t="s">
        <v>143</v>
      </c>
      <c r="AK40" s="247" t="s">
        <v>143</v>
      </c>
      <c r="AL40" s="248" t="s">
        <v>143</v>
      </c>
      <c r="AM40" s="248" t="s">
        <v>143</v>
      </c>
      <c r="AN40" s="249"/>
      <c r="AO40" s="249"/>
      <c r="AP40" s="249"/>
      <c r="AQ40" s="453"/>
      <c r="AR40" s="463"/>
      <c r="AS40" s="463"/>
      <c r="AT40" s="464"/>
      <c r="AU40" s="463"/>
      <c r="AV40" s="463"/>
      <c r="AW40" s="464"/>
      <c r="AX40" s="464"/>
      <c r="AY40" s="464"/>
      <c r="AZ40" s="487"/>
      <c r="BA40" s="408"/>
      <c r="BB40" s="408"/>
      <c r="BC40" s="408"/>
      <c r="BD40" s="408"/>
      <c r="BE40" s="492"/>
      <c r="BF40" s="408"/>
      <c r="BG40" s="408"/>
      <c r="BH40" s="416"/>
      <c r="BI40" s="416"/>
      <c r="BJ40" s="416"/>
      <c r="BK40" s="416"/>
      <c r="BL40" s="416"/>
      <c r="BM40" s="408"/>
      <c r="BN40" s="408"/>
      <c r="BO40" s="673"/>
    </row>
    <row r="41" spans="1:67" s="72" customFormat="1">
      <c r="A41" s="636"/>
      <c r="B41" s="636"/>
      <c r="C41" s="636"/>
      <c r="D41" s="665"/>
      <c r="E41" s="668"/>
      <c r="F41" s="483"/>
      <c r="G41" s="408"/>
      <c r="H41" s="453"/>
      <c r="I41" s="487"/>
      <c r="J41" s="463"/>
      <c r="K41" s="453"/>
      <c r="L41" s="408"/>
      <c r="M41" s="662"/>
      <c r="N41" s="408"/>
      <c r="O41" s="408"/>
      <c r="P41" s="486"/>
      <c r="Q41" s="484"/>
      <c r="R41" s="487"/>
      <c r="S41" s="455"/>
      <c r="T41" s="487"/>
      <c r="U41" s="455"/>
      <c r="V41" s="487"/>
      <c r="W41" s="455"/>
      <c r="X41" s="458"/>
      <c r="Y41" s="455"/>
      <c r="Z41" s="455"/>
      <c r="AA41" s="464"/>
      <c r="AB41" s="243"/>
      <c r="AC41" s="237"/>
      <c r="AD41" s="237"/>
      <c r="AE41" s="237"/>
      <c r="AF41" s="245" t="s">
        <v>143</v>
      </c>
      <c r="AG41" s="246"/>
      <c r="AH41" s="241" t="s">
        <v>143</v>
      </c>
      <c r="AI41" s="246"/>
      <c r="AJ41" s="241" t="s">
        <v>143</v>
      </c>
      <c r="AK41" s="247" t="s">
        <v>143</v>
      </c>
      <c r="AL41" s="248" t="s">
        <v>143</v>
      </c>
      <c r="AM41" s="248" t="s">
        <v>143</v>
      </c>
      <c r="AN41" s="249"/>
      <c r="AO41" s="249"/>
      <c r="AP41" s="249"/>
      <c r="AQ41" s="453"/>
      <c r="AR41" s="463"/>
      <c r="AS41" s="463"/>
      <c r="AT41" s="464"/>
      <c r="AU41" s="463"/>
      <c r="AV41" s="463"/>
      <c r="AW41" s="464"/>
      <c r="AX41" s="464"/>
      <c r="AY41" s="464"/>
      <c r="AZ41" s="487"/>
      <c r="BA41" s="408"/>
      <c r="BB41" s="408"/>
      <c r="BC41" s="408"/>
      <c r="BD41" s="408"/>
      <c r="BE41" s="492"/>
      <c r="BF41" s="408"/>
      <c r="BG41" s="408"/>
      <c r="BH41" s="416"/>
      <c r="BI41" s="416"/>
      <c r="BJ41" s="416"/>
      <c r="BK41" s="416"/>
      <c r="BL41" s="416"/>
      <c r="BM41" s="408"/>
      <c r="BN41" s="408"/>
      <c r="BO41" s="673"/>
    </row>
    <row r="42" spans="1:67" s="72" customFormat="1">
      <c r="A42" s="636"/>
      <c r="B42" s="636"/>
      <c r="C42" s="636"/>
      <c r="D42" s="665"/>
      <c r="E42" s="668"/>
      <c r="F42" s="483"/>
      <c r="G42" s="408"/>
      <c r="H42" s="453"/>
      <c r="I42" s="487"/>
      <c r="J42" s="463"/>
      <c r="K42" s="453"/>
      <c r="L42" s="408"/>
      <c r="M42" s="662"/>
      <c r="N42" s="408"/>
      <c r="O42" s="408"/>
      <c r="P42" s="486"/>
      <c r="Q42" s="484"/>
      <c r="R42" s="487"/>
      <c r="S42" s="455"/>
      <c r="T42" s="487"/>
      <c r="U42" s="455"/>
      <c r="V42" s="487"/>
      <c r="W42" s="455"/>
      <c r="X42" s="458"/>
      <c r="Y42" s="455"/>
      <c r="Z42" s="455"/>
      <c r="AA42" s="464"/>
      <c r="AB42" s="243"/>
      <c r="AC42" s="237"/>
      <c r="AD42" s="237"/>
      <c r="AE42" s="237"/>
      <c r="AF42" s="245" t="s">
        <v>143</v>
      </c>
      <c r="AG42" s="246"/>
      <c r="AH42" s="241" t="s">
        <v>143</v>
      </c>
      <c r="AI42" s="246"/>
      <c r="AJ42" s="241" t="s">
        <v>143</v>
      </c>
      <c r="AK42" s="247" t="s">
        <v>143</v>
      </c>
      <c r="AL42" s="248" t="s">
        <v>143</v>
      </c>
      <c r="AM42" s="248" t="s">
        <v>143</v>
      </c>
      <c r="AN42" s="249"/>
      <c r="AO42" s="249"/>
      <c r="AP42" s="249"/>
      <c r="AQ42" s="453"/>
      <c r="AR42" s="463"/>
      <c r="AS42" s="463"/>
      <c r="AT42" s="464"/>
      <c r="AU42" s="463"/>
      <c r="AV42" s="463"/>
      <c r="AW42" s="464"/>
      <c r="AX42" s="464"/>
      <c r="AY42" s="464"/>
      <c r="AZ42" s="487"/>
      <c r="BA42" s="408"/>
      <c r="BB42" s="408"/>
      <c r="BC42" s="408"/>
      <c r="BD42" s="408"/>
      <c r="BE42" s="492"/>
      <c r="BF42" s="408"/>
      <c r="BG42" s="408"/>
      <c r="BH42" s="416"/>
      <c r="BI42" s="416"/>
      <c r="BJ42" s="416"/>
      <c r="BK42" s="416"/>
      <c r="BL42" s="416"/>
      <c r="BM42" s="408"/>
      <c r="BN42" s="408"/>
      <c r="BO42" s="673"/>
    </row>
    <row r="43" spans="1:67" s="72" customFormat="1" ht="15.75" thickBot="1">
      <c r="A43" s="636"/>
      <c r="B43" s="636"/>
      <c r="C43" s="636"/>
      <c r="D43" s="666"/>
      <c r="E43" s="669"/>
      <c r="F43" s="671"/>
      <c r="G43" s="639"/>
      <c r="H43" s="650"/>
      <c r="I43" s="647"/>
      <c r="J43" s="643"/>
      <c r="K43" s="650"/>
      <c r="L43" s="639"/>
      <c r="M43" s="663"/>
      <c r="N43" s="639"/>
      <c r="O43" s="639"/>
      <c r="P43" s="656"/>
      <c r="Q43" s="658"/>
      <c r="R43" s="647"/>
      <c r="S43" s="652"/>
      <c r="T43" s="647"/>
      <c r="U43" s="652"/>
      <c r="V43" s="647"/>
      <c r="W43" s="652"/>
      <c r="X43" s="654"/>
      <c r="Y43" s="652"/>
      <c r="Z43" s="652"/>
      <c r="AA43" s="645"/>
      <c r="AB43" s="132"/>
      <c r="AC43" s="141"/>
      <c r="AD43" s="141"/>
      <c r="AE43" s="141"/>
      <c r="AF43" s="134" t="s">
        <v>143</v>
      </c>
      <c r="AG43" s="140"/>
      <c r="AH43" s="136" t="s">
        <v>143</v>
      </c>
      <c r="AI43" s="140"/>
      <c r="AJ43" s="136" t="s">
        <v>143</v>
      </c>
      <c r="AK43" s="137" t="s">
        <v>143</v>
      </c>
      <c r="AL43" s="248" t="s">
        <v>143</v>
      </c>
      <c r="AM43" s="248" t="s">
        <v>143</v>
      </c>
      <c r="AN43" s="135"/>
      <c r="AO43" s="135"/>
      <c r="AP43" s="135"/>
      <c r="AQ43" s="650"/>
      <c r="AR43" s="643"/>
      <c r="AS43" s="643"/>
      <c r="AT43" s="645"/>
      <c r="AU43" s="643"/>
      <c r="AV43" s="643"/>
      <c r="AW43" s="645"/>
      <c r="AX43" s="645"/>
      <c r="AY43" s="645"/>
      <c r="AZ43" s="647"/>
      <c r="BA43" s="639"/>
      <c r="BB43" s="639"/>
      <c r="BC43" s="639"/>
      <c r="BD43" s="639"/>
      <c r="BE43" s="649"/>
      <c r="BF43" s="639"/>
      <c r="BG43" s="639"/>
      <c r="BH43" s="641"/>
      <c r="BI43" s="641"/>
      <c r="BJ43" s="641"/>
      <c r="BK43" s="641"/>
      <c r="BL43" s="641"/>
      <c r="BM43" s="639"/>
      <c r="BN43" s="639"/>
      <c r="BO43" s="674"/>
    </row>
    <row r="44" spans="1:67" s="72" customFormat="1" ht="89.25" customHeight="1">
      <c r="A44" s="636"/>
      <c r="B44" s="636"/>
      <c r="C44" s="636"/>
      <c r="D44" s="664" t="s">
        <v>1369</v>
      </c>
      <c r="E44" s="667" t="s">
        <v>892</v>
      </c>
      <c r="F44" s="670">
        <v>2</v>
      </c>
      <c r="G44" s="638" t="s">
        <v>961</v>
      </c>
      <c r="H44" s="660"/>
      <c r="I44" s="646"/>
      <c r="J44" s="659" t="s">
        <v>1443</v>
      </c>
      <c r="K44" s="675" t="s">
        <v>192</v>
      </c>
      <c r="L44" s="638" t="s">
        <v>88</v>
      </c>
      <c r="M44" s="661" t="s">
        <v>1372</v>
      </c>
      <c r="N44" s="638"/>
      <c r="O44" s="638"/>
      <c r="P44" s="655"/>
      <c r="Q44" s="657"/>
      <c r="R44" s="646" t="s">
        <v>129</v>
      </c>
      <c r="S44" s="651">
        <v>0.4</v>
      </c>
      <c r="T44" s="646" t="s">
        <v>125</v>
      </c>
      <c r="U44" s="651">
        <v>0.2</v>
      </c>
      <c r="V44" s="646" t="s">
        <v>130</v>
      </c>
      <c r="W44" s="651">
        <v>0.6</v>
      </c>
      <c r="X44" s="653" t="s">
        <v>130</v>
      </c>
      <c r="Y44" s="651">
        <v>0.6</v>
      </c>
      <c r="Z44" s="651" t="s">
        <v>257</v>
      </c>
      <c r="AA44" s="644" t="s">
        <v>130</v>
      </c>
      <c r="AB44" s="26">
        <v>1</v>
      </c>
      <c r="AC44" s="73" t="s">
        <v>1444</v>
      </c>
      <c r="AD44" s="84" t="s">
        <v>1374</v>
      </c>
      <c r="AE44" s="73" t="s">
        <v>1445</v>
      </c>
      <c r="AF44" s="86" t="s">
        <v>96</v>
      </c>
      <c r="AG44" s="87" t="s">
        <v>97</v>
      </c>
      <c r="AH44" s="75">
        <v>0.25</v>
      </c>
      <c r="AI44" s="87" t="s">
        <v>98</v>
      </c>
      <c r="AJ44" s="75">
        <v>0.15</v>
      </c>
      <c r="AK44" s="76">
        <v>0.4</v>
      </c>
      <c r="AL44" s="28">
        <v>0.24</v>
      </c>
      <c r="AM44" s="28">
        <v>0.6</v>
      </c>
      <c r="AN44" s="29" t="s">
        <v>99</v>
      </c>
      <c r="AO44" s="29" t="s">
        <v>100</v>
      </c>
      <c r="AP44" s="29" t="s">
        <v>101</v>
      </c>
      <c r="AQ44" s="452" t="s">
        <v>1446</v>
      </c>
      <c r="AR44" s="642">
        <v>0.4</v>
      </c>
      <c r="AS44" s="642">
        <v>0.14399999999999999</v>
      </c>
      <c r="AT44" s="644" t="s">
        <v>103</v>
      </c>
      <c r="AU44" s="642">
        <v>0.6</v>
      </c>
      <c r="AV44" s="642">
        <v>0.6</v>
      </c>
      <c r="AW44" s="644" t="s">
        <v>130</v>
      </c>
      <c r="AX44" s="644" t="s">
        <v>130</v>
      </c>
      <c r="AY44" s="644" t="s">
        <v>130</v>
      </c>
      <c r="AZ44" s="646" t="s">
        <v>105</v>
      </c>
      <c r="BA44" s="638" t="s">
        <v>1447</v>
      </c>
      <c r="BB44" s="638" t="s">
        <v>1448</v>
      </c>
      <c r="BC44" s="638" t="s">
        <v>1449</v>
      </c>
      <c r="BD44" s="638" t="s">
        <v>1450</v>
      </c>
      <c r="BE44" s="648" t="s">
        <v>1451</v>
      </c>
      <c r="BF44" s="638" t="s">
        <v>1452</v>
      </c>
      <c r="BG44" s="638" t="s">
        <v>1453</v>
      </c>
      <c r="BH44" s="640" t="s">
        <v>1454</v>
      </c>
      <c r="BI44" s="640"/>
      <c r="BJ44" s="640"/>
      <c r="BK44" s="640"/>
      <c r="BL44" s="640" t="s">
        <v>613</v>
      </c>
      <c r="BM44" s="638" t="s">
        <v>113</v>
      </c>
      <c r="BN44" s="638" t="s">
        <v>613</v>
      </c>
      <c r="BO44" s="672" t="s">
        <v>613</v>
      </c>
    </row>
    <row r="45" spans="1:67" s="72" customFormat="1" ht="89.25" customHeight="1">
      <c r="A45" s="636"/>
      <c r="B45" s="636"/>
      <c r="C45" s="636"/>
      <c r="D45" s="665"/>
      <c r="E45" s="668"/>
      <c r="F45" s="483"/>
      <c r="G45" s="408"/>
      <c r="H45" s="453"/>
      <c r="I45" s="487"/>
      <c r="J45" s="463"/>
      <c r="K45" s="676"/>
      <c r="L45" s="408"/>
      <c r="M45" s="662"/>
      <c r="N45" s="408"/>
      <c r="O45" s="408"/>
      <c r="P45" s="486"/>
      <c r="Q45" s="484"/>
      <c r="R45" s="487"/>
      <c r="S45" s="455"/>
      <c r="T45" s="487"/>
      <c r="U45" s="455"/>
      <c r="V45" s="487"/>
      <c r="W45" s="455"/>
      <c r="X45" s="458"/>
      <c r="Y45" s="455"/>
      <c r="Z45" s="455"/>
      <c r="AA45" s="464"/>
      <c r="AB45" s="243">
        <v>2</v>
      </c>
      <c r="AC45" s="237" t="s">
        <v>1455</v>
      </c>
      <c r="AD45" s="237" t="s">
        <v>1374</v>
      </c>
      <c r="AE45" s="237" t="s">
        <v>1456</v>
      </c>
      <c r="AF45" s="245" t="s">
        <v>96</v>
      </c>
      <c r="AG45" s="246" t="s">
        <v>97</v>
      </c>
      <c r="AH45" s="241">
        <v>0.25</v>
      </c>
      <c r="AI45" s="246" t="s">
        <v>98</v>
      </c>
      <c r="AJ45" s="241">
        <v>0.15</v>
      </c>
      <c r="AK45" s="247">
        <v>0.4</v>
      </c>
      <c r="AL45" s="248">
        <v>0.14399999999999999</v>
      </c>
      <c r="AM45" s="248">
        <v>0.6</v>
      </c>
      <c r="AN45" s="249" t="s">
        <v>99</v>
      </c>
      <c r="AO45" s="249" t="s">
        <v>100</v>
      </c>
      <c r="AP45" s="249" t="s">
        <v>101</v>
      </c>
      <c r="AQ45" s="453"/>
      <c r="AR45" s="463"/>
      <c r="AS45" s="463"/>
      <c r="AT45" s="464"/>
      <c r="AU45" s="463"/>
      <c r="AV45" s="463"/>
      <c r="AW45" s="464"/>
      <c r="AX45" s="464"/>
      <c r="AY45" s="464"/>
      <c r="AZ45" s="487"/>
      <c r="BA45" s="408"/>
      <c r="BB45" s="408"/>
      <c r="BC45" s="408"/>
      <c r="BD45" s="408"/>
      <c r="BE45" s="492"/>
      <c r="BF45" s="408"/>
      <c r="BG45" s="408"/>
      <c r="BH45" s="416"/>
      <c r="BI45" s="416"/>
      <c r="BJ45" s="416"/>
      <c r="BK45" s="416"/>
      <c r="BL45" s="416"/>
      <c r="BM45" s="408"/>
      <c r="BN45" s="408"/>
      <c r="BO45" s="673"/>
    </row>
    <row r="46" spans="1:67" s="72" customFormat="1">
      <c r="A46" s="636"/>
      <c r="B46" s="636"/>
      <c r="C46" s="636"/>
      <c r="D46" s="665"/>
      <c r="E46" s="668"/>
      <c r="F46" s="483"/>
      <c r="G46" s="408"/>
      <c r="H46" s="453"/>
      <c r="I46" s="487"/>
      <c r="J46" s="463"/>
      <c r="K46" s="676"/>
      <c r="L46" s="408"/>
      <c r="M46" s="662"/>
      <c r="N46" s="408"/>
      <c r="O46" s="408"/>
      <c r="P46" s="486"/>
      <c r="Q46" s="484"/>
      <c r="R46" s="487"/>
      <c r="S46" s="455"/>
      <c r="T46" s="487"/>
      <c r="U46" s="455"/>
      <c r="V46" s="487"/>
      <c r="W46" s="455"/>
      <c r="X46" s="458"/>
      <c r="Y46" s="455"/>
      <c r="Z46" s="455"/>
      <c r="AA46" s="464"/>
      <c r="AB46" s="243"/>
      <c r="AC46" s="237"/>
      <c r="AD46" s="237"/>
      <c r="AE46" s="237"/>
      <c r="AF46" s="245" t="s">
        <v>143</v>
      </c>
      <c r="AG46" s="246"/>
      <c r="AH46" s="241" t="s">
        <v>143</v>
      </c>
      <c r="AI46" s="246"/>
      <c r="AJ46" s="241" t="s">
        <v>143</v>
      </c>
      <c r="AK46" s="247" t="s">
        <v>143</v>
      </c>
      <c r="AL46" s="248" t="s">
        <v>143</v>
      </c>
      <c r="AM46" s="248" t="s">
        <v>143</v>
      </c>
      <c r="AN46" s="249"/>
      <c r="AO46" s="249"/>
      <c r="AP46" s="249"/>
      <c r="AQ46" s="453"/>
      <c r="AR46" s="463"/>
      <c r="AS46" s="463"/>
      <c r="AT46" s="464"/>
      <c r="AU46" s="463"/>
      <c r="AV46" s="463"/>
      <c r="AW46" s="464"/>
      <c r="AX46" s="464"/>
      <c r="AY46" s="464"/>
      <c r="AZ46" s="487"/>
      <c r="BA46" s="408"/>
      <c r="BB46" s="408"/>
      <c r="BC46" s="408"/>
      <c r="BD46" s="408"/>
      <c r="BE46" s="492"/>
      <c r="BF46" s="408"/>
      <c r="BG46" s="408"/>
      <c r="BH46" s="416"/>
      <c r="BI46" s="416"/>
      <c r="BJ46" s="416"/>
      <c r="BK46" s="416"/>
      <c r="BL46" s="416"/>
      <c r="BM46" s="408"/>
      <c r="BN46" s="408"/>
      <c r="BO46" s="673"/>
    </row>
    <row r="47" spans="1:67" s="72" customFormat="1">
      <c r="A47" s="636"/>
      <c r="B47" s="636"/>
      <c r="C47" s="636"/>
      <c r="D47" s="665"/>
      <c r="E47" s="668"/>
      <c r="F47" s="483"/>
      <c r="G47" s="408"/>
      <c r="H47" s="453"/>
      <c r="I47" s="487"/>
      <c r="J47" s="463"/>
      <c r="K47" s="676"/>
      <c r="L47" s="408"/>
      <c r="M47" s="662"/>
      <c r="N47" s="408"/>
      <c r="O47" s="408"/>
      <c r="P47" s="486"/>
      <c r="Q47" s="484"/>
      <c r="R47" s="487"/>
      <c r="S47" s="455"/>
      <c r="T47" s="487"/>
      <c r="U47" s="455"/>
      <c r="V47" s="487"/>
      <c r="W47" s="455"/>
      <c r="X47" s="458"/>
      <c r="Y47" s="455"/>
      <c r="Z47" s="455"/>
      <c r="AA47" s="464"/>
      <c r="AB47" s="243"/>
      <c r="AC47" s="237"/>
      <c r="AD47" s="237"/>
      <c r="AE47" s="237"/>
      <c r="AF47" s="245" t="s">
        <v>143</v>
      </c>
      <c r="AG47" s="246"/>
      <c r="AH47" s="241" t="s">
        <v>143</v>
      </c>
      <c r="AI47" s="246"/>
      <c r="AJ47" s="241" t="s">
        <v>143</v>
      </c>
      <c r="AK47" s="247" t="s">
        <v>143</v>
      </c>
      <c r="AL47" s="248" t="s">
        <v>143</v>
      </c>
      <c r="AM47" s="248" t="s">
        <v>143</v>
      </c>
      <c r="AN47" s="249"/>
      <c r="AO47" s="249"/>
      <c r="AP47" s="249"/>
      <c r="AQ47" s="453"/>
      <c r="AR47" s="463"/>
      <c r="AS47" s="463"/>
      <c r="AT47" s="464"/>
      <c r="AU47" s="463"/>
      <c r="AV47" s="463"/>
      <c r="AW47" s="464"/>
      <c r="AX47" s="464"/>
      <c r="AY47" s="464"/>
      <c r="AZ47" s="487"/>
      <c r="BA47" s="408"/>
      <c r="BB47" s="408"/>
      <c r="BC47" s="408"/>
      <c r="BD47" s="408"/>
      <c r="BE47" s="492"/>
      <c r="BF47" s="408"/>
      <c r="BG47" s="408"/>
      <c r="BH47" s="416"/>
      <c r="BI47" s="416"/>
      <c r="BJ47" s="416"/>
      <c r="BK47" s="416"/>
      <c r="BL47" s="416"/>
      <c r="BM47" s="408"/>
      <c r="BN47" s="408"/>
      <c r="BO47" s="673"/>
    </row>
    <row r="48" spans="1:67" s="72" customFormat="1">
      <c r="A48" s="636"/>
      <c r="B48" s="636"/>
      <c r="C48" s="636"/>
      <c r="D48" s="665"/>
      <c r="E48" s="668"/>
      <c r="F48" s="483"/>
      <c r="G48" s="408"/>
      <c r="H48" s="453"/>
      <c r="I48" s="487"/>
      <c r="J48" s="463"/>
      <c r="K48" s="676"/>
      <c r="L48" s="408"/>
      <c r="M48" s="662"/>
      <c r="N48" s="408"/>
      <c r="O48" s="408"/>
      <c r="P48" s="486"/>
      <c r="Q48" s="484"/>
      <c r="R48" s="487"/>
      <c r="S48" s="455"/>
      <c r="T48" s="487"/>
      <c r="U48" s="455"/>
      <c r="V48" s="487"/>
      <c r="W48" s="455"/>
      <c r="X48" s="458"/>
      <c r="Y48" s="455"/>
      <c r="Z48" s="455"/>
      <c r="AA48" s="464"/>
      <c r="AB48" s="243"/>
      <c r="AC48" s="237"/>
      <c r="AD48" s="237"/>
      <c r="AE48" s="237"/>
      <c r="AF48" s="245" t="s">
        <v>143</v>
      </c>
      <c r="AG48" s="246"/>
      <c r="AH48" s="241" t="s">
        <v>143</v>
      </c>
      <c r="AI48" s="246"/>
      <c r="AJ48" s="241" t="s">
        <v>143</v>
      </c>
      <c r="AK48" s="247" t="s">
        <v>143</v>
      </c>
      <c r="AL48" s="248" t="s">
        <v>143</v>
      </c>
      <c r="AM48" s="248" t="s">
        <v>143</v>
      </c>
      <c r="AN48" s="249"/>
      <c r="AO48" s="249"/>
      <c r="AP48" s="249"/>
      <c r="AQ48" s="453"/>
      <c r="AR48" s="463"/>
      <c r="AS48" s="463"/>
      <c r="AT48" s="464"/>
      <c r="AU48" s="463"/>
      <c r="AV48" s="463"/>
      <c r="AW48" s="464"/>
      <c r="AX48" s="464"/>
      <c r="AY48" s="464"/>
      <c r="AZ48" s="487"/>
      <c r="BA48" s="408"/>
      <c r="BB48" s="408"/>
      <c r="BC48" s="408"/>
      <c r="BD48" s="408"/>
      <c r="BE48" s="492"/>
      <c r="BF48" s="408"/>
      <c r="BG48" s="408"/>
      <c r="BH48" s="416"/>
      <c r="BI48" s="416"/>
      <c r="BJ48" s="416"/>
      <c r="BK48" s="416"/>
      <c r="BL48" s="416"/>
      <c r="BM48" s="408"/>
      <c r="BN48" s="408"/>
      <c r="BO48" s="673"/>
    </row>
    <row r="49" spans="1:67" s="72" customFormat="1" ht="15.75" thickBot="1">
      <c r="A49" s="636"/>
      <c r="B49" s="636"/>
      <c r="C49" s="636"/>
      <c r="D49" s="666"/>
      <c r="E49" s="669"/>
      <c r="F49" s="671"/>
      <c r="G49" s="639"/>
      <c r="H49" s="650"/>
      <c r="I49" s="647"/>
      <c r="J49" s="643"/>
      <c r="K49" s="677"/>
      <c r="L49" s="639"/>
      <c r="M49" s="663"/>
      <c r="N49" s="639"/>
      <c r="O49" s="639"/>
      <c r="P49" s="656"/>
      <c r="Q49" s="658"/>
      <c r="R49" s="647"/>
      <c r="S49" s="652"/>
      <c r="T49" s="647"/>
      <c r="U49" s="652"/>
      <c r="V49" s="647"/>
      <c r="W49" s="652"/>
      <c r="X49" s="654"/>
      <c r="Y49" s="652"/>
      <c r="Z49" s="652"/>
      <c r="AA49" s="645"/>
      <c r="AB49" s="132"/>
      <c r="AC49" s="141"/>
      <c r="AD49" s="141"/>
      <c r="AE49" s="141"/>
      <c r="AF49" s="142" t="s">
        <v>143</v>
      </c>
      <c r="AG49" s="143"/>
      <c r="AH49" s="136" t="s">
        <v>143</v>
      </c>
      <c r="AI49" s="143"/>
      <c r="AJ49" s="136" t="s">
        <v>143</v>
      </c>
      <c r="AK49" s="137" t="s">
        <v>143</v>
      </c>
      <c r="AL49" s="248" t="s">
        <v>143</v>
      </c>
      <c r="AM49" s="248" t="s">
        <v>143</v>
      </c>
      <c r="AN49" s="135"/>
      <c r="AO49" s="135"/>
      <c r="AP49" s="135"/>
      <c r="AQ49" s="650"/>
      <c r="AR49" s="643"/>
      <c r="AS49" s="643"/>
      <c r="AT49" s="645"/>
      <c r="AU49" s="643"/>
      <c r="AV49" s="643"/>
      <c r="AW49" s="645"/>
      <c r="AX49" s="645"/>
      <c r="AY49" s="645"/>
      <c r="AZ49" s="647"/>
      <c r="BA49" s="639"/>
      <c r="BB49" s="639"/>
      <c r="BC49" s="639"/>
      <c r="BD49" s="639"/>
      <c r="BE49" s="649"/>
      <c r="BF49" s="639"/>
      <c r="BG49" s="639"/>
      <c r="BH49" s="641"/>
      <c r="BI49" s="641"/>
      <c r="BJ49" s="641"/>
      <c r="BK49" s="641"/>
      <c r="BL49" s="641"/>
      <c r="BM49" s="639"/>
      <c r="BN49" s="639"/>
      <c r="BO49" s="674"/>
    </row>
    <row r="50" spans="1:67" s="72" customFormat="1" ht="97.5" customHeight="1">
      <c r="A50" s="636"/>
      <c r="B50" s="636"/>
      <c r="C50" s="636"/>
      <c r="D50" s="664" t="s">
        <v>1369</v>
      </c>
      <c r="E50" s="667" t="s">
        <v>892</v>
      </c>
      <c r="F50" s="670">
        <v>3</v>
      </c>
      <c r="G50" s="638" t="s">
        <v>961</v>
      </c>
      <c r="H50" s="660"/>
      <c r="I50" s="646"/>
      <c r="J50" s="659" t="s">
        <v>1457</v>
      </c>
      <c r="K50" s="675" t="s">
        <v>192</v>
      </c>
      <c r="L50" s="638" t="s">
        <v>88</v>
      </c>
      <c r="M50" s="661" t="s">
        <v>1372</v>
      </c>
      <c r="N50" s="638"/>
      <c r="O50" s="638"/>
      <c r="P50" s="655"/>
      <c r="Q50" s="657"/>
      <c r="R50" s="646" t="s">
        <v>91</v>
      </c>
      <c r="S50" s="651">
        <v>0.6</v>
      </c>
      <c r="T50" s="646" t="s">
        <v>195</v>
      </c>
      <c r="U50" s="651">
        <v>0.4</v>
      </c>
      <c r="V50" s="646" t="s">
        <v>195</v>
      </c>
      <c r="W50" s="651">
        <v>0.4</v>
      </c>
      <c r="X50" s="653" t="s">
        <v>195</v>
      </c>
      <c r="Y50" s="651">
        <v>0.4</v>
      </c>
      <c r="Z50" s="651" t="s">
        <v>368</v>
      </c>
      <c r="AA50" s="644" t="s">
        <v>130</v>
      </c>
      <c r="AB50" s="26">
        <v>1</v>
      </c>
      <c r="AC50" s="73" t="s">
        <v>1458</v>
      </c>
      <c r="AD50" s="84" t="s">
        <v>1374</v>
      </c>
      <c r="AE50" s="84" t="s">
        <v>1459</v>
      </c>
      <c r="AF50" s="30" t="s">
        <v>96</v>
      </c>
      <c r="AG50" s="27" t="s">
        <v>97</v>
      </c>
      <c r="AH50" s="75">
        <v>0.25</v>
      </c>
      <c r="AI50" s="27" t="s">
        <v>98</v>
      </c>
      <c r="AJ50" s="75">
        <v>0.15</v>
      </c>
      <c r="AK50" s="76">
        <v>0.4</v>
      </c>
      <c r="AL50" s="28">
        <v>0.36</v>
      </c>
      <c r="AM50" s="28">
        <v>0.4</v>
      </c>
      <c r="AN50" s="29" t="s">
        <v>99</v>
      </c>
      <c r="AO50" s="29" t="s">
        <v>100</v>
      </c>
      <c r="AP50" s="29" t="s">
        <v>101</v>
      </c>
      <c r="AQ50" s="452" t="s">
        <v>1460</v>
      </c>
      <c r="AR50" s="642">
        <v>0.6</v>
      </c>
      <c r="AS50" s="642">
        <v>0.12959999999999999</v>
      </c>
      <c r="AT50" s="644" t="s">
        <v>103</v>
      </c>
      <c r="AU50" s="642">
        <v>0.4</v>
      </c>
      <c r="AV50" s="642">
        <v>0.30000000000000004</v>
      </c>
      <c r="AW50" s="644" t="s">
        <v>195</v>
      </c>
      <c r="AX50" s="644" t="s">
        <v>130</v>
      </c>
      <c r="AY50" s="644" t="s">
        <v>131</v>
      </c>
      <c r="AZ50" s="646" t="s">
        <v>132</v>
      </c>
      <c r="BA50" s="638" t="s">
        <v>133</v>
      </c>
      <c r="BB50" s="638" t="s">
        <v>133</v>
      </c>
      <c r="BC50" s="638" t="s">
        <v>133</v>
      </c>
      <c r="BD50" s="638" t="s">
        <v>133</v>
      </c>
      <c r="BE50" s="638" t="s">
        <v>133</v>
      </c>
      <c r="BF50" s="638" t="s">
        <v>613</v>
      </c>
      <c r="BG50" s="638" t="s">
        <v>613</v>
      </c>
      <c r="BH50" s="640" t="s">
        <v>613</v>
      </c>
      <c r="BI50" s="640"/>
      <c r="BJ50" s="640"/>
      <c r="BK50" s="640"/>
      <c r="BL50" s="640" t="s">
        <v>613</v>
      </c>
      <c r="BM50" s="638" t="s">
        <v>113</v>
      </c>
      <c r="BN50" s="638" t="s">
        <v>613</v>
      </c>
      <c r="BO50" s="672" t="s">
        <v>613</v>
      </c>
    </row>
    <row r="51" spans="1:67" s="72" customFormat="1" ht="97.5" customHeight="1">
      <c r="A51" s="636"/>
      <c r="B51" s="636"/>
      <c r="C51" s="636"/>
      <c r="D51" s="665"/>
      <c r="E51" s="668"/>
      <c r="F51" s="483"/>
      <c r="G51" s="408"/>
      <c r="H51" s="453"/>
      <c r="I51" s="487"/>
      <c r="J51" s="463"/>
      <c r="K51" s="676"/>
      <c r="L51" s="408"/>
      <c r="M51" s="662"/>
      <c r="N51" s="408"/>
      <c r="O51" s="408"/>
      <c r="P51" s="486"/>
      <c r="Q51" s="484"/>
      <c r="R51" s="487"/>
      <c r="S51" s="455"/>
      <c r="T51" s="487"/>
      <c r="U51" s="455"/>
      <c r="V51" s="487"/>
      <c r="W51" s="455"/>
      <c r="X51" s="458"/>
      <c r="Y51" s="455"/>
      <c r="Z51" s="455"/>
      <c r="AA51" s="464"/>
      <c r="AB51" s="243">
        <v>2</v>
      </c>
      <c r="AC51" s="237" t="s">
        <v>1461</v>
      </c>
      <c r="AD51" s="138" t="s">
        <v>1374</v>
      </c>
      <c r="AE51" s="237" t="s">
        <v>1459</v>
      </c>
      <c r="AF51" s="245" t="s">
        <v>96</v>
      </c>
      <c r="AG51" s="246" t="s">
        <v>97</v>
      </c>
      <c r="AH51" s="241">
        <v>0.25</v>
      </c>
      <c r="AI51" s="246" t="s">
        <v>98</v>
      </c>
      <c r="AJ51" s="241">
        <v>0.15</v>
      </c>
      <c r="AK51" s="247">
        <v>0.4</v>
      </c>
      <c r="AL51" s="248">
        <v>0.216</v>
      </c>
      <c r="AM51" s="248">
        <v>0.4</v>
      </c>
      <c r="AN51" s="249" t="s">
        <v>99</v>
      </c>
      <c r="AO51" s="249" t="s">
        <v>100</v>
      </c>
      <c r="AP51" s="249" t="s">
        <v>101</v>
      </c>
      <c r="AQ51" s="453"/>
      <c r="AR51" s="463"/>
      <c r="AS51" s="463"/>
      <c r="AT51" s="464"/>
      <c r="AU51" s="463"/>
      <c r="AV51" s="463"/>
      <c r="AW51" s="464"/>
      <c r="AX51" s="464"/>
      <c r="AY51" s="464"/>
      <c r="AZ51" s="487"/>
      <c r="BA51" s="408"/>
      <c r="BB51" s="408"/>
      <c r="BC51" s="408"/>
      <c r="BD51" s="408"/>
      <c r="BE51" s="408"/>
      <c r="BF51" s="408"/>
      <c r="BG51" s="408"/>
      <c r="BH51" s="416"/>
      <c r="BI51" s="416"/>
      <c r="BJ51" s="416"/>
      <c r="BK51" s="416"/>
      <c r="BL51" s="416"/>
      <c r="BM51" s="408"/>
      <c r="BN51" s="408"/>
      <c r="BO51" s="673"/>
    </row>
    <row r="52" spans="1:67" s="72" customFormat="1" ht="105">
      <c r="A52" s="636"/>
      <c r="B52" s="636"/>
      <c r="C52" s="636"/>
      <c r="D52" s="665"/>
      <c r="E52" s="668"/>
      <c r="F52" s="483"/>
      <c r="G52" s="408"/>
      <c r="H52" s="453"/>
      <c r="I52" s="487"/>
      <c r="J52" s="463"/>
      <c r="K52" s="676"/>
      <c r="L52" s="408"/>
      <c r="M52" s="662"/>
      <c r="N52" s="408"/>
      <c r="O52" s="408"/>
      <c r="P52" s="486"/>
      <c r="Q52" s="484"/>
      <c r="R52" s="487"/>
      <c r="S52" s="455"/>
      <c r="T52" s="487"/>
      <c r="U52" s="455"/>
      <c r="V52" s="487"/>
      <c r="W52" s="455"/>
      <c r="X52" s="458"/>
      <c r="Y52" s="455"/>
      <c r="Z52" s="455"/>
      <c r="AA52" s="464"/>
      <c r="AB52" s="243">
        <v>3</v>
      </c>
      <c r="AC52" s="237" t="s">
        <v>1462</v>
      </c>
      <c r="AD52" s="237" t="s">
        <v>1374</v>
      </c>
      <c r="AE52" s="237" t="s">
        <v>1463</v>
      </c>
      <c r="AF52" s="245" t="s">
        <v>96</v>
      </c>
      <c r="AG52" s="246" t="s">
        <v>97</v>
      </c>
      <c r="AH52" s="241">
        <v>0.25</v>
      </c>
      <c r="AI52" s="246" t="s">
        <v>98</v>
      </c>
      <c r="AJ52" s="241">
        <v>0.15</v>
      </c>
      <c r="AK52" s="247">
        <v>0.4</v>
      </c>
      <c r="AL52" s="248">
        <v>0.12959999999999999</v>
      </c>
      <c r="AM52" s="248">
        <v>0.4</v>
      </c>
      <c r="AN52" s="249" t="s">
        <v>99</v>
      </c>
      <c r="AO52" s="249" t="s">
        <v>100</v>
      </c>
      <c r="AP52" s="249" t="s">
        <v>101</v>
      </c>
      <c r="AQ52" s="453"/>
      <c r="AR52" s="463"/>
      <c r="AS52" s="463"/>
      <c r="AT52" s="464"/>
      <c r="AU52" s="463"/>
      <c r="AV52" s="463"/>
      <c r="AW52" s="464"/>
      <c r="AX52" s="464"/>
      <c r="AY52" s="464"/>
      <c r="AZ52" s="487"/>
      <c r="BA52" s="408"/>
      <c r="BB52" s="408"/>
      <c r="BC52" s="408"/>
      <c r="BD52" s="408"/>
      <c r="BE52" s="408"/>
      <c r="BF52" s="408"/>
      <c r="BG52" s="408"/>
      <c r="BH52" s="416"/>
      <c r="BI52" s="416"/>
      <c r="BJ52" s="416"/>
      <c r="BK52" s="416"/>
      <c r="BL52" s="416"/>
      <c r="BM52" s="408"/>
      <c r="BN52" s="408"/>
      <c r="BO52" s="673"/>
    </row>
    <row r="53" spans="1:67" s="72" customFormat="1" ht="90">
      <c r="A53" s="636"/>
      <c r="B53" s="636"/>
      <c r="C53" s="636"/>
      <c r="D53" s="665"/>
      <c r="E53" s="668"/>
      <c r="F53" s="483"/>
      <c r="G53" s="408"/>
      <c r="H53" s="453"/>
      <c r="I53" s="487"/>
      <c r="J53" s="463"/>
      <c r="K53" s="676"/>
      <c r="L53" s="408"/>
      <c r="M53" s="662"/>
      <c r="N53" s="408"/>
      <c r="O53" s="408"/>
      <c r="P53" s="486"/>
      <c r="Q53" s="484"/>
      <c r="R53" s="487"/>
      <c r="S53" s="455"/>
      <c r="T53" s="487"/>
      <c r="U53" s="455"/>
      <c r="V53" s="487"/>
      <c r="W53" s="455"/>
      <c r="X53" s="458"/>
      <c r="Y53" s="455"/>
      <c r="Z53" s="455"/>
      <c r="AA53" s="464"/>
      <c r="AB53" s="243">
        <v>4</v>
      </c>
      <c r="AC53" s="237" t="s">
        <v>1464</v>
      </c>
      <c r="AD53" s="83" t="s">
        <v>1374</v>
      </c>
      <c r="AE53" s="237" t="s">
        <v>1465</v>
      </c>
      <c r="AF53" s="245" t="s">
        <v>293</v>
      </c>
      <c r="AG53" s="246" t="s">
        <v>294</v>
      </c>
      <c r="AH53" s="241">
        <v>0.1</v>
      </c>
      <c r="AI53" s="246" t="s">
        <v>98</v>
      </c>
      <c r="AJ53" s="241">
        <v>0.15</v>
      </c>
      <c r="AK53" s="247">
        <v>0.25</v>
      </c>
      <c r="AL53" s="248">
        <v>0.12959999999999999</v>
      </c>
      <c r="AM53" s="256">
        <v>0.30000000000000004</v>
      </c>
      <c r="AN53" s="249" t="s">
        <v>99</v>
      </c>
      <c r="AO53" s="249" t="s">
        <v>100</v>
      </c>
      <c r="AP53" s="249" t="s">
        <v>101</v>
      </c>
      <c r="AQ53" s="453"/>
      <c r="AR53" s="463"/>
      <c r="AS53" s="463"/>
      <c r="AT53" s="464"/>
      <c r="AU53" s="463"/>
      <c r="AV53" s="463"/>
      <c r="AW53" s="464"/>
      <c r="AX53" s="464"/>
      <c r="AY53" s="464"/>
      <c r="AZ53" s="487"/>
      <c r="BA53" s="408"/>
      <c r="BB53" s="408"/>
      <c r="BC53" s="408"/>
      <c r="BD53" s="408"/>
      <c r="BE53" s="408"/>
      <c r="BF53" s="408"/>
      <c r="BG53" s="408"/>
      <c r="BH53" s="416"/>
      <c r="BI53" s="416"/>
      <c r="BJ53" s="416"/>
      <c r="BK53" s="416"/>
      <c r="BL53" s="416"/>
      <c r="BM53" s="408"/>
      <c r="BN53" s="408"/>
      <c r="BO53" s="673"/>
    </row>
    <row r="54" spans="1:67" s="72" customFormat="1">
      <c r="A54" s="636"/>
      <c r="B54" s="636"/>
      <c r="C54" s="636"/>
      <c r="D54" s="665"/>
      <c r="E54" s="668"/>
      <c r="F54" s="483"/>
      <c r="G54" s="408"/>
      <c r="H54" s="453"/>
      <c r="I54" s="487"/>
      <c r="J54" s="463"/>
      <c r="K54" s="676"/>
      <c r="L54" s="408"/>
      <c r="M54" s="662"/>
      <c r="N54" s="408"/>
      <c r="O54" s="408"/>
      <c r="P54" s="486"/>
      <c r="Q54" s="484"/>
      <c r="R54" s="487"/>
      <c r="S54" s="455"/>
      <c r="T54" s="487"/>
      <c r="U54" s="455"/>
      <c r="V54" s="487"/>
      <c r="W54" s="455"/>
      <c r="X54" s="458"/>
      <c r="Y54" s="455"/>
      <c r="Z54" s="455"/>
      <c r="AA54" s="464"/>
      <c r="AB54" s="243"/>
      <c r="AC54" s="237"/>
      <c r="AD54" s="237"/>
      <c r="AE54" s="237"/>
      <c r="AF54" s="245" t="s">
        <v>143</v>
      </c>
      <c r="AG54" s="246"/>
      <c r="AH54" s="241" t="s">
        <v>143</v>
      </c>
      <c r="AI54" s="246"/>
      <c r="AJ54" s="241" t="s">
        <v>143</v>
      </c>
      <c r="AK54" s="247" t="s">
        <v>143</v>
      </c>
      <c r="AL54" s="248" t="s">
        <v>143</v>
      </c>
      <c r="AM54" s="248" t="s">
        <v>143</v>
      </c>
      <c r="AN54" s="249"/>
      <c r="AO54" s="249"/>
      <c r="AP54" s="249"/>
      <c r="AQ54" s="453"/>
      <c r="AR54" s="463"/>
      <c r="AS54" s="463"/>
      <c r="AT54" s="464"/>
      <c r="AU54" s="463"/>
      <c r="AV54" s="463"/>
      <c r="AW54" s="464"/>
      <c r="AX54" s="464"/>
      <c r="AY54" s="464"/>
      <c r="AZ54" s="487"/>
      <c r="BA54" s="408"/>
      <c r="BB54" s="408"/>
      <c r="BC54" s="408"/>
      <c r="BD54" s="408"/>
      <c r="BE54" s="408"/>
      <c r="BF54" s="408"/>
      <c r="BG54" s="408"/>
      <c r="BH54" s="416"/>
      <c r="BI54" s="416"/>
      <c r="BJ54" s="416"/>
      <c r="BK54" s="416"/>
      <c r="BL54" s="416"/>
      <c r="BM54" s="408"/>
      <c r="BN54" s="408"/>
      <c r="BO54" s="673"/>
    </row>
    <row r="55" spans="1:67" s="72" customFormat="1" ht="15.75" thickBot="1">
      <c r="A55" s="637"/>
      <c r="B55" s="637"/>
      <c r="C55" s="637"/>
      <c r="D55" s="666"/>
      <c r="E55" s="669"/>
      <c r="F55" s="671"/>
      <c r="G55" s="639"/>
      <c r="H55" s="650"/>
      <c r="I55" s="647"/>
      <c r="J55" s="643"/>
      <c r="K55" s="677"/>
      <c r="L55" s="639"/>
      <c r="M55" s="663"/>
      <c r="N55" s="639"/>
      <c r="O55" s="639"/>
      <c r="P55" s="656"/>
      <c r="Q55" s="658"/>
      <c r="R55" s="647"/>
      <c r="S55" s="652"/>
      <c r="T55" s="647"/>
      <c r="U55" s="652"/>
      <c r="V55" s="647"/>
      <c r="W55" s="652"/>
      <c r="X55" s="654"/>
      <c r="Y55" s="652"/>
      <c r="Z55" s="652"/>
      <c r="AA55" s="645"/>
      <c r="AB55" s="132"/>
      <c r="AC55" s="141"/>
      <c r="AD55" s="141"/>
      <c r="AE55" s="141"/>
      <c r="AF55" s="134" t="s">
        <v>143</v>
      </c>
      <c r="AG55" s="140"/>
      <c r="AH55" s="136" t="s">
        <v>143</v>
      </c>
      <c r="AI55" s="140"/>
      <c r="AJ55" s="136" t="s">
        <v>143</v>
      </c>
      <c r="AK55" s="137" t="s">
        <v>143</v>
      </c>
      <c r="AL55" s="248" t="s">
        <v>143</v>
      </c>
      <c r="AM55" s="248" t="s">
        <v>143</v>
      </c>
      <c r="AN55" s="135"/>
      <c r="AO55" s="135"/>
      <c r="AP55" s="135"/>
      <c r="AQ55" s="650"/>
      <c r="AR55" s="643"/>
      <c r="AS55" s="643"/>
      <c r="AT55" s="645"/>
      <c r="AU55" s="643"/>
      <c r="AV55" s="643"/>
      <c r="AW55" s="645"/>
      <c r="AX55" s="645"/>
      <c r="AY55" s="645"/>
      <c r="AZ55" s="647"/>
      <c r="BA55" s="639"/>
      <c r="BB55" s="639"/>
      <c r="BC55" s="639"/>
      <c r="BD55" s="639"/>
      <c r="BE55" s="639"/>
      <c r="BF55" s="639"/>
      <c r="BG55" s="639"/>
      <c r="BH55" s="641"/>
      <c r="BI55" s="641"/>
      <c r="BJ55" s="641"/>
      <c r="BK55" s="641"/>
      <c r="BL55" s="641"/>
      <c r="BM55" s="639"/>
      <c r="BN55" s="639"/>
      <c r="BO55" s="674"/>
    </row>
    <row r="56" spans="1:67" s="72" customFormat="1" ht="36.75" customHeight="1">
      <c r="BF56" s="109">
        <v>8</v>
      </c>
    </row>
  </sheetData>
  <mergeCells count="438">
    <mergeCell ref="A1:G1"/>
    <mergeCell ref="L8:L13"/>
    <mergeCell ref="A8:A13"/>
    <mergeCell ref="B8:B13"/>
    <mergeCell ref="C8:C13"/>
    <mergeCell ref="D8:D13"/>
    <mergeCell ref="E8:E13"/>
    <mergeCell ref="F8:F13"/>
    <mergeCell ref="G8:G13"/>
    <mergeCell ref="H8:H13"/>
    <mergeCell ref="I8:I13"/>
    <mergeCell ref="J8:J13"/>
    <mergeCell ref="K8:K13"/>
    <mergeCell ref="A3:G3"/>
    <mergeCell ref="A5:A7"/>
    <mergeCell ref="B5:B7"/>
    <mergeCell ref="C5:C7"/>
    <mergeCell ref="D5:Q5"/>
    <mergeCell ref="M8:M13"/>
    <mergeCell ref="N8:N13"/>
    <mergeCell ref="O8:O13"/>
    <mergeCell ref="P8:P13"/>
    <mergeCell ref="Q8:Q13"/>
    <mergeCell ref="R8:R13"/>
    <mergeCell ref="S8:S13"/>
    <mergeCell ref="T8:T13"/>
    <mergeCell ref="U8:U13"/>
    <mergeCell ref="V8:V13"/>
    <mergeCell ref="W8:W13"/>
    <mergeCell ref="R5:AA5"/>
    <mergeCell ref="AB5:AP5"/>
    <mergeCell ref="BE8:BE13"/>
    <mergeCell ref="X8:X13"/>
    <mergeCell ref="BH6:BK6"/>
    <mergeCell ref="BM6:BO6"/>
    <mergeCell ref="D7:F7"/>
    <mergeCell ref="R7:S7"/>
    <mergeCell ref="T7:U7"/>
    <mergeCell ref="V7:W7"/>
    <mergeCell ref="X7:Y7"/>
    <mergeCell ref="AG7:AH7"/>
    <mergeCell ref="AQ5:AQ7"/>
    <mergeCell ref="AR5:AZ5"/>
    <mergeCell ref="BA5:BE6"/>
    <mergeCell ref="BF5:BO5"/>
    <mergeCell ref="P6:Q6"/>
    <mergeCell ref="R6:S6"/>
    <mergeCell ref="T6:Y6"/>
    <mergeCell ref="AB6:AE6"/>
    <mergeCell ref="AU6:AW6"/>
    <mergeCell ref="BF6:BG6"/>
    <mergeCell ref="AG6:AP6"/>
    <mergeCell ref="AR6:AT6"/>
    <mergeCell ref="BM8:BM13"/>
    <mergeCell ref="BN8:BN13"/>
    <mergeCell ref="BO8:BO13"/>
    <mergeCell ref="AI7:AJ7"/>
    <mergeCell ref="AS7:AT7"/>
    <mergeCell ref="AV7:AW7"/>
    <mergeCell ref="BL8:BL13"/>
    <mergeCell ref="BI8:BI13"/>
    <mergeCell ref="BJ8:BJ13"/>
    <mergeCell ref="BK8:BK13"/>
    <mergeCell ref="AT8:AT13"/>
    <mergeCell ref="AU8:AU13"/>
    <mergeCell ref="AV8:AV13"/>
    <mergeCell ref="AW8:AW13"/>
    <mergeCell ref="AX8:AX13"/>
    <mergeCell ref="AZ8:AZ13"/>
    <mergeCell ref="AY8:AY13"/>
    <mergeCell ref="AQ8:AQ13"/>
    <mergeCell ref="AR8:AR13"/>
    <mergeCell ref="AS8:AS13"/>
    <mergeCell ref="BA8:BA13"/>
    <mergeCell ref="BB8:BB13"/>
    <mergeCell ref="BC8:BC13"/>
    <mergeCell ref="BD8:BD13"/>
    <mergeCell ref="Q14:Q19"/>
    <mergeCell ref="R14:R19"/>
    <mergeCell ref="S14:S19"/>
    <mergeCell ref="T14:T19"/>
    <mergeCell ref="U14:U19"/>
    <mergeCell ref="BF8:BF13"/>
    <mergeCell ref="BG8:BG13"/>
    <mergeCell ref="BH8:BH13"/>
    <mergeCell ref="D14:D19"/>
    <mergeCell ref="E14:E19"/>
    <mergeCell ref="F14:F19"/>
    <mergeCell ref="G14:G19"/>
    <mergeCell ref="H14:H19"/>
    <mergeCell ref="I14:I19"/>
    <mergeCell ref="J14:J19"/>
    <mergeCell ref="K14:K19"/>
    <mergeCell ref="L14:L19"/>
    <mergeCell ref="M14:M19"/>
    <mergeCell ref="N14:N19"/>
    <mergeCell ref="O14:O19"/>
    <mergeCell ref="P14:P19"/>
    <mergeCell ref="Y8:Y13"/>
    <mergeCell ref="Z8:Z13"/>
    <mergeCell ref="AA8:AA13"/>
    <mergeCell ref="AA14:AA19"/>
    <mergeCell ref="AQ14:AQ19"/>
    <mergeCell ref="AR14:AR19"/>
    <mergeCell ref="AS14:AS19"/>
    <mergeCell ref="AT14:AT19"/>
    <mergeCell ref="V14:V19"/>
    <mergeCell ref="W14:W19"/>
    <mergeCell ref="X14:X19"/>
    <mergeCell ref="Y14:Y19"/>
    <mergeCell ref="Z14:Z19"/>
    <mergeCell ref="BH14:BH19"/>
    <mergeCell ref="BI14:BI19"/>
    <mergeCell ref="AZ14:AZ19"/>
    <mergeCell ref="BA14:BA19"/>
    <mergeCell ref="BB14:BB19"/>
    <mergeCell ref="BC14:BC19"/>
    <mergeCell ref="BD14:BD19"/>
    <mergeCell ref="AU14:AU19"/>
    <mergeCell ref="AV14:AV19"/>
    <mergeCell ref="AW14:AW19"/>
    <mergeCell ref="AX14:AX19"/>
    <mergeCell ref="AY14:AY19"/>
    <mergeCell ref="BO14:BO19"/>
    <mergeCell ref="A14:A19"/>
    <mergeCell ref="B14:B19"/>
    <mergeCell ref="C14:C19"/>
    <mergeCell ref="BL20:BL25"/>
    <mergeCell ref="BM20:BM25"/>
    <mergeCell ref="BN20:BN25"/>
    <mergeCell ref="BO20:BO25"/>
    <mergeCell ref="D20:D25"/>
    <mergeCell ref="E20:E25"/>
    <mergeCell ref="F20:F25"/>
    <mergeCell ref="G20:G25"/>
    <mergeCell ref="H20:H25"/>
    <mergeCell ref="I20:I25"/>
    <mergeCell ref="J20:J25"/>
    <mergeCell ref="K20:K25"/>
    <mergeCell ref="BJ14:BJ19"/>
    <mergeCell ref="BK14:BK19"/>
    <mergeCell ref="BL14:BL19"/>
    <mergeCell ref="BM14:BM19"/>
    <mergeCell ref="BN14:BN19"/>
    <mergeCell ref="BE14:BE19"/>
    <mergeCell ref="BF14:BF19"/>
    <mergeCell ref="BG14:BG19"/>
    <mergeCell ref="R20:R25"/>
    <mergeCell ref="S20:S25"/>
    <mergeCell ref="T20:T25"/>
    <mergeCell ref="U20:U25"/>
    <mergeCell ref="L20:L25"/>
    <mergeCell ref="M20:M25"/>
    <mergeCell ref="N20:N25"/>
    <mergeCell ref="O20:O25"/>
    <mergeCell ref="P20:P25"/>
    <mergeCell ref="A20:A25"/>
    <mergeCell ref="B20:B25"/>
    <mergeCell ref="C20:C25"/>
    <mergeCell ref="V20:V25"/>
    <mergeCell ref="W20:W25"/>
    <mergeCell ref="X20:X25"/>
    <mergeCell ref="Y20:Y25"/>
    <mergeCell ref="Z20:Z25"/>
    <mergeCell ref="BH20:BH25"/>
    <mergeCell ref="AT20:AT25"/>
    <mergeCell ref="AU20:AU25"/>
    <mergeCell ref="AV20:AV25"/>
    <mergeCell ref="AW20:AW25"/>
    <mergeCell ref="AX20:AX25"/>
    <mergeCell ref="AY20:AY25"/>
    <mergeCell ref="AZ20:AZ25"/>
    <mergeCell ref="BA20:BA25"/>
    <mergeCell ref="BB20:BB25"/>
    <mergeCell ref="BC20:BC25"/>
    <mergeCell ref="BD20:BD25"/>
    <mergeCell ref="BE20:BE25"/>
    <mergeCell ref="BF20:BF25"/>
    <mergeCell ref="BG20:BG25"/>
    <mergeCell ref="Q20:Q25"/>
    <mergeCell ref="BF32:BF37"/>
    <mergeCell ref="BG32:BG37"/>
    <mergeCell ref="BH32:BH37"/>
    <mergeCell ref="BI32:BI37"/>
    <mergeCell ref="BJ32:BJ37"/>
    <mergeCell ref="BK32:BK37"/>
    <mergeCell ref="BL32:BL37"/>
    <mergeCell ref="AA20:AA25"/>
    <mergeCell ref="AQ20:AQ25"/>
    <mergeCell ref="AR20:AR25"/>
    <mergeCell ref="AS20:AS25"/>
    <mergeCell ref="BI20:BI25"/>
    <mergeCell ref="BJ20:BJ25"/>
    <mergeCell ref="BK20:BK25"/>
    <mergeCell ref="R32:R37"/>
    <mergeCell ref="S32:S37"/>
    <mergeCell ref="T32:T37"/>
    <mergeCell ref="U32:U37"/>
    <mergeCell ref="V32:V37"/>
    <mergeCell ref="BN26:BN31"/>
    <mergeCell ref="BO26:BO31"/>
    <mergeCell ref="D32:D37"/>
    <mergeCell ref="E32:E37"/>
    <mergeCell ref="F32:F37"/>
    <mergeCell ref="G32:G37"/>
    <mergeCell ref="H32:H37"/>
    <mergeCell ref="I32:I37"/>
    <mergeCell ref="J32:J37"/>
    <mergeCell ref="K32:K37"/>
    <mergeCell ref="L32:L37"/>
    <mergeCell ref="M32:M37"/>
    <mergeCell ref="N32:N37"/>
    <mergeCell ref="O32:O37"/>
    <mergeCell ref="P32:P37"/>
    <mergeCell ref="Q32:Q37"/>
    <mergeCell ref="BO32:BO37"/>
    <mergeCell ref="BD32:BD37"/>
    <mergeCell ref="BE32:BE37"/>
    <mergeCell ref="W32:W37"/>
    <mergeCell ref="X32:X37"/>
    <mergeCell ref="Y32:Y37"/>
    <mergeCell ref="BC26:BC31"/>
    <mergeCell ref="BD26:BD31"/>
    <mergeCell ref="AT32:AT37"/>
    <mergeCell ref="AU32:AU37"/>
    <mergeCell ref="AV32:AV37"/>
    <mergeCell ref="AW32:AW37"/>
    <mergeCell ref="AZ32:AZ37"/>
    <mergeCell ref="BA32:BA37"/>
    <mergeCell ref="BB32:BB37"/>
    <mergeCell ref="BC32:BC37"/>
    <mergeCell ref="Z32:Z37"/>
    <mergeCell ref="AA32:AA37"/>
    <mergeCell ref="AQ32:AQ37"/>
    <mergeCell ref="AR32:AR37"/>
    <mergeCell ref="AS32:AS37"/>
    <mergeCell ref="D26:D31"/>
    <mergeCell ref="E26:E31"/>
    <mergeCell ref="F26:F31"/>
    <mergeCell ref="G26:G31"/>
    <mergeCell ref="H26:H31"/>
    <mergeCell ref="BJ26:BJ31"/>
    <mergeCell ref="BK26:BK31"/>
    <mergeCell ref="V26:V31"/>
    <mergeCell ref="W26:W31"/>
    <mergeCell ref="X26:X31"/>
    <mergeCell ref="Y26:Y31"/>
    <mergeCell ref="Z26:Z31"/>
    <mergeCell ref="AA26:AA31"/>
    <mergeCell ref="AQ26:AQ31"/>
    <mergeCell ref="AR26:AR31"/>
    <mergeCell ref="AS26:AS31"/>
    <mergeCell ref="AT26:AT31"/>
    <mergeCell ref="AU26:AU31"/>
    <mergeCell ref="BE26:BE31"/>
    <mergeCell ref="BF26:BF31"/>
    <mergeCell ref="BG26:BG31"/>
    <mergeCell ref="BH26:BH31"/>
    <mergeCell ref="BI26:BI31"/>
    <mergeCell ref="N26:N31"/>
    <mergeCell ref="O26:O31"/>
    <mergeCell ref="P26:P31"/>
    <mergeCell ref="Q26:Q31"/>
    <mergeCell ref="R26:R31"/>
    <mergeCell ref="I26:I31"/>
    <mergeCell ref="J26:J31"/>
    <mergeCell ref="K26:K31"/>
    <mergeCell ref="L26:L31"/>
    <mergeCell ref="M26:M31"/>
    <mergeCell ref="M50:M55"/>
    <mergeCell ref="N50:N55"/>
    <mergeCell ref="O50:O55"/>
    <mergeCell ref="BN50:BN55"/>
    <mergeCell ref="BO50:BO55"/>
    <mergeCell ref="A26:A37"/>
    <mergeCell ref="B26:B37"/>
    <mergeCell ref="C26:C37"/>
    <mergeCell ref="BL26:BL31"/>
    <mergeCell ref="BM26:BM31"/>
    <mergeCell ref="AV26:AV31"/>
    <mergeCell ref="AW26:AW31"/>
    <mergeCell ref="AX26:AX31"/>
    <mergeCell ref="AY26:AY31"/>
    <mergeCell ref="AZ26:AZ31"/>
    <mergeCell ref="BA26:BA31"/>
    <mergeCell ref="BB26:BB31"/>
    <mergeCell ref="S26:S31"/>
    <mergeCell ref="T26:T31"/>
    <mergeCell ref="U26:U31"/>
    <mergeCell ref="BM32:BM37"/>
    <mergeCell ref="BN32:BN37"/>
    <mergeCell ref="AX32:AX37"/>
    <mergeCell ref="AY32:AY37"/>
    <mergeCell ref="D50:D55"/>
    <mergeCell ref="E50:E55"/>
    <mergeCell ref="F50:F55"/>
    <mergeCell ref="G50:G55"/>
    <mergeCell ref="H50:H55"/>
    <mergeCell ref="I50:I55"/>
    <mergeCell ref="J50:J55"/>
    <mergeCell ref="K50:K55"/>
    <mergeCell ref="L50:L55"/>
    <mergeCell ref="M44:M49"/>
    <mergeCell ref="N44:N49"/>
    <mergeCell ref="O44:O49"/>
    <mergeCell ref="U50:U55"/>
    <mergeCell ref="V50:V55"/>
    <mergeCell ref="W50:W55"/>
    <mergeCell ref="BJ38:BJ43"/>
    <mergeCell ref="BK38:BK43"/>
    <mergeCell ref="U44:U49"/>
    <mergeCell ref="X38:X43"/>
    <mergeCell ref="Y38:Y43"/>
    <mergeCell ref="BI50:BI55"/>
    <mergeCell ref="BJ50:BJ55"/>
    <mergeCell ref="BK50:BK55"/>
    <mergeCell ref="X50:X55"/>
    <mergeCell ref="Y50:Y55"/>
    <mergeCell ref="Z50:Z55"/>
    <mergeCell ref="AA50:AA55"/>
    <mergeCell ref="AQ50:AQ55"/>
    <mergeCell ref="P50:P55"/>
    <mergeCell ref="Q50:Q55"/>
    <mergeCell ref="R50:R55"/>
    <mergeCell ref="S50:S55"/>
    <mergeCell ref="T50:T55"/>
    <mergeCell ref="D44:D49"/>
    <mergeCell ref="E44:E49"/>
    <mergeCell ref="F44:F49"/>
    <mergeCell ref="G44:G49"/>
    <mergeCell ref="H44:H49"/>
    <mergeCell ref="I44:I49"/>
    <mergeCell ref="J44:J49"/>
    <mergeCell ref="K44:K49"/>
    <mergeCell ref="L44:L49"/>
    <mergeCell ref="BL38:BL43"/>
    <mergeCell ref="BM38:BM43"/>
    <mergeCell ref="BN38:BN43"/>
    <mergeCell ref="BO38:BO43"/>
    <mergeCell ref="BL44:BL49"/>
    <mergeCell ref="BM44:BM49"/>
    <mergeCell ref="BN44:BN49"/>
    <mergeCell ref="BO44:BO49"/>
    <mergeCell ref="S38:S43"/>
    <mergeCell ref="T38:T43"/>
    <mergeCell ref="U38:U43"/>
    <mergeCell ref="V38:V43"/>
    <mergeCell ref="W38:W43"/>
    <mergeCell ref="BC44:BC49"/>
    <mergeCell ref="BI44:BI49"/>
    <mergeCell ref="BJ44:BJ49"/>
    <mergeCell ref="BK44:BK49"/>
    <mergeCell ref="AV44:AV49"/>
    <mergeCell ref="AW44:AW49"/>
    <mergeCell ref="BB44:BB49"/>
    <mergeCell ref="BD44:BD49"/>
    <mergeCell ref="BE44:BE49"/>
    <mergeCell ref="BF44:BF49"/>
    <mergeCell ref="BG44:BG49"/>
    <mergeCell ref="I38:I43"/>
    <mergeCell ref="J38:J43"/>
    <mergeCell ref="K38:K43"/>
    <mergeCell ref="L38:L43"/>
    <mergeCell ref="M38:M43"/>
    <mergeCell ref="D38:D43"/>
    <mergeCell ref="E38:E43"/>
    <mergeCell ref="F38:F43"/>
    <mergeCell ref="G38:G43"/>
    <mergeCell ref="H38:H43"/>
    <mergeCell ref="N38:N43"/>
    <mergeCell ref="O38:O43"/>
    <mergeCell ref="P38:P43"/>
    <mergeCell ref="Q38:Q43"/>
    <mergeCell ref="R38:R43"/>
    <mergeCell ref="AR50:AR55"/>
    <mergeCell ref="AS50:AS55"/>
    <mergeCell ref="AT50:AT55"/>
    <mergeCell ref="AU50:AU55"/>
    <mergeCell ref="AT44:AT49"/>
    <mergeCell ref="AU44:AU49"/>
    <mergeCell ref="P44:P49"/>
    <mergeCell ref="Q44:Q49"/>
    <mergeCell ref="R44:R49"/>
    <mergeCell ref="S44:S49"/>
    <mergeCell ref="T44:T49"/>
    <mergeCell ref="AS44:AS49"/>
    <mergeCell ref="BL50:BL55"/>
    <mergeCell ref="BM50:BM55"/>
    <mergeCell ref="AV50:AV55"/>
    <mergeCell ref="AW50:AW55"/>
    <mergeCell ref="AX50:AX55"/>
    <mergeCell ref="AY50:AY55"/>
    <mergeCell ref="AZ50:AZ55"/>
    <mergeCell ref="BA50:BA55"/>
    <mergeCell ref="BB50:BB55"/>
    <mergeCell ref="BC50:BC55"/>
    <mergeCell ref="BD50:BD55"/>
    <mergeCell ref="BE50:BE55"/>
    <mergeCell ref="BF50:BF55"/>
    <mergeCell ref="BG50:BG55"/>
    <mergeCell ref="BH50:BH55"/>
    <mergeCell ref="BA38:BA43"/>
    <mergeCell ref="V44:V49"/>
    <mergeCell ref="W44:W49"/>
    <mergeCell ref="X44:X49"/>
    <mergeCell ref="Y44:Y49"/>
    <mergeCell ref="Z44:Z49"/>
    <mergeCell ref="Z38:Z43"/>
    <mergeCell ref="AA38:AA43"/>
    <mergeCell ref="AQ38:AQ43"/>
    <mergeCell ref="AX44:AX49"/>
    <mergeCell ref="AY44:AY49"/>
    <mergeCell ref="AZ44:AZ49"/>
    <mergeCell ref="BA44:BA49"/>
    <mergeCell ref="A38:A55"/>
    <mergeCell ref="B38:B55"/>
    <mergeCell ref="C38:C55"/>
    <mergeCell ref="BG38:BG43"/>
    <mergeCell ref="BH38:BH43"/>
    <mergeCell ref="BI38:BI43"/>
    <mergeCell ref="AR38:AR43"/>
    <mergeCell ref="AS38:AS43"/>
    <mergeCell ref="AT38:AT43"/>
    <mergeCell ref="AU38:AU43"/>
    <mergeCell ref="AV38:AV43"/>
    <mergeCell ref="AW38:AW43"/>
    <mergeCell ref="AX38:AX43"/>
    <mergeCell ref="AY38:AY43"/>
    <mergeCell ref="AZ38:AZ43"/>
    <mergeCell ref="BB38:BB43"/>
    <mergeCell ref="BC38:BC43"/>
    <mergeCell ref="BD38:BD43"/>
    <mergeCell ref="BE38:BE43"/>
    <mergeCell ref="BF38:BF43"/>
    <mergeCell ref="AA44:AA49"/>
    <mergeCell ref="BH44:BH49"/>
    <mergeCell ref="AQ44:AQ49"/>
    <mergeCell ref="AR44:AR49"/>
  </mergeCells>
  <conditionalFormatting sqref="R8:R55">
    <cfRule type="cellIs" dxfId="72" priority="184" operator="equal">
      <formula>"Muy Alta"</formula>
    </cfRule>
    <cfRule type="cellIs" dxfId="71" priority="185" operator="equal">
      <formula>"Alta"</formula>
    </cfRule>
    <cfRule type="cellIs" dxfId="70" priority="186" operator="equal">
      <formula>"Media"</formula>
    </cfRule>
    <cfRule type="cellIs" dxfId="69" priority="187" operator="equal">
      <formula>"Baja"</formula>
    </cfRule>
    <cfRule type="cellIs" dxfId="68" priority="188" operator="equal">
      <formula>"Muy Baja"</formula>
    </cfRule>
  </conditionalFormatting>
  <conditionalFormatting sqref="T8:T55">
    <cfRule type="cellIs" dxfId="67" priority="179" operator="equal">
      <formula>"Catastrófico"</formula>
    </cfRule>
    <cfRule type="cellIs" dxfId="66" priority="180" operator="equal">
      <formula>"Mayor"</formula>
    </cfRule>
    <cfRule type="cellIs" dxfId="65" priority="181" operator="equal">
      <formula>"Moderado"</formula>
    </cfRule>
    <cfRule type="cellIs" dxfId="64" priority="182" operator="equal">
      <formula>"Menor"</formula>
    </cfRule>
    <cfRule type="cellIs" dxfId="63" priority="183" operator="equal">
      <formula>"Leve"</formula>
    </cfRule>
  </conditionalFormatting>
  <conditionalFormatting sqref="V8:V55">
    <cfRule type="cellIs" dxfId="62" priority="174" operator="equal">
      <formula>"Catastrófico"</formula>
    </cfRule>
    <cfRule type="cellIs" dxfId="61" priority="175" operator="equal">
      <formula>"Mayor"</formula>
    </cfRule>
    <cfRule type="cellIs" dxfId="60" priority="176" operator="equal">
      <formula>"Moderado"</formula>
    </cfRule>
    <cfRule type="cellIs" dxfId="59" priority="177" operator="equal">
      <formula>"Menor"</formula>
    </cfRule>
    <cfRule type="cellIs" dxfId="58" priority="178" operator="equal">
      <formula>"Leve"</formula>
    </cfRule>
  </conditionalFormatting>
  <conditionalFormatting sqref="X8:X55">
    <cfRule type="cellIs" dxfId="57" priority="169" operator="equal">
      <formula>"Catastrófico"</formula>
    </cfRule>
    <cfRule type="cellIs" dxfId="56" priority="170" operator="equal">
      <formula>"Mayor"</formula>
    </cfRule>
    <cfRule type="cellIs" dxfId="55" priority="171" operator="equal">
      <formula>"Moderado"</formula>
    </cfRule>
    <cfRule type="cellIs" dxfId="54" priority="172" operator="equal">
      <formula>"Menor"</formula>
    </cfRule>
    <cfRule type="cellIs" dxfId="53" priority="173" operator="equal">
      <formula>"Leve"</formula>
    </cfRule>
  </conditionalFormatting>
  <conditionalFormatting sqref="AA8:AA55">
    <cfRule type="cellIs" dxfId="52" priority="165" operator="equal">
      <formula>"Extremo"</formula>
    </cfRule>
    <cfRule type="cellIs" dxfId="51" priority="166" operator="equal">
      <formula>"Alto"</formula>
    </cfRule>
    <cfRule type="cellIs" dxfId="50" priority="167" operator="equal">
      <formula>"Moderado"</formula>
    </cfRule>
    <cfRule type="cellIs" dxfId="49" priority="168" operator="equal">
      <formula>"Bajo"</formula>
    </cfRule>
  </conditionalFormatting>
  <conditionalFormatting sqref="AT8:AT55">
    <cfRule type="cellIs" dxfId="48" priority="198" operator="equal">
      <formula>"Muy Baja"</formula>
    </cfRule>
    <cfRule type="cellIs" dxfId="47" priority="199" operator="equal">
      <formula>"Baja"</formula>
    </cfRule>
    <cfRule type="cellIs" dxfId="46" priority="200" operator="equal">
      <formula>"Media"</formula>
    </cfRule>
    <cfRule type="cellIs" dxfId="45" priority="201" operator="equal">
      <formula>"Alta"</formula>
    </cfRule>
    <cfRule type="cellIs" dxfId="44" priority="202" operator="equal">
      <formula>"Muy Alta"</formula>
    </cfRule>
  </conditionalFormatting>
  <conditionalFormatting sqref="AW8:AW55">
    <cfRule type="cellIs" dxfId="43" priority="193" operator="equal">
      <formula>"Leve"</formula>
    </cfRule>
    <cfRule type="cellIs" dxfId="42" priority="194" operator="equal">
      <formula>"Menor"</formula>
    </cfRule>
    <cfRule type="cellIs" dxfId="41" priority="196" operator="equal">
      <formula>"Mayor"</formula>
    </cfRule>
    <cfRule type="cellIs" dxfId="40" priority="197" operator="equal">
      <formula>"Catastrófico"</formula>
    </cfRule>
  </conditionalFormatting>
  <conditionalFormatting sqref="AW8:AY55">
    <cfRule type="cellIs" dxfId="39" priority="93" operator="equal">
      <formula>"Moderado"</formula>
    </cfRule>
  </conditionalFormatting>
  <conditionalFormatting sqref="AX8:AY55">
    <cfRule type="cellIs" dxfId="38" priority="91" operator="equal">
      <formula>"Extremo"</formula>
    </cfRule>
    <cfRule type="cellIs" dxfId="37" priority="92" operator="equal">
      <formula>"Alto"</formula>
    </cfRule>
    <cfRule type="cellIs" dxfId="36" priority="94" operator="equal">
      <formula>"Bajo"</formula>
    </cfRule>
  </conditionalFormatting>
  <dataValidations count="3">
    <dataValidation type="list" allowBlank="1" showInputMessage="1" showErrorMessage="1" sqref="D8:D55" xr:uid="{9AA42499-A8B8-41C0-8D7E-C474C55D7C93}">
      <formula1>"RG, RS, RF"</formula1>
    </dataValidation>
    <dataValidation type="list" allowBlank="1" showInputMessage="1" showErrorMessage="1" sqref="K8:K55" xr:uid="{630FF4AB-1098-4165-B65F-095F8976A267}">
      <formula1>"SI, NO"</formula1>
    </dataValidation>
    <dataValidation type="list" allowBlank="1" showInputMessage="1" showErrorMessage="1" sqref="BG3" xr:uid="{CD170929-5E14-4372-ADF5-C0354A36F7DA}">
      <formula1>"I TRIM, II TRIM, III TRIM, IV TRIM"</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CC9A96CA-E5E2-47E1-B6BD-B17C02A03C6B}">
          <x14:formula1>
            <xm:f>'\\10.35.116.242\Fileserver\OAP\78_MIPG\78.5_Adm_Riesgos\2024\Formulaciones\[MR_GCA_2024_def.xlsb]Listas'!#REF!</xm:f>
          </x14:formula1>
          <xm:sqref>H8:I13 E8:E13 A8 L8:L13 AZ8:AZ13</xm:sqref>
        </x14:dataValidation>
        <x14:dataValidation type="list" allowBlank="1" showInputMessage="1" showErrorMessage="1" xr:uid="{61EA8902-C3A8-4F82-B954-83FF5632414C}">
          <x14:formula1>
            <xm:f>'\\10.35.116.242\Fileserver\OAP\78_MIPG\78.5_Adm_Riesgos\2024\Formulaciones\[MR_GCA_2024_def.xlsb]Tablas_GSF'!#REF!</xm:f>
          </x14:formula1>
          <xm:sqref>AG8:AG13 R8:R13 V8:V13 T8:T13 AI8:AI13 AN8:AP13</xm:sqref>
        </x14:dataValidation>
        <x14:dataValidation type="list" allowBlank="1" showInputMessage="1" showErrorMessage="1" xr:uid="{E8FCD010-B023-4684-AAE6-08A1CC30397E}">
          <x14:formula1>
            <xm:f>'\\10.35.116.242\Fileserver\OAP\78_MIPG\78.5_Adm_Riesgos\2024\Formulaciones\[MR_GCO_2024_def.xlsb]Listas'!#REF!</xm:f>
          </x14:formula1>
          <xm:sqref>H14:I19 E14:E19 A14 L14:L19 AZ14:AZ19</xm:sqref>
        </x14:dataValidation>
        <x14:dataValidation type="list" allowBlank="1" showInputMessage="1" showErrorMessage="1" xr:uid="{D4B1083B-E1C2-4089-9A04-A93F2D5D158B}">
          <x14:formula1>
            <xm:f>'\\10.35.116.242\Fileserver\OAP\78_MIPG\78.5_Adm_Riesgos\2024\Formulaciones\[MR_GCO_2024_def.xlsb]Tablas_GSF'!#REF!</xm:f>
          </x14:formula1>
          <xm:sqref>AG14:AG19 R14:R19 V14:V19 T14:T19 AI14:AI19 AN14:AP19</xm:sqref>
        </x14:dataValidation>
        <x14:dataValidation type="list" allowBlank="1" showInputMessage="1" showErrorMessage="1" xr:uid="{6F9BA877-A62B-453E-A47F-1D53C371EE83}">
          <x14:formula1>
            <xm:f>'\\10.35.116.242\Fileserver\OAP\78_MIPG\78.5_Adm_Riesgos\2024\Formulaciones\[MR_GFI_2024_def.xlsb]Tablas_GSF'!#REF!</xm:f>
          </x14:formula1>
          <xm:sqref>R20:R25 AG20:AG25 AN20:AP25 AI20:AI25 V20:V25 T20:T25</xm:sqref>
        </x14:dataValidation>
        <x14:dataValidation type="list" allowBlank="1" showInputMessage="1" showErrorMessage="1" xr:uid="{488E20B1-B94C-416B-B55A-E578EAF15552}">
          <x14:formula1>
            <xm:f>'\\10.35.116.242\Fileserver\OAP\78_MIPG\78.5_Adm_Riesgos\2024\Formulaciones\[MR_GFI_2024_def.xlsb]Listas'!#REF!</xm:f>
          </x14:formula1>
          <xm:sqref>H20:I25 AZ20:AZ25 L20:L25 A20 E20:E25</xm:sqref>
        </x14:dataValidation>
        <x14:dataValidation type="list" allowBlank="1" showInputMessage="1" showErrorMessage="1" xr:uid="{0FABA59A-1063-4592-A6AC-5B62A50E497B}">
          <x14:formula1>
            <xm:f>'\\10.35.116.242\Fileserver\OAP\78_MIPG\78.5_Adm_Riesgos\2024\Formulaciones\[MR_GSA_2024_def.xlsb]Tablas_GSF'!#REF!</xm:f>
          </x14:formula1>
          <xm:sqref>R26:R37 AG26:AG37 AN26:AP37 AI26:AI37 V26:V37 T26:T37</xm:sqref>
        </x14:dataValidation>
        <x14:dataValidation type="list" allowBlank="1" showInputMessage="1" showErrorMessage="1" xr:uid="{34CB6139-5FD3-4085-B3FD-1BB7DE70FA57}">
          <x14:formula1>
            <xm:f>'\\10.35.116.242\Fileserver\OAP\78_MIPG\78.5_Adm_Riesgos\2024\Formulaciones\[MR_GSA_2024_def.xlsb]Listas'!#REF!</xm:f>
          </x14:formula1>
          <xm:sqref>H26:I37 AZ26:AZ37 E26:E37 A26</xm:sqref>
        </x14:dataValidation>
        <x14:dataValidation type="list" allowBlank="1" showInputMessage="1" showErrorMessage="1" xr:uid="{5E6E686B-4B5D-492C-B9F8-8BFEB200CEBF}">
          <x14:formula1>
            <xm:f>'\\10.35.116.242\Fileserver\OAP\78_MIPG\78.5_Adm_Riesgos\2024\Formulaciones\[MR_GTH_2024_def.xlsb]Tablas_GSF'!#REF!</xm:f>
          </x14:formula1>
          <xm:sqref>R38:R55 AG38:AG55 AN38:AP55 AI38:AI55 V38:V55 T38:T55</xm:sqref>
        </x14:dataValidation>
        <x14:dataValidation type="list" allowBlank="1" showInputMessage="1" showErrorMessage="1" xr:uid="{FFF39977-44C6-4A8A-A356-5DC1BF8A2B49}">
          <x14:formula1>
            <xm:f>'\\10.35.116.242\Fileserver\OAP\78_MIPG\78.5_Adm_Riesgos\2024\Formulaciones\[MR_GTH_2024_def.xlsb]Listas'!#REF!</xm:f>
          </x14:formula1>
          <xm:sqref>H38:I55 AZ38:AZ55 A38 E38:E55 L26:L55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468EC-8F2C-419D-BC67-8A1B6C0E6002}">
  <dimension ref="A1:BO590"/>
  <sheetViews>
    <sheetView topLeftCell="L455" zoomScale="55" zoomScaleNormal="55" workbookViewId="0">
      <selection activeCell="AC458" sqref="AC458"/>
    </sheetView>
  </sheetViews>
  <sheetFormatPr baseColWidth="10" defaultColWidth="11.42578125" defaultRowHeight="15"/>
  <cols>
    <col min="1" max="1" width="15.85546875" style="6" customWidth="1"/>
    <col min="2" max="2" width="20.140625" style="6" customWidth="1"/>
    <col min="3" max="3" width="18.7109375" style="6" customWidth="1"/>
    <col min="4" max="5" width="9.140625" style="6" customWidth="1"/>
    <col min="6" max="6" width="9.140625" style="6" bestFit="1" customWidth="1"/>
    <col min="7" max="7" width="23.42578125" style="6" customWidth="1"/>
    <col min="8" max="8" width="16.7109375" style="6" customWidth="1"/>
    <col min="9" max="9" width="18" style="6" customWidth="1"/>
    <col min="10" max="10" width="55.5703125" style="6" customWidth="1"/>
    <col min="11" max="11" width="9.140625" style="6" customWidth="1"/>
    <col min="12" max="12" width="24" style="6" customWidth="1"/>
    <col min="13" max="13" width="29.140625" style="6" customWidth="1"/>
    <col min="14" max="15" width="23.85546875" style="6" customWidth="1"/>
    <col min="16" max="16" width="18.28515625" style="6" customWidth="1"/>
    <col min="17" max="17" width="9.42578125" style="6" customWidth="1"/>
    <col min="18" max="18" width="12.7109375" style="9" customWidth="1"/>
    <col min="19" max="19" width="10.28515625" style="9" customWidth="1"/>
    <col min="20" max="20" width="14.140625" style="6" customWidth="1"/>
    <col min="21" max="21" width="7.28515625" style="6" customWidth="1"/>
    <col min="22" max="22" width="14.85546875" style="6" customWidth="1"/>
    <col min="23" max="23" width="6.42578125" style="6" bestFit="1" customWidth="1"/>
    <col min="24" max="24" width="13.5703125" style="9" customWidth="1"/>
    <col min="25" max="25" width="6.42578125" style="9" bestFit="1" customWidth="1"/>
    <col min="26" max="26" width="12.28515625" style="6" hidden="1" customWidth="1"/>
    <col min="27" max="27" width="19.28515625" style="10" customWidth="1"/>
    <col min="28" max="28" width="4.85546875" style="6" bestFit="1" customWidth="1"/>
    <col min="29" max="29" width="74.42578125" style="36" customWidth="1"/>
    <col min="30" max="30" width="9.5703125" style="36" customWidth="1"/>
    <col min="31" max="31" width="36.7109375" style="6" customWidth="1"/>
    <col min="32" max="32" width="4.28515625" style="6" bestFit="1" customWidth="1"/>
    <col min="33" max="33" width="7.140625" style="9" customWidth="1"/>
    <col min="34" max="34" width="9.5703125" style="9" customWidth="1"/>
    <col min="35" max="35" width="7.140625" style="9" customWidth="1"/>
    <col min="36" max="36" width="9.5703125" style="9" customWidth="1"/>
    <col min="37" max="37" width="8.28515625" style="9" customWidth="1"/>
    <col min="38" max="38" width="14.140625" style="9" customWidth="1"/>
    <col min="39" max="39" width="12.28515625" style="9" customWidth="1"/>
    <col min="40" max="40" width="4.28515625" style="6" customWidth="1"/>
    <col min="41" max="42" width="4.28515625" style="6" bestFit="1" customWidth="1"/>
    <col min="43" max="43" width="23.42578125" style="6" customWidth="1"/>
    <col min="44" max="44" width="16" style="6" bestFit="1" customWidth="1"/>
    <col min="45" max="45" width="9" style="6" customWidth="1"/>
    <col min="46" max="46" width="11.28515625" style="6" customWidth="1"/>
    <col min="47" max="47" width="12.5703125" style="6" bestFit="1" customWidth="1"/>
    <col min="48" max="48" width="8.7109375" style="6" customWidth="1"/>
    <col min="49" max="49" width="13.5703125" style="6" customWidth="1"/>
    <col min="50" max="50" width="18" style="6" customWidth="1"/>
    <col min="51" max="51" width="18.140625" style="6" bestFit="1" customWidth="1"/>
    <col min="52" max="52" width="19.5703125" style="6" customWidth="1"/>
    <col min="53" max="53" width="38.5703125" style="6" customWidth="1"/>
    <col min="54" max="54" width="77" style="6" customWidth="1"/>
    <col min="55" max="55" width="23.140625" style="6" customWidth="1"/>
    <col min="56" max="56" width="26.28515625" style="6" customWidth="1"/>
    <col min="57" max="57" width="22" style="6" customWidth="1"/>
    <col min="58" max="58" width="76.140625" style="6" customWidth="1"/>
    <col min="59" max="59" width="38.7109375" style="6" customWidth="1"/>
    <col min="60" max="63" width="9.7109375" style="6" customWidth="1"/>
    <col min="64" max="64" width="33.140625" style="6" customWidth="1"/>
    <col min="65" max="65" width="29.42578125" style="6" customWidth="1"/>
    <col min="66" max="66" width="17.85546875" style="6" customWidth="1"/>
    <col min="67" max="67" width="34.42578125" style="6" customWidth="1"/>
    <col min="68" max="68" width="27.7109375" customWidth="1"/>
    <col min="70" max="70" width="12.85546875" customWidth="1"/>
  </cols>
  <sheetData>
    <row r="1" spans="1:67" ht="27.75" customHeight="1">
      <c r="A1" s="616" t="s">
        <v>0</v>
      </c>
      <c r="B1" s="616"/>
      <c r="C1" s="616"/>
      <c r="D1" s="616"/>
      <c r="E1" s="616"/>
      <c r="F1" s="616"/>
      <c r="G1" s="599"/>
      <c r="K1" s="21"/>
      <c r="L1" s="7"/>
      <c r="M1" s="7"/>
      <c r="N1" s="7"/>
      <c r="O1" s="7"/>
      <c r="P1" s="7"/>
      <c r="Q1" s="7"/>
      <c r="R1" s="8"/>
      <c r="S1" s="8"/>
      <c r="T1" s="7"/>
      <c r="U1" s="7"/>
      <c r="V1" s="7"/>
      <c r="W1" s="7"/>
      <c r="X1" s="8"/>
    </row>
    <row r="3" spans="1:67" ht="36" customHeight="1">
      <c r="A3" s="896" t="s">
        <v>1466</v>
      </c>
      <c r="B3" s="896"/>
      <c r="C3" s="896"/>
      <c r="D3" s="896"/>
      <c r="E3" s="896"/>
      <c r="F3" s="896"/>
      <c r="G3" s="897"/>
      <c r="K3" s="21"/>
      <c r="L3" s="7"/>
      <c r="M3" s="7"/>
      <c r="N3" s="7"/>
      <c r="O3" s="7"/>
      <c r="P3" s="7"/>
      <c r="Q3" s="7"/>
      <c r="R3" s="8"/>
      <c r="S3" s="8"/>
      <c r="T3" s="7"/>
      <c r="U3" s="7"/>
      <c r="V3" s="7"/>
      <c r="W3" s="7"/>
      <c r="X3" s="8"/>
    </row>
    <row r="4" spans="1:67">
      <c r="D4" s="15"/>
      <c r="H4" s="16"/>
      <c r="J4" s="17"/>
      <c r="K4" s="13"/>
      <c r="L4" s="18"/>
      <c r="M4" s="7"/>
      <c r="N4" s="7"/>
      <c r="O4" s="19"/>
      <c r="P4" s="14"/>
      <c r="Q4" s="7"/>
      <c r="R4" s="14"/>
      <c r="S4" s="8"/>
      <c r="T4" s="7"/>
      <c r="U4" s="7"/>
      <c r="V4" s="7"/>
      <c r="W4" s="7"/>
      <c r="X4" s="8"/>
      <c r="AE4" s="12"/>
      <c r="AQ4" s="21"/>
      <c r="AZ4" s="22"/>
      <c r="BA4" s="19"/>
      <c r="BF4" s="14"/>
      <c r="BM4" s="14"/>
      <c r="BN4" s="7"/>
    </row>
    <row r="5" spans="1:67" s="23" customFormat="1" ht="15.75" customHeight="1">
      <c r="A5" s="898" t="s">
        <v>10</v>
      </c>
      <c r="B5" s="901" t="s">
        <v>11</v>
      </c>
      <c r="C5" s="901" t="s">
        <v>12</v>
      </c>
      <c r="D5" s="903" t="s">
        <v>13</v>
      </c>
      <c r="E5" s="904"/>
      <c r="F5" s="904"/>
      <c r="G5" s="904"/>
      <c r="H5" s="904"/>
      <c r="I5" s="904"/>
      <c r="J5" s="904"/>
      <c r="K5" s="904"/>
      <c r="L5" s="904"/>
      <c r="M5" s="904"/>
      <c r="N5" s="904"/>
      <c r="O5" s="904"/>
      <c r="P5" s="904"/>
      <c r="Q5" s="905"/>
      <c r="R5" s="878" t="s">
        <v>14</v>
      </c>
      <c r="S5" s="878"/>
      <c r="T5" s="878"/>
      <c r="U5" s="878"/>
      <c r="V5" s="878"/>
      <c r="W5" s="878"/>
      <c r="X5" s="878"/>
      <c r="Y5" s="878"/>
      <c r="Z5" s="878"/>
      <c r="AA5" s="878"/>
      <c r="AB5" s="879" t="s">
        <v>15</v>
      </c>
      <c r="AC5" s="880"/>
      <c r="AD5" s="880"/>
      <c r="AE5" s="880"/>
      <c r="AF5" s="880"/>
      <c r="AG5" s="880"/>
      <c r="AH5" s="880"/>
      <c r="AI5" s="880"/>
      <c r="AJ5" s="880"/>
      <c r="AK5" s="880"/>
      <c r="AL5" s="880"/>
      <c r="AM5" s="880"/>
      <c r="AN5" s="880"/>
      <c r="AO5" s="880"/>
      <c r="AP5" s="880"/>
      <c r="AQ5" s="881" t="s">
        <v>16</v>
      </c>
      <c r="AR5" s="882" t="s">
        <v>17</v>
      </c>
      <c r="AS5" s="882"/>
      <c r="AT5" s="882"/>
      <c r="AU5" s="882"/>
      <c r="AV5" s="882"/>
      <c r="AW5" s="882"/>
      <c r="AX5" s="882"/>
      <c r="AY5" s="882"/>
      <c r="AZ5" s="883"/>
      <c r="BA5" s="884" t="s">
        <v>18</v>
      </c>
      <c r="BB5" s="885"/>
      <c r="BC5" s="885"/>
      <c r="BD5" s="885"/>
      <c r="BE5" s="886"/>
      <c r="BF5" s="890" t="s">
        <v>19</v>
      </c>
      <c r="BG5" s="890"/>
      <c r="BH5" s="890"/>
      <c r="BI5" s="890"/>
      <c r="BJ5" s="890"/>
      <c r="BK5" s="890"/>
      <c r="BL5" s="890"/>
      <c r="BM5" s="890"/>
      <c r="BN5" s="890"/>
      <c r="BO5" s="891"/>
    </row>
    <row r="6" spans="1:67" s="6" customFormat="1" ht="51" customHeight="1">
      <c r="A6" s="899"/>
      <c r="B6" s="902"/>
      <c r="C6" s="902"/>
      <c r="D6" s="224"/>
      <c r="E6" s="225"/>
      <c r="F6" s="225"/>
      <c r="G6" s="225"/>
      <c r="H6" s="225"/>
      <c r="I6" s="225"/>
      <c r="J6" s="225"/>
      <c r="K6" s="225"/>
      <c r="L6" s="225"/>
      <c r="M6" s="225"/>
      <c r="N6" s="225"/>
      <c r="O6" s="225"/>
      <c r="P6" s="611" t="s">
        <v>20</v>
      </c>
      <c r="Q6" s="612"/>
      <c r="R6" s="892" t="s">
        <v>21</v>
      </c>
      <c r="S6" s="892"/>
      <c r="T6" s="892" t="s">
        <v>22</v>
      </c>
      <c r="U6" s="892"/>
      <c r="V6" s="892"/>
      <c r="W6" s="892"/>
      <c r="X6" s="892"/>
      <c r="Y6" s="892"/>
      <c r="Z6" s="58"/>
      <c r="AA6" s="57"/>
      <c r="AB6" s="893"/>
      <c r="AC6" s="894"/>
      <c r="AD6" s="894"/>
      <c r="AE6" s="894"/>
      <c r="AF6" s="226"/>
      <c r="AG6" s="895"/>
      <c r="AH6" s="895"/>
      <c r="AI6" s="895"/>
      <c r="AJ6" s="895"/>
      <c r="AK6" s="895"/>
      <c r="AL6" s="895"/>
      <c r="AM6" s="895"/>
      <c r="AN6" s="895"/>
      <c r="AO6" s="895"/>
      <c r="AP6" s="893"/>
      <c r="AQ6" s="567"/>
      <c r="AR6" s="872" t="s">
        <v>23</v>
      </c>
      <c r="AS6" s="872"/>
      <c r="AT6" s="872"/>
      <c r="AU6" s="873" t="s">
        <v>24</v>
      </c>
      <c r="AV6" s="873"/>
      <c r="AW6" s="873"/>
      <c r="AX6" s="227"/>
      <c r="AY6" s="227"/>
      <c r="AZ6" s="228"/>
      <c r="BA6" s="887"/>
      <c r="BB6" s="888"/>
      <c r="BC6" s="888"/>
      <c r="BD6" s="888"/>
      <c r="BE6" s="889"/>
      <c r="BF6" s="874" t="s">
        <v>25</v>
      </c>
      <c r="BG6" s="874"/>
      <c r="BH6" s="875" t="s">
        <v>26</v>
      </c>
      <c r="BI6" s="875"/>
      <c r="BJ6" s="875"/>
      <c r="BK6" s="875"/>
      <c r="BL6" s="229" t="s">
        <v>27</v>
      </c>
      <c r="BM6" s="875" t="s">
        <v>28</v>
      </c>
      <c r="BN6" s="875"/>
      <c r="BO6" s="876"/>
    </row>
    <row r="7" spans="1:67" s="6" customFormat="1" ht="203.25" customHeight="1" thickBot="1">
      <c r="A7" s="900"/>
      <c r="B7" s="606"/>
      <c r="C7" s="606"/>
      <c r="D7" s="613" t="s">
        <v>29</v>
      </c>
      <c r="E7" s="614"/>
      <c r="F7" s="615"/>
      <c r="G7" s="121" t="s">
        <v>30</v>
      </c>
      <c r="H7" s="147" t="s">
        <v>31</v>
      </c>
      <c r="I7" s="147" t="s">
        <v>32</v>
      </c>
      <c r="J7" s="121" t="s">
        <v>33</v>
      </c>
      <c r="K7" s="123" t="s">
        <v>34</v>
      </c>
      <c r="L7" s="121" t="s">
        <v>35</v>
      </c>
      <c r="M7" s="121" t="s">
        <v>36</v>
      </c>
      <c r="N7" s="147" t="s">
        <v>37</v>
      </c>
      <c r="O7" s="147" t="s">
        <v>38</v>
      </c>
      <c r="P7" s="121" t="s">
        <v>1467</v>
      </c>
      <c r="Q7" s="121" t="s">
        <v>40</v>
      </c>
      <c r="R7" s="877" t="s">
        <v>41</v>
      </c>
      <c r="S7" s="877"/>
      <c r="T7" s="877" t="s">
        <v>42</v>
      </c>
      <c r="U7" s="877"/>
      <c r="V7" s="877" t="s">
        <v>43</v>
      </c>
      <c r="W7" s="877"/>
      <c r="X7" s="877" t="s">
        <v>44</v>
      </c>
      <c r="Y7" s="877"/>
      <c r="Z7" s="205"/>
      <c r="AA7" s="205" t="s">
        <v>45</v>
      </c>
      <c r="AB7" s="202" t="s">
        <v>46</v>
      </c>
      <c r="AC7" s="202" t="s">
        <v>47</v>
      </c>
      <c r="AD7" s="203" t="s">
        <v>48</v>
      </c>
      <c r="AE7" s="202" t="s">
        <v>49</v>
      </c>
      <c r="AF7" s="203" t="s">
        <v>50</v>
      </c>
      <c r="AG7" s="906" t="s">
        <v>51</v>
      </c>
      <c r="AH7" s="906"/>
      <c r="AI7" s="907" t="s">
        <v>52</v>
      </c>
      <c r="AJ7" s="907"/>
      <c r="AK7" s="203" t="s">
        <v>53</v>
      </c>
      <c r="AL7" s="202" t="s">
        <v>54</v>
      </c>
      <c r="AM7" s="202" t="s">
        <v>55</v>
      </c>
      <c r="AN7" s="203" t="s">
        <v>56</v>
      </c>
      <c r="AO7" s="203" t="s">
        <v>57</v>
      </c>
      <c r="AP7" s="118" t="s">
        <v>58</v>
      </c>
      <c r="AQ7" s="567"/>
      <c r="AR7" s="119" t="s">
        <v>59</v>
      </c>
      <c r="AS7" s="908" t="s">
        <v>60</v>
      </c>
      <c r="AT7" s="909"/>
      <c r="AU7" s="205" t="s">
        <v>61</v>
      </c>
      <c r="AV7" s="908" t="s">
        <v>62</v>
      </c>
      <c r="AW7" s="909"/>
      <c r="AX7" s="205" t="s">
        <v>63</v>
      </c>
      <c r="AY7" s="148" t="s">
        <v>64</v>
      </c>
      <c r="AZ7" s="148" t="s">
        <v>65</v>
      </c>
      <c r="BA7" s="147" t="s">
        <v>66</v>
      </c>
      <c r="BB7" s="147" t="s">
        <v>67</v>
      </c>
      <c r="BC7" s="147" t="s">
        <v>68</v>
      </c>
      <c r="BD7" s="147" t="s">
        <v>69</v>
      </c>
      <c r="BE7" s="147" t="s">
        <v>70</v>
      </c>
      <c r="BF7" s="204" t="s">
        <v>71</v>
      </c>
      <c r="BG7" s="204" t="s">
        <v>72</v>
      </c>
      <c r="BH7" s="204" t="s">
        <v>9</v>
      </c>
      <c r="BI7" s="204" t="s">
        <v>73</v>
      </c>
      <c r="BJ7" s="204" t="s">
        <v>74</v>
      </c>
      <c r="BK7" s="204" t="s">
        <v>75</v>
      </c>
      <c r="BL7" s="149" t="s">
        <v>1468</v>
      </c>
      <c r="BM7" s="204" t="s">
        <v>77</v>
      </c>
      <c r="BN7" s="204" t="s">
        <v>78</v>
      </c>
      <c r="BO7" s="230" t="s">
        <v>79</v>
      </c>
    </row>
    <row r="8" spans="1:67" ht="121.15" customHeight="1">
      <c r="A8" s="747" t="s">
        <v>135</v>
      </c>
      <c r="B8" s="750" t="s">
        <v>381</v>
      </c>
      <c r="C8" s="869" t="s">
        <v>1469</v>
      </c>
      <c r="D8" s="771" t="s">
        <v>1470</v>
      </c>
      <c r="E8" s="771" t="s">
        <v>138</v>
      </c>
      <c r="F8" s="670">
        <v>1</v>
      </c>
      <c r="G8" s="692" t="s">
        <v>1471</v>
      </c>
      <c r="H8" s="646" t="s">
        <v>1472</v>
      </c>
      <c r="I8" s="867" t="s">
        <v>1473</v>
      </c>
      <c r="J8" s="868" t="s">
        <v>1474</v>
      </c>
      <c r="K8" s="765" t="s">
        <v>192</v>
      </c>
      <c r="L8" s="638" t="s">
        <v>408</v>
      </c>
      <c r="M8" s="653" t="s">
        <v>1475</v>
      </c>
      <c r="N8" s="692" t="s">
        <v>1476</v>
      </c>
      <c r="O8" s="692" t="s">
        <v>1477</v>
      </c>
      <c r="P8" s="655" t="s">
        <v>1478</v>
      </c>
      <c r="Q8" s="762" t="s">
        <v>114</v>
      </c>
      <c r="R8" s="646" t="s">
        <v>91</v>
      </c>
      <c r="S8" s="651">
        <f>IF(R8="Muy Alta",100%,IF(R8="Alta",80%,IF(R8="Media",60%,IF(R8="Baja",40%,IF(R8="Muy Baja",20%,"")))))</f>
        <v>0.6</v>
      </c>
      <c r="T8" s="646" t="s">
        <v>125</v>
      </c>
      <c r="U8" s="651">
        <f>IF(T8="Catastrófico",100%,IF(T8="Mayor",80%,IF(T8="Moderado",60%,IF(T8="Menor",40%,IF(T8="Leve",20%,"")))))</f>
        <v>0.2</v>
      </c>
      <c r="V8" s="646" t="s">
        <v>125</v>
      </c>
      <c r="W8" s="651">
        <f>IF(V8="Catastrófico",100%,IF(V8="Mayor",80%,IF(V8="Moderado",60%,IF(V8="Menor",40%,IF(V8="Leve",20%,"")))))</f>
        <v>0.2</v>
      </c>
      <c r="X8" s="653" t="str">
        <f>IF(Y8=100%,"Catastrófico",IF(Y8=80%,"Mayor",IF(Y8=60%,"Moderado",IF(Y8=40%,"Menor",IF(Y8=20%,"Leve","")))))</f>
        <v>Leve</v>
      </c>
      <c r="Y8" s="651">
        <f>IF(AND(U8="",W8=""),"",MAX(U8,W8))</f>
        <v>0.2</v>
      </c>
      <c r="Z8" s="651" t="str">
        <f>CONCATENATE(R8,X8)</f>
        <v>MediaLeve</v>
      </c>
      <c r="AA8" s="644" t="str">
        <f>IF(Z8="Muy AltaLeve","Alto",IF(Z8="Muy AltaMenor","Alto",IF(Z8="Muy AltaModerado","Alto",IF(Z8="Muy AltaMayor","Alto",IF(Z8="Muy AltaCatastrófico","Extremo",IF(Z8="AltaLeve","Moderado",IF(Z8="AltaMenor","Moderado",IF(Z8="AltaModerado","Alto",IF(Z8="AltaMayor","Alto",IF(Z8="AltaCatastrófico","Extremo",IF(Z8="MediaLeve","Moderado",IF(Z8="MediaMenor","Moderado",IF(Z8="MediaModerado","Moderado",IF(Z8="MediaMayor","Alto",IF(Z8="MediaCatastrófico","Extremo",IF(Z8="BajaLeve","Bajo",IF(Z8="BajaMenor","Moderado",IF(Z8="BajaModerado","Moderado",IF(Z8="BajaMayor","Alto",IF(Z8="BajaCatastrófico","Extremo",IF(Z8="Muy BajaLeve","Bajo",IF(Z8="Muy BajaMenor","Bajo",IF(Z8="Muy BajaModerado","Moderado",IF(Z8="Muy BajaMayor","Alto",IF(Z8="Muy BajaCatastrófico","Extremo","")))))))))))))))))))))))))</f>
        <v>Moderado</v>
      </c>
      <c r="AB8" s="26">
        <v>1</v>
      </c>
      <c r="AC8" s="55" t="s">
        <v>1479</v>
      </c>
      <c r="AD8" s="74" t="s">
        <v>1480</v>
      </c>
      <c r="AE8" s="200" t="s">
        <v>1481</v>
      </c>
      <c r="AF8" s="30" t="str">
        <f t="shared" ref="AF8:AF71" si="0">IF(OR(AG8="Preventivo",AG8="Detectivo"),"Probabilidad",IF(AG8="Correctivo","Impacto",""))</f>
        <v>Probabilidad</v>
      </c>
      <c r="AG8" s="27" t="s">
        <v>97</v>
      </c>
      <c r="AH8" s="75">
        <f t="shared" ref="AH8:AH71" si="1">IF(AG8="","",IF(AG8="Preventivo",25%,IF(AG8="Detectivo",15%,IF(AG8="Correctivo",10%))))</f>
        <v>0.25</v>
      </c>
      <c r="AI8" s="27" t="s">
        <v>98</v>
      </c>
      <c r="AJ8" s="75">
        <f t="shared" ref="AJ8:AJ71" si="2">IF(AI8="Automático",25%,IF(AI8="Manual",15%,""))</f>
        <v>0.15</v>
      </c>
      <c r="AK8" s="76">
        <f t="shared" ref="AK8:AK71" si="3">IF(OR(AH8="",AJ8=""),"",AH8+AJ8)</f>
        <v>0.4</v>
      </c>
      <c r="AL8" s="28">
        <f>IFERROR(IF(AF8="Probabilidad",(S8-(+S8*AK8)),IF(AF8="Impacto",S8,"")),"")</f>
        <v>0.36</v>
      </c>
      <c r="AM8" s="28">
        <f>IFERROR(IF(AF8="Impacto",(Y8-(+Y8*AK8)),IF(AF8="Probabilidad",Y8,"")),"")</f>
        <v>0.2</v>
      </c>
      <c r="AN8" s="29" t="s">
        <v>99</v>
      </c>
      <c r="AO8" s="29" t="s">
        <v>100</v>
      </c>
      <c r="AP8" s="29" t="s">
        <v>101</v>
      </c>
      <c r="AQ8" s="646" t="s">
        <v>1482</v>
      </c>
      <c r="AR8" s="642">
        <f>S8</f>
        <v>0.6</v>
      </c>
      <c r="AS8" s="642">
        <f>IF(AL8="","",MIN(AL8:AL10))</f>
        <v>0.216</v>
      </c>
      <c r="AT8" s="644" t="str">
        <f>IFERROR(IF(AS8="","",IF(AS8&lt;=0.2,"Muy Baja",IF(AS8&lt;=0.4,"Baja",IF(AS8&lt;=0.6,"Media",IF(AS8&lt;=0.8,"Alta","Muy Alta"))))),"")</f>
        <v>Baja</v>
      </c>
      <c r="AU8" s="642">
        <f>Y8</f>
        <v>0.2</v>
      </c>
      <c r="AV8" s="642">
        <f>IF(AM8="","",MIN(AM8:AM10))</f>
        <v>0.15000000000000002</v>
      </c>
      <c r="AW8" s="644" t="str">
        <f>IFERROR(IF(AV8="","",IF(AV8&lt;=0.2,"Leve",IF(AV8&lt;=0.4,"Menor",IF(AV8&lt;=0.6,"Moderado",IF(AV8&lt;=0.8,"Mayor","Catastrófico"))))),"")</f>
        <v>Leve</v>
      </c>
      <c r="AX8" s="644" t="str">
        <f>AA8</f>
        <v>Moderado</v>
      </c>
      <c r="AY8" s="644" t="str">
        <f>IFERROR(IF(OR(AND(AT8="Muy Baja",AW8="Leve"),AND(AT8="Muy Baja",AW8="Menor"),AND(AT8="Baja",AW8="Leve")),"Bajo",IF(OR(AND(AT8="Muy baja",AW8="Moderado"),AND(AT8="Baja",AW8="Menor"),AND(AT8="Baja",AW8="Moderado"),AND(AT8="Media",AW8="Leve"),AND(AT8="Media",AW8="Menor"),AND(AT8="Media",AW8="Moderado"),AND(AT8="Alta",AW8="Leve"),AND(AT8="Alta",AW8="Menor")),"Moderado",IF(OR(AND(AT8="Muy Baja",AW8="Mayor"),AND(AT8="Baja",AW8="Mayor"),AND(AT8="Media",AW8="Mayor"),AND(AT8="Alta",AW8="Moderado"),AND(AT8="Alta",AW8="Mayor"),AND(AT8="Muy Alta",AW8="Leve"),AND(AT8="Muy Alta",AW8="Menor"),AND(AT8="Muy Alta",AW8="Moderado"),AND(AT8="Muy Alta",AW8="Mayor")),"Alto",IF(OR(AND(AT8="Muy Baja",AW8="Catastrófico"),AND(AT8="Baja",AW8="Catastrófico"),AND(AT8="Media",AW8="Catastrófico"),AND(AT8="Alta",AW8="Catastrófico"),AND(AT8="Muy Alta",AW8="Catastrófico")),"Extremo","")))),"")</f>
        <v>Bajo</v>
      </c>
      <c r="AZ8" s="765" t="s">
        <v>132</v>
      </c>
      <c r="BA8" s="766" t="s">
        <v>133</v>
      </c>
      <c r="BB8" s="766" t="s">
        <v>133</v>
      </c>
      <c r="BC8" s="766" t="s">
        <v>133</v>
      </c>
      <c r="BD8" s="766" t="s">
        <v>133</v>
      </c>
      <c r="BE8" s="766" t="s">
        <v>114</v>
      </c>
      <c r="BF8" s="638" t="s">
        <v>114</v>
      </c>
      <c r="BG8" s="638" t="s">
        <v>114</v>
      </c>
      <c r="BH8" s="640" t="s">
        <v>114</v>
      </c>
      <c r="BI8" s="640"/>
      <c r="BJ8" s="638"/>
      <c r="BK8" s="638"/>
      <c r="BL8" s="762" t="s">
        <v>114</v>
      </c>
      <c r="BM8" s="655" t="s">
        <v>616</v>
      </c>
      <c r="BN8" s="655" t="s">
        <v>114</v>
      </c>
      <c r="BO8" s="763" t="s">
        <v>114</v>
      </c>
    </row>
    <row r="9" spans="1:67" ht="70.5">
      <c r="A9" s="748"/>
      <c r="B9" s="751"/>
      <c r="C9" s="870"/>
      <c r="D9" s="682"/>
      <c r="E9" s="682"/>
      <c r="F9" s="483"/>
      <c r="G9" s="693"/>
      <c r="H9" s="487"/>
      <c r="I9" s="595"/>
      <c r="J9" s="865"/>
      <c r="K9" s="736"/>
      <c r="L9" s="408"/>
      <c r="M9" s="458"/>
      <c r="N9" s="693"/>
      <c r="O9" s="693"/>
      <c r="P9" s="486"/>
      <c r="Q9" s="411"/>
      <c r="R9" s="487"/>
      <c r="S9" s="455"/>
      <c r="T9" s="487"/>
      <c r="U9" s="455"/>
      <c r="V9" s="487"/>
      <c r="W9" s="455"/>
      <c r="X9" s="458"/>
      <c r="Y9" s="455"/>
      <c r="Z9" s="455"/>
      <c r="AA9" s="464"/>
      <c r="AB9" s="243">
        <v>2</v>
      </c>
      <c r="AC9" s="244" t="s">
        <v>1483</v>
      </c>
      <c r="AD9" s="239" t="s">
        <v>1480</v>
      </c>
      <c r="AE9" s="234" t="s">
        <v>1484</v>
      </c>
      <c r="AF9" s="245" t="str">
        <f t="shared" si="0"/>
        <v>Impacto</v>
      </c>
      <c r="AG9" s="246" t="s">
        <v>294</v>
      </c>
      <c r="AH9" s="241">
        <f t="shared" si="1"/>
        <v>0.1</v>
      </c>
      <c r="AI9" s="246" t="s">
        <v>98</v>
      </c>
      <c r="AJ9" s="241">
        <f t="shared" si="2"/>
        <v>0.15</v>
      </c>
      <c r="AK9" s="247">
        <f t="shared" si="3"/>
        <v>0.25</v>
      </c>
      <c r="AL9" s="248">
        <f>IFERROR(IF(AND(AF8="Probabilidad",AF9="Probabilidad"),(AL8-(+AL8*AK9)),IF(AF9="Probabilidad",(S8-(+S8*AK9)),IF(AF9="Impacto",AL8,""))),"")</f>
        <v>0.36</v>
      </c>
      <c r="AM9" s="248">
        <f>IFERROR(IF(AND(AF8="Impacto",AF9="Impacto"),(AM8-(+AM8*AK9)),IF(AF9="Impacto",(Y8-(+Y8*AK9)),IF(AF9="Probabilidad",AM8,""))),"")</f>
        <v>0.15000000000000002</v>
      </c>
      <c r="AN9" s="249" t="s">
        <v>99</v>
      </c>
      <c r="AO9" s="249" t="s">
        <v>100</v>
      </c>
      <c r="AP9" s="249" t="s">
        <v>101</v>
      </c>
      <c r="AQ9" s="487"/>
      <c r="AR9" s="463"/>
      <c r="AS9" s="463"/>
      <c r="AT9" s="464"/>
      <c r="AU9" s="463"/>
      <c r="AV9" s="463"/>
      <c r="AW9" s="464"/>
      <c r="AX9" s="464"/>
      <c r="AY9" s="464"/>
      <c r="AZ9" s="736"/>
      <c r="BA9" s="738"/>
      <c r="BB9" s="738"/>
      <c r="BC9" s="738"/>
      <c r="BD9" s="738"/>
      <c r="BE9" s="738"/>
      <c r="BF9" s="408"/>
      <c r="BG9" s="408"/>
      <c r="BH9" s="408"/>
      <c r="BI9" s="408"/>
      <c r="BJ9" s="408"/>
      <c r="BK9" s="408"/>
      <c r="BL9" s="411"/>
      <c r="BM9" s="486"/>
      <c r="BN9" s="486"/>
      <c r="BO9" s="764"/>
    </row>
    <row r="10" spans="1:67" ht="150">
      <c r="A10" s="748"/>
      <c r="B10" s="751"/>
      <c r="C10" s="870"/>
      <c r="D10" s="682"/>
      <c r="E10" s="682"/>
      <c r="F10" s="483"/>
      <c r="G10" s="693"/>
      <c r="H10" s="487"/>
      <c r="I10" s="595"/>
      <c r="J10" s="865"/>
      <c r="K10" s="736"/>
      <c r="L10" s="408"/>
      <c r="M10" s="458"/>
      <c r="N10" s="693"/>
      <c r="O10" s="693"/>
      <c r="P10" s="486"/>
      <c r="Q10" s="411"/>
      <c r="R10" s="487"/>
      <c r="S10" s="455"/>
      <c r="T10" s="487"/>
      <c r="U10" s="455"/>
      <c r="V10" s="487"/>
      <c r="W10" s="455"/>
      <c r="X10" s="458"/>
      <c r="Y10" s="455"/>
      <c r="Z10" s="455"/>
      <c r="AA10" s="464"/>
      <c r="AB10" s="243">
        <v>3</v>
      </c>
      <c r="AC10" s="252" t="s">
        <v>1485</v>
      </c>
      <c r="AD10" s="239">
        <v>2</v>
      </c>
      <c r="AE10" s="234" t="s">
        <v>1486</v>
      </c>
      <c r="AF10" s="245" t="str">
        <f t="shared" si="0"/>
        <v>Probabilidad</v>
      </c>
      <c r="AG10" s="246" t="s">
        <v>97</v>
      </c>
      <c r="AH10" s="241">
        <f t="shared" si="1"/>
        <v>0.25</v>
      </c>
      <c r="AI10" s="246" t="s">
        <v>98</v>
      </c>
      <c r="AJ10" s="241">
        <f t="shared" si="2"/>
        <v>0.15</v>
      </c>
      <c r="AK10" s="247">
        <f t="shared" si="3"/>
        <v>0.4</v>
      </c>
      <c r="AL10" s="248">
        <f>IFERROR(IF(AND(AF9="Probabilidad",AF10="Probabilidad"),(AL9-(+AL9*AK10)),IF(AND(AF9="Impacto",AF10="Probabilidad"),(AL8-(+AL8*AK10)),IF(AF10="Impacto",AL9,""))),"")</f>
        <v>0.216</v>
      </c>
      <c r="AM10" s="248">
        <f>IFERROR(IF(AND(AF9="Impacto",AF10="Impacto"),(AM9-(+AM9*AK10)),IF(AND(AF9="Probabilidad",AF10="Impacto"),(AM8-(+AM8*AK10)),IF(AF10="Probabilidad",AM9,""))),"")</f>
        <v>0.15000000000000002</v>
      </c>
      <c r="AN10" s="249" t="s">
        <v>99</v>
      </c>
      <c r="AO10" s="249" t="s">
        <v>100</v>
      </c>
      <c r="AP10" s="249" t="s">
        <v>101</v>
      </c>
      <c r="AQ10" s="487"/>
      <c r="AR10" s="463"/>
      <c r="AS10" s="463"/>
      <c r="AT10" s="464"/>
      <c r="AU10" s="463"/>
      <c r="AV10" s="463"/>
      <c r="AW10" s="464"/>
      <c r="AX10" s="464"/>
      <c r="AY10" s="464"/>
      <c r="AZ10" s="736"/>
      <c r="BA10" s="738"/>
      <c r="BB10" s="738"/>
      <c r="BC10" s="738"/>
      <c r="BD10" s="738"/>
      <c r="BE10" s="738"/>
      <c r="BF10" s="408"/>
      <c r="BG10" s="408"/>
      <c r="BH10" s="408"/>
      <c r="BI10" s="408"/>
      <c r="BJ10" s="408"/>
      <c r="BK10" s="408"/>
      <c r="BL10" s="411"/>
      <c r="BM10" s="486"/>
      <c r="BN10" s="486"/>
      <c r="BO10" s="764"/>
    </row>
    <row r="11" spans="1:67" ht="123.6" customHeight="1">
      <c r="A11" s="748"/>
      <c r="B11" s="751"/>
      <c r="C11" s="870"/>
      <c r="D11" s="682" t="s">
        <v>1470</v>
      </c>
      <c r="E11" s="682" t="s">
        <v>138</v>
      </c>
      <c r="F11" s="483">
        <v>2</v>
      </c>
      <c r="G11" s="693" t="s">
        <v>1471</v>
      </c>
      <c r="H11" s="487" t="s">
        <v>1472</v>
      </c>
      <c r="I11" s="595" t="s">
        <v>1487</v>
      </c>
      <c r="J11" s="865" t="s">
        <v>1488</v>
      </c>
      <c r="K11" s="736" t="s">
        <v>192</v>
      </c>
      <c r="L11" s="408" t="s">
        <v>408</v>
      </c>
      <c r="M11" s="458" t="s">
        <v>1475</v>
      </c>
      <c r="N11" s="693" t="s">
        <v>1489</v>
      </c>
      <c r="O11" s="693" t="s">
        <v>1490</v>
      </c>
      <c r="P11" s="486" t="s">
        <v>114</v>
      </c>
      <c r="Q11" s="411" t="s">
        <v>114</v>
      </c>
      <c r="R11" s="487" t="s">
        <v>91</v>
      </c>
      <c r="S11" s="455">
        <f>IF(R11="Muy Alta",100%,IF(R11="Alta",80%,IF(R11="Media",60%,IF(R11="Baja",40%,IF(R11="Muy Baja",20%,"")))))</f>
        <v>0.6</v>
      </c>
      <c r="T11" s="487" t="s">
        <v>125</v>
      </c>
      <c r="U11" s="455">
        <f>IF(T11="Catastrófico",100%,IF(T11="Mayor",80%,IF(T11="Moderado",60%,IF(T11="Menor",40%,IF(T11="Leve",20%,"")))))</f>
        <v>0.2</v>
      </c>
      <c r="V11" s="487" t="s">
        <v>125</v>
      </c>
      <c r="W11" s="455">
        <f>IF(V11="Catastrófico",100%,IF(V11="Mayor",80%,IF(V11="Moderado",60%,IF(V11="Menor",40%,IF(V11="Leve",20%,"")))))</f>
        <v>0.2</v>
      </c>
      <c r="X11" s="458" t="str">
        <f>IF(Y11=100%,"Catastrófico",IF(Y11=80%,"Mayor",IF(Y11=60%,"Moderado",IF(Y11=40%,"Menor",IF(Y11=20%,"Leve","")))))</f>
        <v>Leve</v>
      </c>
      <c r="Y11" s="455">
        <f>IF(AND(U11="",W11=""),"",MAX(U11,W11))</f>
        <v>0.2</v>
      </c>
      <c r="Z11" s="455" t="str">
        <f>CONCATENATE(R11,X11)</f>
        <v>MediaLeve</v>
      </c>
      <c r="AA11" s="464" t="str">
        <f>IF(Z11="Muy AltaLeve","Alto",IF(Z11="Muy AltaMenor","Alto",IF(Z11="Muy AltaModerado","Alto",IF(Z11="Muy AltaMayor","Alto",IF(Z11="Muy AltaCatastrófico","Extremo",IF(Z11="AltaLeve","Moderado",IF(Z11="AltaMenor","Moderado",IF(Z11="AltaModerado","Alto",IF(Z11="AltaMayor","Alto",IF(Z11="AltaCatastrófico","Extremo",IF(Z11="MediaLeve","Moderado",IF(Z11="MediaMenor","Moderado",IF(Z11="MediaModerado","Moderado",IF(Z11="MediaMayor","Alto",IF(Z11="MediaCatastrófico","Extremo",IF(Z11="BajaLeve","Bajo",IF(Z11="BajaMenor","Moderado",IF(Z11="BajaModerado","Moderado",IF(Z11="BajaMayor","Alto",IF(Z11="BajaCatastrófico","Extremo",IF(Z11="Muy BajaLeve","Bajo",IF(Z11="Muy BajaMenor","Bajo",IF(Z11="Muy BajaModerado","Moderado",IF(Z11="Muy BajaMayor","Alto",IF(Z11="Muy BajaCatastrófico","Extremo","")))))))))))))))))))))))))</f>
        <v>Moderado</v>
      </c>
      <c r="AB11" s="243">
        <v>1</v>
      </c>
      <c r="AC11" s="253" t="s">
        <v>1491</v>
      </c>
      <c r="AD11" s="239" t="s">
        <v>1492</v>
      </c>
      <c r="AE11" s="234" t="s">
        <v>1481</v>
      </c>
      <c r="AF11" s="245" t="str">
        <f t="shared" si="0"/>
        <v>Probabilidad</v>
      </c>
      <c r="AG11" s="246" t="s">
        <v>97</v>
      </c>
      <c r="AH11" s="241">
        <f t="shared" si="1"/>
        <v>0.25</v>
      </c>
      <c r="AI11" s="246" t="s">
        <v>98</v>
      </c>
      <c r="AJ11" s="241">
        <f t="shared" si="2"/>
        <v>0.15</v>
      </c>
      <c r="AK11" s="247">
        <f t="shared" si="3"/>
        <v>0.4</v>
      </c>
      <c r="AL11" s="248">
        <f>IFERROR(IF(AF11="Probabilidad",(S11-(+S11*AK11)),IF(AF11="Impacto",S11,"")),"")</f>
        <v>0.36</v>
      </c>
      <c r="AM11" s="248">
        <f>IFERROR(IF(AF11="Impacto",(Y11-(+Y11*AK11)),IF(AF11="Probabilidad",Y11,"")),"")</f>
        <v>0.2</v>
      </c>
      <c r="AN11" s="249" t="s">
        <v>99</v>
      </c>
      <c r="AO11" s="249" t="s">
        <v>100</v>
      </c>
      <c r="AP11" s="249" t="s">
        <v>101</v>
      </c>
      <c r="AQ11" s="487" t="s">
        <v>1482</v>
      </c>
      <c r="AR11" s="462">
        <f>S11</f>
        <v>0.6</v>
      </c>
      <c r="AS11" s="462">
        <f>IF(AL11="","",MIN(AL11:AL15))</f>
        <v>0.12959999999999999</v>
      </c>
      <c r="AT11" s="464" t="str">
        <f>IFERROR(IF(AS11="","",IF(AS11&lt;=0.2,"Muy Baja",IF(AS11&lt;=0.4,"Baja",IF(AS11&lt;=0.6,"Media",IF(AS11&lt;=0.8,"Alta","Muy Alta"))))),"")</f>
        <v>Muy Baja</v>
      </c>
      <c r="AU11" s="462">
        <f>Y11</f>
        <v>0.2</v>
      </c>
      <c r="AV11" s="462">
        <f>IF(AM11="","",MIN(AM11:AM15))</f>
        <v>0.11250000000000002</v>
      </c>
      <c r="AW11" s="464" t="str">
        <f>IFERROR(IF(AV11="","",IF(AV11&lt;=0.2,"Leve",IF(AV11&lt;=0.4,"Menor",IF(AV11&lt;=0.6,"Moderado",IF(AV11&lt;=0.8,"Mayor","Catastrófico"))))),"")</f>
        <v>Leve</v>
      </c>
      <c r="AX11" s="464" t="str">
        <f>AA11</f>
        <v>Moderado</v>
      </c>
      <c r="AY11" s="464" t="str">
        <f>IFERROR(IF(OR(AND(AT11="Muy Baja",AW11="Leve"),AND(AT11="Muy Baja",AW11="Menor"),AND(AT11="Baja",AW11="Leve")),"Bajo",IF(OR(AND(AT11="Muy baja",AW11="Moderado"),AND(AT11="Baja",AW11="Menor"),AND(AT11="Baja",AW11="Moderado"),AND(AT11="Media",AW11="Leve"),AND(AT11="Media",AW11="Menor"),AND(AT11="Media",AW11="Moderado"),AND(AT11="Alta",AW11="Leve"),AND(AT11="Alta",AW11="Menor")),"Moderado",IF(OR(AND(AT11="Muy Baja",AW11="Mayor"),AND(AT11="Baja",AW11="Mayor"),AND(AT11="Media",AW11="Mayor"),AND(AT11="Alta",AW11="Moderado"),AND(AT11="Alta",AW11="Mayor"),AND(AT11="Muy Alta",AW11="Leve"),AND(AT11="Muy Alta",AW11="Menor"),AND(AT11="Muy Alta",AW11="Moderado"),AND(AT11="Muy Alta",AW11="Mayor")),"Alto",IF(OR(AND(AT11="Muy Baja",AW11="Catastrófico"),AND(AT11="Baja",AW11="Catastrófico"),AND(AT11="Media",AW11="Catastrófico"),AND(AT11="Alta",AW11="Catastrófico"),AND(AT11="Muy Alta",AW11="Catastrófico")),"Extremo","")))),"")</f>
        <v>Bajo</v>
      </c>
      <c r="AZ11" s="736" t="s">
        <v>132</v>
      </c>
      <c r="BA11" s="738" t="s">
        <v>133</v>
      </c>
      <c r="BB11" s="738" t="s">
        <v>133</v>
      </c>
      <c r="BC11" s="738" t="s">
        <v>133</v>
      </c>
      <c r="BD11" s="738" t="s">
        <v>133</v>
      </c>
      <c r="BE11" s="738" t="s">
        <v>114</v>
      </c>
      <c r="BF11" s="408" t="s">
        <v>114</v>
      </c>
      <c r="BG11" s="408" t="s">
        <v>114</v>
      </c>
      <c r="BH11" s="416" t="s">
        <v>114</v>
      </c>
      <c r="BI11" s="416"/>
      <c r="BJ11" s="416"/>
      <c r="BK11" s="416"/>
      <c r="BL11" s="416" t="s">
        <v>114</v>
      </c>
      <c r="BM11" s="408" t="s">
        <v>616</v>
      </c>
      <c r="BN11" s="408" t="s">
        <v>114</v>
      </c>
      <c r="BO11" s="673" t="s">
        <v>114</v>
      </c>
    </row>
    <row r="12" spans="1:67" ht="57" customHeight="1">
      <c r="A12" s="748"/>
      <c r="B12" s="751"/>
      <c r="C12" s="870"/>
      <c r="D12" s="682"/>
      <c r="E12" s="682"/>
      <c r="F12" s="483"/>
      <c r="G12" s="693"/>
      <c r="H12" s="487"/>
      <c r="I12" s="595"/>
      <c r="J12" s="865"/>
      <c r="K12" s="736"/>
      <c r="L12" s="408"/>
      <c r="M12" s="458"/>
      <c r="N12" s="693"/>
      <c r="O12" s="693"/>
      <c r="P12" s="486"/>
      <c r="Q12" s="411"/>
      <c r="R12" s="487"/>
      <c r="S12" s="455"/>
      <c r="T12" s="487"/>
      <c r="U12" s="455"/>
      <c r="V12" s="487"/>
      <c r="W12" s="455"/>
      <c r="X12" s="458"/>
      <c r="Y12" s="455"/>
      <c r="Z12" s="455"/>
      <c r="AA12" s="464"/>
      <c r="AB12" s="243">
        <v>2</v>
      </c>
      <c r="AC12" s="253" t="s">
        <v>1483</v>
      </c>
      <c r="AD12" s="239" t="s">
        <v>1492</v>
      </c>
      <c r="AE12" s="234" t="s">
        <v>1493</v>
      </c>
      <c r="AF12" s="255" t="str">
        <f>IF(OR(AG12="Preventivo",AG12="Detectivo"),"Probabilidad",IF(AG12="Correctivo","Impacto",""))</f>
        <v>Impacto</v>
      </c>
      <c r="AG12" s="246" t="s">
        <v>294</v>
      </c>
      <c r="AH12" s="241">
        <f t="shared" si="1"/>
        <v>0.1</v>
      </c>
      <c r="AI12" s="246" t="s">
        <v>98</v>
      </c>
      <c r="AJ12" s="241">
        <f t="shared" si="2"/>
        <v>0.15</v>
      </c>
      <c r="AK12" s="247">
        <f t="shared" si="3"/>
        <v>0.25</v>
      </c>
      <c r="AL12" s="256">
        <f>IFERROR(IF(AND(AF11="Probabilidad",AF12="Probabilidad"),(AL11-(+AL11*AK12)),IF(AF12="Probabilidad",(S11-(+S11*AK12)),IF(AF12="Impacto",AL11,""))),"")</f>
        <v>0.36</v>
      </c>
      <c r="AM12" s="256">
        <f>IFERROR(IF(AND(AF11="Impacto",AF12="Impacto"),(AM11-(+AM11*AK12)),IF(AF12="Impacto",(Y11-(+Y11*AK12)),IF(AF12="Probabilidad",AM11,""))),"")</f>
        <v>0.15000000000000002</v>
      </c>
      <c r="AN12" s="249" t="s">
        <v>99</v>
      </c>
      <c r="AO12" s="249" t="s">
        <v>100</v>
      </c>
      <c r="AP12" s="249" t="s">
        <v>101</v>
      </c>
      <c r="AQ12" s="487"/>
      <c r="AR12" s="463"/>
      <c r="AS12" s="463"/>
      <c r="AT12" s="464"/>
      <c r="AU12" s="463"/>
      <c r="AV12" s="463"/>
      <c r="AW12" s="464"/>
      <c r="AX12" s="464"/>
      <c r="AY12" s="464"/>
      <c r="AZ12" s="736"/>
      <c r="BA12" s="738"/>
      <c r="BB12" s="738"/>
      <c r="BC12" s="738"/>
      <c r="BD12" s="738"/>
      <c r="BE12" s="738"/>
      <c r="BF12" s="408"/>
      <c r="BG12" s="408"/>
      <c r="BH12" s="416"/>
      <c r="BI12" s="416"/>
      <c r="BJ12" s="416"/>
      <c r="BK12" s="416"/>
      <c r="BL12" s="416"/>
      <c r="BM12" s="408"/>
      <c r="BN12" s="408"/>
      <c r="BO12" s="673"/>
    </row>
    <row r="13" spans="1:67" ht="123.6" customHeight="1">
      <c r="A13" s="748"/>
      <c r="B13" s="751"/>
      <c r="C13" s="870"/>
      <c r="D13" s="682"/>
      <c r="E13" s="682"/>
      <c r="F13" s="483"/>
      <c r="G13" s="693"/>
      <c r="H13" s="487"/>
      <c r="I13" s="595"/>
      <c r="J13" s="865"/>
      <c r="K13" s="736"/>
      <c r="L13" s="408"/>
      <c r="M13" s="458"/>
      <c r="N13" s="693"/>
      <c r="O13" s="693"/>
      <c r="P13" s="486"/>
      <c r="Q13" s="411"/>
      <c r="R13" s="487"/>
      <c r="S13" s="455"/>
      <c r="T13" s="487"/>
      <c r="U13" s="455"/>
      <c r="V13" s="487"/>
      <c r="W13" s="455"/>
      <c r="X13" s="458"/>
      <c r="Y13" s="455"/>
      <c r="Z13" s="455"/>
      <c r="AA13" s="464"/>
      <c r="AB13" s="243">
        <v>3</v>
      </c>
      <c r="AC13" s="244" t="s">
        <v>1494</v>
      </c>
      <c r="AD13" s="239" t="s">
        <v>1492</v>
      </c>
      <c r="AE13" s="234" t="s">
        <v>1495</v>
      </c>
      <c r="AF13" s="245" t="str">
        <f>IF(OR(AG13="Preventivo",AG13="Detectivo"),"Probabilidad",IF(AG13="Correctivo","Impacto",""))</f>
        <v>Impacto</v>
      </c>
      <c r="AG13" s="246" t="s">
        <v>294</v>
      </c>
      <c r="AH13" s="241">
        <f t="shared" si="1"/>
        <v>0.1</v>
      </c>
      <c r="AI13" s="246" t="s">
        <v>98</v>
      </c>
      <c r="AJ13" s="241">
        <f t="shared" si="2"/>
        <v>0.15</v>
      </c>
      <c r="AK13" s="247">
        <f t="shared" si="3"/>
        <v>0.25</v>
      </c>
      <c r="AL13" s="248">
        <f>IFERROR(IF(AND(AF12="Probabilidad",AF13="Probabilidad"),(AL12-(+AL12*AK13)),IF(AND(AF12="Impacto",AF13="Probabilidad"),(AL11-(+AL11*AK13)),IF(AF13="Impacto",AL12,""))),"")</f>
        <v>0.36</v>
      </c>
      <c r="AM13" s="248">
        <f>IFERROR(IF(AND(AF12="Impacto",AF13="Impacto"),(AM12-(+AM12*AK13)),IF(AND(AF12="Probabilidad",AF13="Impacto"),(AM11-(+AM11*AK13)),IF(AF13="Probabilidad",AM12,""))),"")</f>
        <v>0.11250000000000002</v>
      </c>
      <c r="AN13" s="249" t="s">
        <v>99</v>
      </c>
      <c r="AO13" s="249" t="s">
        <v>100</v>
      </c>
      <c r="AP13" s="249" t="s">
        <v>101</v>
      </c>
      <c r="AQ13" s="487"/>
      <c r="AR13" s="463"/>
      <c r="AS13" s="463"/>
      <c r="AT13" s="464"/>
      <c r="AU13" s="463"/>
      <c r="AV13" s="463"/>
      <c r="AW13" s="464"/>
      <c r="AX13" s="464"/>
      <c r="AY13" s="464"/>
      <c r="AZ13" s="736"/>
      <c r="BA13" s="738"/>
      <c r="BB13" s="738"/>
      <c r="BC13" s="738"/>
      <c r="BD13" s="738"/>
      <c r="BE13" s="738"/>
      <c r="BF13" s="408"/>
      <c r="BG13" s="408"/>
      <c r="BH13" s="416"/>
      <c r="BI13" s="416"/>
      <c r="BJ13" s="416"/>
      <c r="BK13" s="416"/>
      <c r="BL13" s="416"/>
      <c r="BM13" s="408"/>
      <c r="BN13" s="408"/>
      <c r="BO13" s="673"/>
    </row>
    <row r="14" spans="1:67" ht="70.5">
      <c r="A14" s="748"/>
      <c r="B14" s="751"/>
      <c r="C14" s="870"/>
      <c r="D14" s="682"/>
      <c r="E14" s="682"/>
      <c r="F14" s="483"/>
      <c r="G14" s="693"/>
      <c r="H14" s="487"/>
      <c r="I14" s="595"/>
      <c r="J14" s="865"/>
      <c r="K14" s="736"/>
      <c r="L14" s="408"/>
      <c r="M14" s="458"/>
      <c r="N14" s="693"/>
      <c r="O14" s="693"/>
      <c r="P14" s="486"/>
      <c r="Q14" s="411"/>
      <c r="R14" s="487"/>
      <c r="S14" s="455"/>
      <c r="T14" s="487"/>
      <c r="U14" s="455"/>
      <c r="V14" s="487"/>
      <c r="W14" s="455"/>
      <c r="X14" s="458"/>
      <c r="Y14" s="455"/>
      <c r="Z14" s="455"/>
      <c r="AA14" s="464"/>
      <c r="AB14" s="243">
        <v>4</v>
      </c>
      <c r="AC14" s="257" t="s">
        <v>1496</v>
      </c>
      <c r="AD14" s="239">
        <v>2</v>
      </c>
      <c r="AE14" s="258" t="s">
        <v>1497</v>
      </c>
      <c r="AF14" s="245" t="str">
        <f t="shared" si="0"/>
        <v>Probabilidad</v>
      </c>
      <c r="AG14" s="246" t="s">
        <v>97</v>
      </c>
      <c r="AH14" s="241">
        <f t="shared" si="1"/>
        <v>0.25</v>
      </c>
      <c r="AI14" s="246" t="s">
        <v>98</v>
      </c>
      <c r="AJ14" s="241">
        <f t="shared" si="2"/>
        <v>0.15</v>
      </c>
      <c r="AK14" s="247">
        <f t="shared" si="3"/>
        <v>0.4</v>
      </c>
      <c r="AL14" s="248">
        <f>IFERROR(IF(AND(AF13="Probabilidad",AF14="Probabilidad"),(AL13-(+AL13*AK14)),IF(AND(AF13="Impacto",AF14="Probabilidad"),(AL12-(+AL12*AK14)),IF(AF14="Impacto",AL13,""))),"")</f>
        <v>0.216</v>
      </c>
      <c r="AM14" s="248">
        <f>IFERROR(IF(AND(AF13="Impacto",AF14="Impacto"),(AM13-(+AM13*AK14)),IF(AND(AF13="Probabilidad",AF14="Impacto"),(AM12-(+AM12*AK14)),IF(AF14="Probabilidad",AM13,""))),"")</f>
        <v>0.11250000000000002</v>
      </c>
      <c r="AN14" s="249" t="s">
        <v>99</v>
      </c>
      <c r="AO14" s="249" t="s">
        <v>100</v>
      </c>
      <c r="AP14" s="249" t="s">
        <v>101</v>
      </c>
      <c r="AQ14" s="487"/>
      <c r="AR14" s="463"/>
      <c r="AS14" s="463"/>
      <c r="AT14" s="464"/>
      <c r="AU14" s="463"/>
      <c r="AV14" s="463"/>
      <c r="AW14" s="464"/>
      <c r="AX14" s="464"/>
      <c r="AY14" s="464"/>
      <c r="AZ14" s="736"/>
      <c r="BA14" s="738"/>
      <c r="BB14" s="738"/>
      <c r="BC14" s="738"/>
      <c r="BD14" s="738"/>
      <c r="BE14" s="738"/>
      <c r="BF14" s="408"/>
      <c r="BG14" s="408"/>
      <c r="BH14" s="416"/>
      <c r="BI14" s="416"/>
      <c r="BJ14" s="416"/>
      <c r="BK14" s="416"/>
      <c r="BL14" s="416"/>
      <c r="BM14" s="408"/>
      <c r="BN14" s="408"/>
      <c r="BO14" s="673"/>
    </row>
    <row r="15" spans="1:67" ht="165">
      <c r="A15" s="748"/>
      <c r="B15" s="751"/>
      <c r="C15" s="870"/>
      <c r="D15" s="682"/>
      <c r="E15" s="682"/>
      <c r="F15" s="483"/>
      <c r="G15" s="693"/>
      <c r="H15" s="487"/>
      <c r="I15" s="595"/>
      <c r="J15" s="865"/>
      <c r="K15" s="736"/>
      <c r="L15" s="408"/>
      <c r="M15" s="458"/>
      <c r="N15" s="693"/>
      <c r="O15" s="693"/>
      <c r="P15" s="486"/>
      <c r="Q15" s="411"/>
      <c r="R15" s="487"/>
      <c r="S15" s="455"/>
      <c r="T15" s="487"/>
      <c r="U15" s="455"/>
      <c r="V15" s="487"/>
      <c r="W15" s="455"/>
      <c r="X15" s="458"/>
      <c r="Y15" s="455"/>
      <c r="Z15" s="455"/>
      <c r="AA15" s="464"/>
      <c r="AB15" s="243">
        <v>5</v>
      </c>
      <c r="AC15" s="252" t="s">
        <v>1498</v>
      </c>
      <c r="AD15" s="239" t="s">
        <v>1499</v>
      </c>
      <c r="AE15" s="234" t="s">
        <v>1486</v>
      </c>
      <c r="AF15" s="245" t="str">
        <f t="shared" si="0"/>
        <v>Probabilidad</v>
      </c>
      <c r="AG15" s="246" t="s">
        <v>97</v>
      </c>
      <c r="AH15" s="241">
        <f t="shared" si="1"/>
        <v>0.25</v>
      </c>
      <c r="AI15" s="246" t="s">
        <v>98</v>
      </c>
      <c r="AJ15" s="241">
        <f t="shared" si="2"/>
        <v>0.15</v>
      </c>
      <c r="AK15" s="247">
        <f t="shared" si="3"/>
        <v>0.4</v>
      </c>
      <c r="AL15" s="248">
        <f>IFERROR(IF(AND(AF14="Probabilidad",AF15="Probabilidad"),(AL14-(+AL14*AK15)),IF(AND(AF14="Impacto",AF15="Probabilidad"),(AL13-(+AL13*AK15)),IF(AF15="Impacto",AL14,""))),"")</f>
        <v>0.12959999999999999</v>
      </c>
      <c r="AM15" s="248">
        <f>IFERROR(IF(AND(AF14="Impacto",AF15="Impacto"),(AM14-(+AM14*AK15)),IF(AND(AF14="Probabilidad",AF15="Impacto"),(AM13-(+AM13*AK15)),IF(AF15="Probabilidad",AM14,""))),"")</f>
        <v>0.11250000000000002</v>
      </c>
      <c r="AN15" s="249" t="s">
        <v>99</v>
      </c>
      <c r="AO15" s="249" t="s">
        <v>100</v>
      </c>
      <c r="AP15" s="249" t="s">
        <v>101</v>
      </c>
      <c r="AQ15" s="487"/>
      <c r="AR15" s="463"/>
      <c r="AS15" s="463"/>
      <c r="AT15" s="464"/>
      <c r="AU15" s="463"/>
      <c r="AV15" s="463"/>
      <c r="AW15" s="464"/>
      <c r="AX15" s="464"/>
      <c r="AY15" s="464"/>
      <c r="AZ15" s="736"/>
      <c r="BA15" s="738"/>
      <c r="BB15" s="738"/>
      <c r="BC15" s="738"/>
      <c r="BD15" s="738"/>
      <c r="BE15" s="738"/>
      <c r="BF15" s="408"/>
      <c r="BG15" s="408"/>
      <c r="BH15" s="416"/>
      <c r="BI15" s="416"/>
      <c r="BJ15" s="416"/>
      <c r="BK15" s="416"/>
      <c r="BL15" s="416"/>
      <c r="BM15" s="408"/>
      <c r="BN15" s="408"/>
      <c r="BO15" s="673"/>
    </row>
    <row r="16" spans="1:67" ht="70.5">
      <c r="A16" s="748"/>
      <c r="B16" s="751"/>
      <c r="C16" s="870"/>
      <c r="D16" s="682" t="s">
        <v>1470</v>
      </c>
      <c r="E16" s="682" t="s">
        <v>138</v>
      </c>
      <c r="F16" s="483">
        <v>3</v>
      </c>
      <c r="G16" s="693" t="s">
        <v>1500</v>
      </c>
      <c r="H16" s="487" t="s">
        <v>1501</v>
      </c>
      <c r="I16" s="595" t="s">
        <v>1473</v>
      </c>
      <c r="J16" s="865" t="s">
        <v>1502</v>
      </c>
      <c r="K16" s="736" t="s">
        <v>192</v>
      </c>
      <c r="L16" s="408" t="s">
        <v>408</v>
      </c>
      <c r="M16" s="458" t="s">
        <v>1475</v>
      </c>
      <c r="N16" s="693" t="s">
        <v>1503</v>
      </c>
      <c r="O16" s="693" t="s">
        <v>1504</v>
      </c>
      <c r="P16" s="486" t="s">
        <v>114</v>
      </c>
      <c r="Q16" s="411" t="s">
        <v>114</v>
      </c>
      <c r="R16" s="487" t="s">
        <v>91</v>
      </c>
      <c r="S16" s="455">
        <f>IF(R16="Muy Alta",100%,IF(R16="Alta",80%,IF(R16="Media",60%,IF(R16="Baja",40%,IF(R16="Muy Baja",20%,"")))))</f>
        <v>0.6</v>
      </c>
      <c r="T16" s="863" t="s">
        <v>125</v>
      </c>
      <c r="U16" s="455">
        <f>IF(T16="Catastrófico",100%,IF(T16="Mayor",80%,IF(T16="Moderado",60%,IF(T16="Menor",40%,IF(T16="Leve",20%,"")))))</f>
        <v>0.2</v>
      </c>
      <c r="V16" s="863" t="s">
        <v>125</v>
      </c>
      <c r="W16" s="455">
        <f>IF(V16="Catastrófico",100%,IF(V16="Mayor",80%,IF(V16="Moderado",60%,IF(V16="Menor",40%,IF(V16="Leve",20%,"")))))</f>
        <v>0.2</v>
      </c>
      <c r="X16" s="458" t="str">
        <f>IF(Y16=100%,"Catastrófico",IF(Y16=80%,"Mayor",IF(Y16=60%,"Moderado",IF(Y16=40%,"Menor",IF(Y16=20%,"Leve","")))))</f>
        <v>Leve</v>
      </c>
      <c r="Y16" s="455">
        <f>IF(AND(U16="",W16=""),"",MAX(U16,W16))</f>
        <v>0.2</v>
      </c>
      <c r="Z16" s="455" t="str">
        <f>CONCATENATE(R16,X16)</f>
        <v>MediaLeve</v>
      </c>
      <c r="AA16" s="464" t="str">
        <f>IF(Z16="Muy AltaLeve","Alto",IF(Z16="Muy AltaMenor","Alto",IF(Z16="Muy AltaModerado","Alto",IF(Z16="Muy AltaMayor","Alto",IF(Z16="Muy AltaCatastrófico","Extremo",IF(Z16="AltaLeve","Moderado",IF(Z16="AltaMenor","Moderado",IF(Z16="AltaModerado","Alto",IF(Z16="AltaMayor","Alto",IF(Z16="AltaCatastrófico","Extremo",IF(Z16="MediaLeve","Moderado",IF(Z16="MediaMenor","Moderado",IF(Z16="MediaModerado","Moderado",IF(Z16="MediaMayor","Alto",IF(Z16="MediaCatastrófico","Extremo",IF(Z16="BajaLeve","Bajo",IF(Z16="BajaMenor","Moderado",IF(Z16="BajaModerado","Moderado",IF(Z16="BajaMayor","Alto",IF(Z16="BajaCatastrófico","Extremo",IF(Z16="Muy BajaLeve","Bajo",IF(Z16="Muy BajaMenor","Bajo",IF(Z16="Muy BajaModerado","Moderado",IF(Z16="Muy BajaMayor","Alto",IF(Z16="Muy BajaCatastrófico","Extremo","")))))))))))))))))))))))))</f>
        <v>Moderado</v>
      </c>
      <c r="AB16" s="243">
        <v>1</v>
      </c>
      <c r="AC16" s="253" t="s">
        <v>1496</v>
      </c>
      <c r="AD16" s="259">
        <v>2</v>
      </c>
      <c r="AE16" s="258" t="s">
        <v>1497</v>
      </c>
      <c r="AF16" s="245" t="str">
        <f t="shared" si="0"/>
        <v>Probabilidad</v>
      </c>
      <c r="AG16" s="246" t="s">
        <v>97</v>
      </c>
      <c r="AH16" s="241">
        <f t="shared" si="1"/>
        <v>0.25</v>
      </c>
      <c r="AI16" s="246" t="s">
        <v>98</v>
      </c>
      <c r="AJ16" s="241">
        <f t="shared" si="2"/>
        <v>0.15</v>
      </c>
      <c r="AK16" s="247">
        <f t="shared" si="3"/>
        <v>0.4</v>
      </c>
      <c r="AL16" s="248">
        <f>IFERROR(IF(AF16="Probabilidad",(S16-(+S16*AK16)),IF(AF16="Impacto",S16,"")),"")</f>
        <v>0.36</v>
      </c>
      <c r="AM16" s="248">
        <f>IFERROR(IF(AF16="Impacto",(Y16-(+Y16*AK16)),IF(AF16="Probabilidad",Y16,"")),"")</f>
        <v>0.2</v>
      </c>
      <c r="AN16" s="249" t="s">
        <v>99</v>
      </c>
      <c r="AO16" s="249" t="s">
        <v>100</v>
      </c>
      <c r="AP16" s="249" t="s">
        <v>101</v>
      </c>
      <c r="AQ16" s="487" t="s">
        <v>1505</v>
      </c>
      <c r="AR16" s="462">
        <f>S16</f>
        <v>0.6</v>
      </c>
      <c r="AS16" s="462">
        <f>IF(AL16="","",MIN(AL16:AL17))</f>
        <v>0.36</v>
      </c>
      <c r="AT16" s="464" t="str">
        <f>IFERROR(IF(AS16="","",IF(AS16&lt;=0.2,"Muy Baja",IF(AS16&lt;=0.4,"Baja",IF(AS16&lt;=0.6,"Media",IF(AS16&lt;=0.8,"Alta","Muy Alta"))))),"")</f>
        <v>Baja</v>
      </c>
      <c r="AU16" s="462">
        <f>Y16</f>
        <v>0.2</v>
      </c>
      <c r="AV16" s="462">
        <f>IF(AM16="","",MIN(AM16:AM17))</f>
        <v>0.15000000000000002</v>
      </c>
      <c r="AW16" s="464" t="str">
        <f>IFERROR(IF(AV16="","",IF(AV16&lt;=0.2,"Leve",IF(AV16&lt;=0.4,"Menor",IF(AV16&lt;=0.6,"Moderado",IF(AV16&lt;=0.8,"Mayor","Catastrófico"))))),"")</f>
        <v>Leve</v>
      </c>
      <c r="AX16" s="464" t="str">
        <f>AA16</f>
        <v>Moderado</v>
      </c>
      <c r="AY16" s="464" t="str">
        <f>IFERROR(IF(OR(AND(AT16="Muy Baja",AW16="Leve"),AND(AT16="Muy Baja",AW16="Menor"),AND(AT16="Baja",AW16="Leve")),"Bajo",IF(OR(AND(AT16="Muy baja",AW16="Moderado"),AND(AT16="Baja",AW16="Menor"),AND(AT16="Baja",AW16="Moderado"),AND(AT16="Media",AW16="Leve"),AND(AT16="Media",AW16="Menor"),AND(AT16="Media",AW16="Moderado"),AND(AT16="Alta",AW16="Leve"),AND(AT16="Alta",AW16="Menor")),"Moderado",IF(OR(AND(AT16="Muy Baja",AW16="Mayor"),AND(AT16="Baja",AW16="Mayor"),AND(AT16="Media",AW16="Mayor"),AND(AT16="Alta",AW16="Moderado"),AND(AT16="Alta",AW16="Mayor"),AND(AT16="Muy Alta",AW16="Leve"),AND(AT16="Muy Alta",AW16="Menor"),AND(AT16="Muy Alta",AW16="Moderado"),AND(AT16="Muy Alta",AW16="Mayor")),"Alto",IF(OR(AND(AT16="Muy Baja",AW16="Catastrófico"),AND(AT16="Baja",AW16="Catastrófico"),AND(AT16="Media",AW16="Catastrófico"),AND(AT16="Alta",AW16="Catastrófico"),AND(AT16="Muy Alta",AW16="Catastrófico")),"Extremo","")))),"")</f>
        <v>Bajo</v>
      </c>
      <c r="AZ16" s="736" t="s">
        <v>132</v>
      </c>
      <c r="BA16" s="738" t="s">
        <v>133</v>
      </c>
      <c r="BB16" s="738" t="s">
        <v>133</v>
      </c>
      <c r="BC16" s="738" t="s">
        <v>133</v>
      </c>
      <c r="BD16" s="738" t="s">
        <v>133</v>
      </c>
      <c r="BE16" s="738" t="s">
        <v>114</v>
      </c>
      <c r="BF16" s="408" t="s">
        <v>1478</v>
      </c>
      <c r="BG16" s="408" t="s">
        <v>114</v>
      </c>
      <c r="BH16" s="416" t="s">
        <v>114</v>
      </c>
      <c r="BI16" s="416"/>
      <c r="BJ16" s="416"/>
      <c r="BK16" s="416"/>
      <c r="BL16" s="416" t="s">
        <v>114</v>
      </c>
      <c r="BM16" s="408" t="s">
        <v>616</v>
      </c>
      <c r="BN16" s="408" t="s">
        <v>114</v>
      </c>
      <c r="BO16" s="673" t="s">
        <v>114</v>
      </c>
    </row>
    <row r="17" spans="1:67" ht="71.45" customHeight="1">
      <c r="A17" s="748"/>
      <c r="B17" s="751"/>
      <c r="C17" s="870"/>
      <c r="D17" s="682"/>
      <c r="E17" s="682"/>
      <c r="F17" s="483"/>
      <c r="G17" s="693"/>
      <c r="H17" s="487"/>
      <c r="I17" s="595"/>
      <c r="J17" s="865"/>
      <c r="K17" s="736"/>
      <c r="L17" s="408"/>
      <c r="M17" s="458"/>
      <c r="N17" s="693"/>
      <c r="O17" s="693"/>
      <c r="P17" s="486"/>
      <c r="Q17" s="411"/>
      <c r="R17" s="487"/>
      <c r="S17" s="455"/>
      <c r="T17" s="863"/>
      <c r="U17" s="455"/>
      <c r="V17" s="863"/>
      <c r="W17" s="455"/>
      <c r="X17" s="458"/>
      <c r="Y17" s="455"/>
      <c r="Z17" s="455"/>
      <c r="AA17" s="464"/>
      <c r="AB17" s="243">
        <v>2</v>
      </c>
      <c r="AC17" s="253" t="s">
        <v>1483</v>
      </c>
      <c r="AD17" s="259" t="s">
        <v>1480</v>
      </c>
      <c r="AE17" s="234" t="s">
        <v>1493</v>
      </c>
      <c r="AF17" s="245" t="str">
        <f t="shared" si="0"/>
        <v>Impacto</v>
      </c>
      <c r="AG17" s="246" t="s">
        <v>294</v>
      </c>
      <c r="AH17" s="241">
        <f t="shared" si="1"/>
        <v>0.1</v>
      </c>
      <c r="AI17" s="246" t="s">
        <v>98</v>
      </c>
      <c r="AJ17" s="241">
        <f t="shared" si="2"/>
        <v>0.15</v>
      </c>
      <c r="AK17" s="247">
        <f t="shared" si="3"/>
        <v>0.25</v>
      </c>
      <c r="AL17" s="248">
        <f>IFERROR(IF(AND(AF16="Probabilidad",AF17="Probabilidad"),(AL16-(+AL16*AK17)),IF(AF17="Probabilidad",(S16-(+S16*AK17)),IF(AF17="Impacto",AL16,""))),"")</f>
        <v>0.36</v>
      </c>
      <c r="AM17" s="248">
        <f>IFERROR(IF(AND(AF16="Impacto",AF17="Impacto"),(AM16-(+AM16*AK17)),IF(AF17="Impacto",(Y16-(+Y16*AK17)),IF(AF17="Probabilidad",AM16,""))),"")</f>
        <v>0.15000000000000002</v>
      </c>
      <c r="AN17" s="249" t="s">
        <v>99</v>
      </c>
      <c r="AO17" s="249" t="s">
        <v>100</v>
      </c>
      <c r="AP17" s="249" t="s">
        <v>101</v>
      </c>
      <c r="AQ17" s="487"/>
      <c r="AR17" s="463"/>
      <c r="AS17" s="463"/>
      <c r="AT17" s="464"/>
      <c r="AU17" s="463"/>
      <c r="AV17" s="463"/>
      <c r="AW17" s="464"/>
      <c r="AX17" s="464"/>
      <c r="AY17" s="464"/>
      <c r="AZ17" s="736"/>
      <c r="BA17" s="738"/>
      <c r="BB17" s="738"/>
      <c r="BC17" s="738"/>
      <c r="BD17" s="738"/>
      <c r="BE17" s="738"/>
      <c r="BF17" s="408"/>
      <c r="BG17" s="408"/>
      <c r="BH17" s="416"/>
      <c r="BI17" s="416"/>
      <c r="BJ17" s="416"/>
      <c r="BK17" s="416"/>
      <c r="BL17" s="416"/>
      <c r="BM17" s="408"/>
      <c r="BN17" s="408"/>
      <c r="BO17" s="673"/>
    </row>
    <row r="18" spans="1:67" ht="70.5">
      <c r="A18" s="748"/>
      <c r="B18" s="751"/>
      <c r="C18" s="870"/>
      <c r="D18" s="682" t="s">
        <v>1470</v>
      </c>
      <c r="E18" s="682" t="s">
        <v>138</v>
      </c>
      <c r="F18" s="483">
        <v>4</v>
      </c>
      <c r="G18" s="693" t="s">
        <v>1500</v>
      </c>
      <c r="H18" s="487" t="s">
        <v>1501</v>
      </c>
      <c r="I18" s="595" t="s">
        <v>1487</v>
      </c>
      <c r="J18" s="865" t="s">
        <v>1506</v>
      </c>
      <c r="K18" s="736" t="s">
        <v>192</v>
      </c>
      <c r="L18" s="408" t="s">
        <v>408</v>
      </c>
      <c r="M18" s="458" t="s">
        <v>1475</v>
      </c>
      <c r="N18" s="693" t="s">
        <v>1507</v>
      </c>
      <c r="O18" s="693" t="s">
        <v>1508</v>
      </c>
      <c r="P18" s="486" t="s">
        <v>114</v>
      </c>
      <c r="Q18" s="485" t="s">
        <v>114</v>
      </c>
      <c r="R18" s="487" t="s">
        <v>91</v>
      </c>
      <c r="S18" s="455">
        <f>IF(R18="Muy Alta",100%,IF(R18="Alta",80%,IF(R18="Media",60%,IF(R18="Baja",40%,IF(R18="Muy Baja",20%,"")))))</f>
        <v>0.6</v>
      </c>
      <c r="T18" s="863" t="s">
        <v>125</v>
      </c>
      <c r="U18" s="455">
        <f>IF(T18="Catastrófico",100%,IF(T18="Mayor",80%,IF(T18="Moderado",60%,IF(T18="Menor",40%,IF(T18="Leve",20%,"")))))</f>
        <v>0.2</v>
      </c>
      <c r="V18" s="863" t="s">
        <v>125</v>
      </c>
      <c r="W18" s="455">
        <f>IF(V18="Catastrófico",100%,IF(V18="Mayor",80%,IF(V18="Moderado",60%,IF(V18="Menor",40%,IF(V18="Leve",20%,"")))))</f>
        <v>0.2</v>
      </c>
      <c r="X18" s="458" t="str">
        <f>IF(Y18=100%,"Catastrófico",IF(Y18=80%,"Mayor",IF(Y18=60%,"Moderado",IF(Y18=40%,"Menor",IF(Y18=20%,"Leve","")))))</f>
        <v>Leve</v>
      </c>
      <c r="Y18" s="455">
        <f>IF(AND(U18="",W18=""),"",MAX(U18,W18))</f>
        <v>0.2</v>
      </c>
      <c r="Z18" s="455" t="str">
        <f>CONCATENATE(R18,X18)</f>
        <v>MediaLeve</v>
      </c>
      <c r="AA18" s="464" t="str">
        <f>IF(Z18="Muy AltaLeve","Alto",IF(Z18="Muy AltaMenor","Alto",IF(Z18="Muy AltaModerado","Alto",IF(Z18="Muy AltaMayor","Alto",IF(Z18="Muy AltaCatastrófico","Extremo",IF(Z18="AltaLeve","Moderado",IF(Z18="AltaMenor","Moderado",IF(Z18="AltaModerado","Alto",IF(Z18="AltaMayor","Alto",IF(Z18="AltaCatastrófico","Extremo",IF(Z18="MediaLeve","Moderado",IF(Z18="MediaMenor","Moderado",IF(Z18="MediaModerado","Moderado",IF(Z18="MediaMayor","Alto",IF(Z18="MediaCatastrófico","Extremo",IF(Z18="BajaLeve","Bajo",IF(Z18="BajaMenor","Moderado",IF(Z18="BajaModerado","Moderado",IF(Z18="BajaMayor","Alto",IF(Z18="BajaCatastrófico","Extremo",IF(Z18="Muy BajaLeve","Bajo",IF(Z18="Muy BajaMenor","Bajo",IF(Z18="Muy BajaModerado","Moderado",IF(Z18="Muy BajaMayor","Alto",IF(Z18="Muy BajaCatastrófico","Extremo","")))))))))))))))))))))))))</f>
        <v>Moderado</v>
      </c>
      <c r="AB18" s="243">
        <v>1</v>
      </c>
      <c r="AC18" s="253" t="s">
        <v>1496</v>
      </c>
      <c r="AD18" s="239">
        <v>2</v>
      </c>
      <c r="AE18" s="258" t="s">
        <v>1497</v>
      </c>
      <c r="AF18" s="245" t="str">
        <f t="shared" si="0"/>
        <v>Probabilidad</v>
      </c>
      <c r="AG18" s="246" t="s">
        <v>97</v>
      </c>
      <c r="AH18" s="241">
        <f t="shared" si="1"/>
        <v>0.25</v>
      </c>
      <c r="AI18" s="246" t="s">
        <v>98</v>
      </c>
      <c r="AJ18" s="241">
        <f t="shared" si="2"/>
        <v>0.15</v>
      </c>
      <c r="AK18" s="247">
        <f t="shared" si="3"/>
        <v>0.4</v>
      </c>
      <c r="AL18" s="248">
        <f>IFERROR(IF(AF18="Probabilidad",(S18-(+S18*AK18)),IF(AF18="Impacto",S18,"")),"")</f>
        <v>0.36</v>
      </c>
      <c r="AM18" s="248">
        <f>IFERROR(IF(AF18="Impacto",(Y18-(+Y18*AK18)),IF(AF18="Probabilidad",Y18,"")),"")</f>
        <v>0.2</v>
      </c>
      <c r="AN18" s="249" t="s">
        <v>99</v>
      </c>
      <c r="AO18" s="249" t="s">
        <v>100</v>
      </c>
      <c r="AP18" s="249" t="s">
        <v>101</v>
      </c>
      <c r="AQ18" s="487" t="s">
        <v>1505</v>
      </c>
      <c r="AR18" s="462">
        <f>S18</f>
        <v>0.6</v>
      </c>
      <c r="AS18" s="462">
        <f>IF(AL18="","",MIN(AL18:AL19))</f>
        <v>0.36</v>
      </c>
      <c r="AT18" s="464" t="str">
        <f>IFERROR(IF(AS18="","",IF(AS18&lt;=0.2,"Muy Baja",IF(AS18&lt;=0.4,"Baja",IF(AS18&lt;=0.6,"Media",IF(AS18&lt;=0.8,"Alta","Muy Alta"))))),"")</f>
        <v>Baja</v>
      </c>
      <c r="AU18" s="462">
        <f>Y18</f>
        <v>0.2</v>
      </c>
      <c r="AV18" s="462">
        <f>IF(AM18="","",MIN(AM18:AM19))</f>
        <v>0.15000000000000002</v>
      </c>
      <c r="AW18" s="464" t="str">
        <f>IFERROR(IF(AV18="","",IF(AV18&lt;=0.2,"Leve",IF(AV18&lt;=0.4,"Menor",IF(AV18&lt;=0.6,"Moderado",IF(AV18&lt;=0.8,"Mayor","Catastrófico"))))),"")</f>
        <v>Leve</v>
      </c>
      <c r="AX18" s="464" t="str">
        <f>AA18</f>
        <v>Moderado</v>
      </c>
      <c r="AY18" s="464" t="str">
        <f>IFERROR(IF(OR(AND(AT18="Muy Baja",AW18="Leve"),AND(AT18="Muy Baja",AW18="Menor"),AND(AT18="Baja",AW18="Leve")),"Bajo",IF(OR(AND(AT18="Muy baja",AW18="Moderado"),AND(AT18="Baja",AW18="Menor"),AND(AT18="Baja",AW18="Moderado"),AND(AT18="Media",AW18="Leve"),AND(AT18="Media",AW18="Menor"),AND(AT18="Media",AW18="Moderado"),AND(AT18="Alta",AW18="Leve"),AND(AT18="Alta",AW18="Menor")),"Moderado",IF(OR(AND(AT18="Muy Baja",AW18="Mayor"),AND(AT18="Baja",AW18="Mayor"),AND(AT18="Media",AW18="Mayor"),AND(AT18="Alta",AW18="Moderado"),AND(AT18="Alta",AW18="Mayor"),AND(AT18="Muy Alta",AW18="Leve"),AND(AT18="Muy Alta",AW18="Menor"),AND(AT18="Muy Alta",AW18="Moderado"),AND(AT18="Muy Alta",AW18="Mayor")),"Alto",IF(OR(AND(AT18="Muy Baja",AW18="Catastrófico"),AND(AT18="Baja",AW18="Catastrófico"),AND(AT18="Media",AW18="Catastrófico"),AND(AT18="Alta",AW18="Catastrófico"),AND(AT18="Muy Alta",AW18="Catastrófico")),"Extremo","")))),"")</f>
        <v>Bajo</v>
      </c>
      <c r="AZ18" s="736" t="s">
        <v>132</v>
      </c>
      <c r="BA18" s="738" t="s">
        <v>133</v>
      </c>
      <c r="BB18" s="738" t="s">
        <v>133</v>
      </c>
      <c r="BC18" s="738" t="s">
        <v>133</v>
      </c>
      <c r="BD18" s="738" t="s">
        <v>133</v>
      </c>
      <c r="BE18" s="738" t="s">
        <v>114</v>
      </c>
      <c r="BF18" s="408" t="s">
        <v>114</v>
      </c>
      <c r="BG18" s="408" t="s">
        <v>114</v>
      </c>
      <c r="BH18" s="416" t="s">
        <v>114</v>
      </c>
      <c r="BI18" s="416"/>
      <c r="BJ18" s="416"/>
      <c r="BK18" s="416"/>
      <c r="BL18" s="416" t="s">
        <v>114</v>
      </c>
      <c r="BM18" s="408" t="s">
        <v>616</v>
      </c>
      <c r="BN18" s="408" t="s">
        <v>114</v>
      </c>
      <c r="BO18" s="673" t="s">
        <v>114</v>
      </c>
    </row>
    <row r="19" spans="1:67" ht="91.9" customHeight="1" thickBot="1">
      <c r="A19" s="769"/>
      <c r="B19" s="770"/>
      <c r="C19" s="871"/>
      <c r="D19" s="761"/>
      <c r="E19" s="761"/>
      <c r="F19" s="469"/>
      <c r="G19" s="793"/>
      <c r="H19" s="452"/>
      <c r="I19" s="459"/>
      <c r="J19" s="866"/>
      <c r="K19" s="757"/>
      <c r="L19" s="409"/>
      <c r="M19" s="516"/>
      <c r="N19" s="793" t="s">
        <v>1509</v>
      </c>
      <c r="O19" s="793" t="s">
        <v>1510</v>
      </c>
      <c r="P19" s="504"/>
      <c r="Q19" s="531"/>
      <c r="R19" s="452"/>
      <c r="S19" s="760"/>
      <c r="T19" s="864"/>
      <c r="U19" s="760"/>
      <c r="V19" s="864"/>
      <c r="W19" s="760"/>
      <c r="X19" s="516"/>
      <c r="Y19" s="760"/>
      <c r="Z19" s="760"/>
      <c r="AA19" s="756"/>
      <c r="AB19" s="150">
        <v>2</v>
      </c>
      <c r="AC19" s="151" t="s">
        <v>1483</v>
      </c>
      <c r="AD19" s="131" t="s">
        <v>1480</v>
      </c>
      <c r="AE19" s="211" t="s">
        <v>1493</v>
      </c>
      <c r="AF19" s="142" t="str">
        <f t="shared" si="0"/>
        <v>Impacto</v>
      </c>
      <c r="AG19" s="143" t="s">
        <v>294</v>
      </c>
      <c r="AH19" s="214">
        <f t="shared" si="1"/>
        <v>0.1</v>
      </c>
      <c r="AI19" s="143" t="s">
        <v>98</v>
      </c>
      <c r="AJ19" s="214">
        <f t="shared" si="2"/>
        <v>0.15</v>
      </c>
      <c r="AK19" s="152">
        <f t="shared" si="3"/>
        <v>0.25</v>
      </c>
      <c r="AL19" s="153">
        <f>IFERROR(IF(AND(AF18="Probabilidad",AF19="Probabilidad"),(AL18-(+AL18*AK19)),IF(AF19="Probabilidad",(S18-(+S18*AK19)),IF(AF19="Impacto",AL18,""))),"")</f>
        <v>0.36</v>
      </c>
      <c r="AM19" s="153">
        <f>IFERROR(IF(AND(AF18="Impacto",AF19="Impacto"),(AM18-(+AM18*AK19)),IF(AF19="Impacto",(Y18-(+Y18*AK19)),IF(AF19="Probabilidad",AM18,""))),"")</f>
        <v>0.15000000000000002</v>
      </c>
      <c r="AN19" s="154" t="s">
        <v>99</v>
      </c>
      <c r="AO19" s="154" t="s">
        <v>100</v>
      </c>
      <c r="AP19" s="154" t="s">
        <v>101</v>
      </c>
      <c r="AQ19" s="452"/>
      <c r="AR19" s="472"/>
      <c r="AS19" s="472"/>
      <c r="AT19" s="756"/>
      <c r="AU19" s="472"/>
      <c r="AV19" s="472"/>
      <c r="AW19" s="756"/>
      <c r="AX19" s="756"/>
      <c r="AY19" s="756"/>
      <c r="AZ19" s="757"/>
      <c r="BA19" s="799"/>
      <c r="BB19" s="799"/>
      <c r="BC19" s="799"/>
      <c r="BD19" s="799"/>
      <c r="BE19" s="799"/>
      <c r="BF19" s="409"/>
      <c r="BG19" s="409"/>
      <c r="BH19" s="417"/>
      <c r="BI19" s="417"/>
      <c r="BJ19" s="417"/>
      <c r="BK19" s="417"/>
      <c r="BL19" s="417"/>
      <c r="BM19" s="409"/>
      <c r="BN19" s="409"/>
      <c r="BO19" s="746"/>
    </row>
    <row r="20" spans="1:67" ht="78.75">
      <c r="A20" s="747" t="s">
        <v>80</v>
      </c>
      <c r="B20" s="750" t="s">
        <v>381</v>
      </c>
      <c r="C20" s="753" t="s">
        <v>1511</v>
      </c>
      <c r="D20" s="771" t="s">
        <v>1470</v>
      </c>
      <c r="E20" s="771" t="s">
        <v>84</v>
      </c>
      <c r="F20" s="670">
        <v>1</v>
      </c>
      <c r="G20" s="655" t="s">
        <v>1512</v>
      </c>
      <c r="H20" s="646" t="s">
        <v>1472</v>
      </c>
      <c r="I20" s="765" t="s">
        <v>1473</v>
      </c>
      <c r="J20" s="659" t="s">
        <v>1513</v>
      </c>
      <c r="K20" s="765" t="s">
        <v>192</v>
      </c>
      <c r="L20" s="638" t="s">
        <v>328</v>
      </c>
      <c r="M20" s="653" t="s">
        <v>1475</v>
      </c>
      <c r="N20" s="638" t="s">
        <v>1514</v>
      </c>
      <c r="O20" s="638" t="s">
        <v>1515</v>
      </c>
      <c r="P20" s="655" t="s">
        <v>114</v>
      </c>
      <c r="Q20" s="762" t="s">
        <v>114</v>
      </c>
      <c r="R20" s="646" t="s">
        <v>91</v>
      </c>
      <c r="S20" s="651">
        <f>IF(R20="Muy Alta",100%,IF(R20="Alta",80%,IF(R20="Media",60%,IF(R20="Baja",40%,IF(R20="Muy Baja",20%,"")))))</f>
        <v>0.6</v>
      </c>
      <c r="T20" s="646"/>
      <c r="U20" s="651" t="str">
        <f>IF(T20="Catastrófico",100%,IF(T20="Mayor",80%,IF(T20="Moderado",60%,IF(T20="Menor",40%,IF(T20="Leve",20%,"")))))</f>
        <v/>
      </c>
      <c r="V20" s="646" t="s">
        <v>130</v>
      </c>
      <c r="W20" s="651">
        <f>IF(V20="Catastrófico",100%,IF(V20="Mayor",80%,IF(V20="Moderado",60%,IF(V20="Menor",40%,IF(V20="Leve",20%,"")))))</f>
        <v>0.6</v>
      </c>
      <c r="X20" s="653" t="str">
        <f>IF(Y20=100%,"Catastrófico",IF(Y20=80%,"Mayor",IF(Y20=60%,"Moderado",IF(Y20=40%,"Menor",IF(Y20=20%,"Leve","")))))</f>
        <v>Moderado</v>
      </c>
      <c r="Y20" s="651">
        <f>IF(AND(U20="",W20=""),"",MAX(U20,W20))</f>
        <v>0.6</v>
      </c>
      <c r="Z20" s="651" t="str">
        <f>CONCATENATE(R20,X20)</f>
        <v>MediaModerado</v>
      </c>
      <c r="AA20" s="644" t="str">
        <f>IF(Z20="Muy AltaLeve","Alto",IF(Z20="Muy AltaMenor","Alto",IF(Z20="Muy AltaModerado","Alto",IF(Z20="Muy AltaMayor","Alto",IF(Z20="Muy AltaCatastrófico","Extremo",IF(Z20="AltaLeve","Moderado",IF(Z20="AltaMenor","Moderado",IF(Z20="AltaModerado","Alto",IF(Z20="AltaMayor","Alto",IF(Z20="AltaCatastrófico","Extremo",IF(Z20="MediaLeve","Moderado",IF(Z20="MediaMenor","Moderado",IF(Z20="MediaModerado","Moderado",IF(Z20="MediaMayor","Alto",IF(Z20="MediaCatastrófico","Extremo",IF(Z20="BajaLeve","Bajo",IF(Z20="BajaMenor","Moderado",IF(Z20="BajaModerado","Moderado",IF(Z20="BajaMayor","Alto",IF(Z20="BajaCatastrófico","Extremo",IF(Z20="Muy BajaLeve","Bajo",IF(Z20="Muy BajaMenor","Bajo",IF(Z20="Muy BajaModerado","Moderado",IF(Z20="Muy BajaMayor","Alto",IF(Z20="Muy BajaCatastrófico","Extremo","")))))))))))))))))))))))))</f>
        <v>Moderado</v>
      </c>
      <c r="AB20" s="26">
        <v>1</v>
      </c>
      <c r="AC20" s="41" t="s">
        <v>1516</v>
      </c>
      <c r="AD20" s="74" t="s">
        <v>1517</v>
      </c>
      <c r="AE20" s="73" t="s">
        <v>1419</v>
      </c>
      <c r="AF20" s="30" t="str">
        <f t="shared" si="0"/>
        <v>Probabilidad</v>
      </c>
      <c r="AG20" s="27" t="s">
        <v>97</v>
      </c>
      <c r="AH20" s="75">
        <f t="shared" si="1"/>
        <v>0.25</v>
      </c>
      <c r="AI20" s="27" t="s">
        <v>98</v>
      </c>
      <c r="AJ20" s="75">
        <f t="shared" si="2"/>
        <v>0.15</v>
      </c>
      <c r="AK20" s="76">
        <f t="shared" si="3"/>
        <v>0.4</v>
      </c>
      <c r="AL20" s="28">
        <f>IFERROR(IF(AF20="Probabilidad",(S20-(+S20*AK20)),IF(AF20="Impacto",S20,"")),"")</f>
        <v>0.36</v>
      </c>
      <c r="AM20" s="28">
        <f>IFERROR(IF(AF20="Impacto",(Y20-(+Y20*AK20)),IF(AF20="Probabilidad",Y20,"")),"")</f>
        <v>0.6</v>
      </c>
      <c r="AN20" s="29" t="s">
        <v>1420</v>
      </c>
      <c r="AO20" s="29" t="s">
        <v>766</v>
      </c>
      <c r="AP20" s="29" t="s">
        <v>101</v>
      </c>
      <c r="AQ20" s="646" t="s">
        <v>1518</v>
      </c>
      <c r="AR20" s="642">
        <f>S20</f>
        <v>0.6</v>
      </c>
      <c r="AS20" s="642">
        <f>IF(AL20="","",MIN(AL20:AL23))</f>
        <v>0.12959999999999999</v>
      </c>
      <c r="AT20" s="644" t="str">
        <f>IFERROR(IF(AS20="","",IF(AS20&lt;=0.2,"Muy Baja",IF(AS20&lt;=0.4,"Baja",IF(AS20&lt;=0.6,"Media",IF(AS20&lt;=0.8,"Alta","Muy Alta"))))),"")</f>
        <v>Muy Baja</v>
      </c>
      <c r="AU20" s="642">
        <f>Y20</f>
        <v>0.6</v>
      </c>
      <c r="AV20" s="642">
        <f>IF(AM20="","",MIN(AM20:AM23))</f>
        <v>0.44999999999999996</v>
      </c>
      <c r="AW20" s="644" t="str">
        <f>IFERROR(IF(AV20="","",IF(AV20&lt;=0.2,"Leve",IF(AV20&lt;=0.4,"Menor",IF(AV20&lt;=0.6,"Moderado",IF(AV20&lt;=0.8,"Mayor","Catastrófico"))))),"")</f>
        <v>Moderado</v>
      </c>
      <c r="AX20" s="644" t="str">
        <f>AA20</f>
        <v>Moderado</v>
      </c>
      <c r="AY20" s="644" t="str">
        <f>IFERROR(IF(OR(AND(AT20="Muy Baja",AW20="Leve"),AND(AT20="Muy Baja",AW20="Menor"),AND(AT20="Baja",AW20="Leve")),"Bajo",IF(OR(AND(AT20="Muy baja",AW20="Moderado"),AND(AT20="Baja",AW20="Menor"),AND(AT20="Baja",AW20="Moderado"),AND(AT20="Media",AW20="Leve"),AND(AT20="Media",AW20="Menor"),AND(AT20="Media",AW20="Moderado"),AND(AT20="Alta",AW20="Leve"),AND(AT20="Alta",AW20="Menor")),"Moderado",IF(OR(AND(AT20="Muy Baja",AW20="Mayor"),AND(AT20="Baja",AW20="Mayor"),AND(AT20="Media",AW20="Mayor"),AND(AT20="Alta",AW20="Moderado"),AND(AT20="Alta",AW20="Mayor"),AND(AT20="Muy Alta",AW20="Leve"),AND(AT20="Muy Alta",AW20="Menor"),AND(AT20="Muy Alta",AW20="Moderado"),AND(AT20="Muy Alta",AW20="Mayor")),"Alto",IF(OR(AND(AT20="Muy Baja",AW20="Catastrófico"),AND(AT20="Baja",AW20="Catastrófico"),AND(AT20="Media",AW20="Catastrófico"),AND(AT20="Alta",AW20="Catastrófico"),AND(AT20="Muy Alta",AW20="Catastrófico")),"Extremo","")))),"")</f>
        <v>Moderado</v>
      </c>
      <c r="AZ20" s="765" t="s">
        <v>105</v>
      </c>
      <c r="BA20" s="655" t="s">
        <v>1519</v>
      </c>
      <c r="BB20" s="655" t="s">
        <v>1520</v>
      </c>
      <c r="BC20" s="638" t="s">
        <v>1277</v>
      </c>
      <c r="BD20" s="638" t="s">
        <v>1521</v>
      </c>
      <c r="BE20" s="648">
        <v>45657</v>
      </c>
      <c r="BF20" s="638" t="s">
        <v>1522</v>
      </c>
      <c r="BG20" s="862" t="s">
        <v>1523</v>
      </c>
      <c r="BH20" s="640" t="s">
        <v>1112</v>
      </c>
      <c r="BI20" s="640"/>
      <c r="BJ20" s="638"/>
      <c r="BK20" s="638"/>
      <c r="BL20" s="762" t="s">
        <v>114</v>
      </c>
      <c r="BM20" s="655" t="s">
        <v>113</v>
      </c>
      <c r="BN20" s="655" t="s">
        <v>219</v>
      </c>
      <c r="BO20" s="763" t="s">
        <v>219</v>
      </c>
    </row>
    <row r="21" spans="1:67" ht="70.5">
      <c r="A21" s="748"/>
      <c r="B21" s="751"/>
      <c r="C21" s="754"/>
      <c r="D21" s="682"/>
      <c r="E21" s="682"/>
      <c r="F21" s="483"/>
      <c r="G21" s="486"/>
      <c r="H21" s="487"/>
      <c r="I21" s="736"/>
      <c r="J21" s="463"/>
      <c r="K21" s="736"/>
      <c r="L21" s="408"/>
      <c r="M21" s="458"/>
      <c r="N21" s="408"/>
      <c r="O21" s="408"/>
      <c r="P21" s="486"/>
      <c r="Q21" s="411"/>
      <c r="R21" s="487"/>
      <c r="S21" s="455"/>
      <c r="T21" s="487"/>
      <c r="U21" s="455"/>
      <c r="V21" s="487"/>
      <c r="W21" s="455"/>
      <c r="X21" s="458"/>
      <c r="Y21" s="455"/>
      <c r="Z21" s="455"/>
      <c r="AA21" s="464"/>
      <c r="AB21" s="243">
        <v>2</v>
      </c>
      <c r="AC21" s="259" t="s">
        <v>1524</v>
      </c>
      <c r="AD21" s="239" t="s">
        <v>1525</v>
      </c>
      <c r="AE21" s="237" t="s">
        <v>1495</v>
      </c>
      <c r="AF21" s="245" t="str">
        <f t="shared" si="0"/>
        <v>Probabilidad</v>
      </c>
      <c r="AG21" s="246" t="s">
        <v>97</v>
      </c>
      <c r="AH21" s="241">
        <f t="shared" si="1"/>
        <v>0.25</v>
      </c>
      <c r="AI21" s="246" t="s">
        <v>98</v>
      </c>
      <c r="AJ21" s="241">
        <f t="shared" si="2"/>
        <v>0.15</v>
      </c>
      <c r="AK21" s="247">
        <f t="shared" si="3"/>
        <v>0.4</v>
      </c>
      <c r="AL21" s="248">
        <f>IFERROR(IF(AND(AF20="Probabilidad",AF21="Probabilidad"),(AL20-(+AL20*AK21)),IF(AF21="Probabilidad",(S20-(+S20*AK21)),IF(AF21="Impacto",AL20,""))),"")</f>
        <v>0.216</v>
      </c>
      <c r="AM21" s="248">
        <f>IFERROR(IF(AND(AF20="Impacto",AF21="Impacto"),(AM20-(+AM20*AK21)),IF(AF21="Impacto",(Y20-(+Y20*AK21)),IF(AF21="Probabilidad",AM20,""))),"")</f>
        <v>0.6</v>
      </c>
      <c r="AN21" s="249" t="s">
        <v>99</v>
      </c>
      <c r="AO21" s="249" t="s">
        <v>100</v>
      </c>
      <c r="AP21" s="249" t="s">
        <v>101</v>
      </c>
      <c r="AQ21" s="487"/>
      <c r="AR21" s="463"/>
      <c r="AS21" s="463"/>
      <c r="AT21" s="464"/>
      <c r="AU21" s="463"/>
      <c r="AV21" s="463"/>
      <c r="AW21" s="464"/>
      <c r="AX21" s="464"/>
      <c r="AY21" s="464"/>
      <c r="AZ21" s="736"/>
      <c r="BA21" s="486"/>
      <c r="BB21" s="486"/>
      <c r="BC21" s="408"/>
      <c r="BD21" s="408"/>
      <c r="BE21" s="408"/>
      <c r="BF21" s="408"/>
      <c r="BG21" s="408"/>
      <c r="BH21" s="408"/>
      <c r="BI21" s="408"/>
      <c r="BJ21" s="408"/>
      <c r="BK21" s="408"/>
      <c r="BL21" s="411"/>
      <c r="BM21" s="486"/>
      <c r="BN21" s="486"/>
      <c r="BO21" s="764"/>
    </row>
    <row r="22" spans="1:67" ht="70.5">
      <c r="A22" s="748"/>
      <c r="B22" s="751"/>
      <c r="C22" s="754"/>
      <c r="D22" s="682"/>
      <c r="E22" s="682"/>
      <c r="F22" s="483"/>
      <c r="G22" s="486"/>
      <c r="H22" s="487"/>
      <c r="I22" s="736"/>
      <c r="J22" s="463"/>
      <c r="K22" s="736"/>
      <c r="L22" s="408"/>
      <c r="M22" s="458"/>
      <c r="N22" s="408"/>
      <c r="O22" s="408"/>
      <c r="P22" s="486"/>
      <c r="Q22" s="411"/>
      <c r="R22" s="487"/>
      <c r="S22" s="455"/>
      <c r="T22" s="487"/>
      <c r="U22" s="455"/>
      <c r="V22" s="487"/>
      <c r="W22" s="455"/>
      <c r="X22" s="458"/>
      <c r="Y22" s="455"/>
      <c r="Z22" s="455"/>
      <c r="AA22" s="464"/>
      <c r="AB22" s="243">
        <v>3</v>
      </c>
      <c r="AC22" s="259" t="s">
        <v>1526</v>
      </c>
      <c r="AD22" s="239" t="s">
        <v>1517</v>
      </c>
      <c r="AE22" s="237" t="s">
        <v>1527</v>
      </c>
      <c r="AF22" s="245" t="str">
        <f t="shared" si="0"/>
        <v>Impacto</v>
      </c>
      <c r="AG22" s="246" t="s">
        <v>294</v>
      </c>
      <c r="AH22" s="241">
        <f t="shared" si="1"/>
        <v>0.1</v>
      </c>
      <c r="AI22" s="246" t="s">
        <v>98</v>
      </c>
      <c r="AJ22" s="241">
        <f t="shared" si="2"/>
        <v>0.15</v>
      </c>
      <c r="AK22" s="247">
        <f t="shared" si="3"/>
        <v>0.25</v>
      </c>
      <c r="AL22" s="248">
        <f>IFERROR(IF(AND(AF21="Probabilidad",AF22="Probabilidad"),(AL21-(+AL21*AK22)),IF(AND(AF21="Impacto",AF22="Probabilidad"),(AL20-(+AL20*AK22)),IF(AF22="Impacto",AL21,""))),"")</f>
        <v>0.216</v>
      </c>
      <c r="AM22" s="248">
        <f>IFERROR(IF(AND(AF21="Impacto",AF22="Impacto"),(AM21-(+AM21*AK22)),IF(AND(AF21="Probabilidad",AF22="Impacto"),(AM20-(+AM20*AK22)),IF(AF22="Probabilidad",AM21,""))),"")</f>
        <v>0.44999999999999996</v>
      </c>
      <c r="AN22" s="249" t="s">
        <v>99</v>
      </c>
      <c r="AO22" s="249" t="s">
        <v>766</v>
      </c>
      <c r="AP22" s="249" t="s">
        <v>101</v>
      </c>
      <c r="AQ22" s="487"/>
      <c r="AR22" s="463"/>
      <c r="AS22" s="463"/>
      <c r="AT22" s="464"/>
      <c r="AU22" s="463"/>
      <c r="AV22" s="463"/>
      <c r="AW22" s="464"/>
      <c r="AX22" s="464"/>
      <c r="AY22" s="464"/>
      <c r="AZ22" s="736"/>
      <c r="BA22" s="486"/>
      <c r="BB22" s="486"/>
      <c r="BC22" s="408"/>
      <c r="BD22" s="408"/>
      <c r="BE22" s="408"/>
      <c r="BF22" s="408"/>
      <c r="BG22" s="408"/>
      <c r="BH22" s="408"/>
      <c r="BI22" s="408"/>
      <c r="BJ22" s="408"/>
      <c r="BK22" s="408"/>
      <c r="BL22" s="411"/>
      <c r="BM22" s="486"/>
      <c r="BN22" s="486"/>
      <c r="BO22" s="764"/>
    </row>
    <row r="23" spans="1:67" ht="76.5">
      <c r="A23" s="748"/>
      <c r="B23" s="751"/>
      <c r="C23" s="754"/>
      <c r="D23" s="682"/>
      <c r="E23" s="682"/>
      <c r="F23" s="483"/>
      <c r="G23" s="486"/>
      <c r="H23" s="487"/>
      <c r="I23" s="736"/>
      <c r="J23" s="463"/>
      <c r="K23" s="736"/>
      <c r="L23" s="408"/>
      <c r="M23" s="458"/>
      <c r="N23" s="408"/>
      <c r="O23" s="408"/>
      <c r="P23" s="486"/>
      <c r="Q23" s="411"/>
      <c r="R23" s="487"/>
      <c r="S23" s="455"/>
      <c r="T23" s="487"/>
      <c r="U23" s="455"/>
      <c r="V23" s="487"/>
      <c r="W23" s="455"/>
      <c r="X23" s="458"/>
      <c r="Y23" s="455"/>
      <c r="Z23" s="455"/>
      <c r="AA23" s="464"/>
      <c r="AB23" s="243">
        <v>4</v>
      </c>
      <c r="AC23" s="259" t="s">
        <v>1528</v>
      </c>
      <c r="AD23" s="239">
        <v>3</v>
      </c>
      <c r="AE23" s="237" t="s">
        <v>1529</v>
      </c>
      <c r="AF23" s="245" t="str">
        <f t="shared" si="0"/>
        <v>Probabilidad</v>
      </c>
      <c r="AG23" s="246" t="s">
        <v>97</v>
      </c>
      <c r="AH23" s="241">
        <f t="shared" si="1"/>
        <v>0.25</v>
      </c>
      <c r="AI23" s="246" t="s">
        <v>98</v>
      </c>
      <c r="AJ23" s="241">
        <f t="shared" si="2"/>
        <v>0.15</v>
      </c>
      <c r="AK23" s="247">
        <f t="shared" si="3"/>
        <v>0.4</v>
      </c>
      <c r="AL23" s="248">
        <f>IFERROR(IF(AND(AF22="Probabilidad",AF23="Probabilidad"),(AL22-(+AL22*AK23)),IF(AND(AF22="Impacto",AF23="Probabilidad"),(AL21-(+AL21*AK23)),IF(AF23="Impacto",AL22,""))),"")</f>
        <v>0.12959999999999999</v>
      </c>
      <c r="AM23" s="248">
        <f>IFERROR(IF(AND(AF22="Impacto",AF23="Impacto"),(AM22-(+AM22*AK23)),IF(AND(AF22="Probabilidad",AF23="Impacto"),(AM21-(+AM21*AK23)),IF(AF23="Probabilidad",AM22,""))),"")</f>
        <v>0.44999999999999996</v>
      </c>
      <c r="AN23" s="249" t="s">
        <v>99</v>
      </c>
      <c r="AO23" s="249" t="s">
        <v>100</v>
      </c>
      <c r="AP23" s="249" t="s">
        <v>101</v>
      </c>
      <c r="AQ23" s="487"/>
      <c r="AR23" s="463"/>
      <c r="AS23" s="463"/>
      <c r="AT23" s="464"/>
      <c r="AU23" s="463"/>
      <c r="AV23" s="463"/>
      <c r="AW23" s="464"/>
      <c r="AX23" s="464"/>
      <c r="AY23" s="464"/>
      <c r="AZ23" s="736"/>
      <c r="BA23" s="486"/>
      <c r="BB23" s="486"/>
      <c r="BC23" s="408"/>
      <c r="BD23" s="408"/>
      <c r="BE23" s="408"/>
      <c r="BF23" s="408"/>
      <c r="BG23" s="408"/>
      <c r="BH23" s="408"/>
      <c r="BI23" s="408"/>
      <c r="BJ23" s="408"/>
      <c r="BK23" s="408"/>
      <c r="BL23" s="411"/>
      <c r="BM23" s="486"/>
      <c r="BN23" s="486"/>
      <c r="BO23" s="764"/>
    </row>
    <row r="24" spans="1:67" ht="70.5">
      <c r="A24" s="748"/>
      <c r="B24" s="751"/>
      <c r="C24" s="754"/>
      <c r="D24" s="682" t="s">
        <v>1470</v>
      </c>
      <c r="E24" s="682" t="s">
        <v>84</v>
      </c>
      <c r="F24" s="483">
        <v>2</v>
      </c>
      <c r="G24" s="408" t="s">
        <v>1512</v>
      </c>
      <c r="H24" s="487" t="s">
        <v>1472</v>
      </c>
      <c r="I24" s="736" t="s">
        <v>1487</v>
      </c>
      <c r="J24" s="463" t="s">
        <v>1530</v>
      </c>
      <c r="K24" s="736" t="s">
        <v>192</v>
      </c>
      <c r="L24" s="408" t="s">
        <v>328</v>
      </c>
      <c r="M24" s="458" t="s">
        <v>1475</v>
      </c>
      <c r="N24" s="408" t="s">
        <v>1531</v>
      </c>
      <c r="O24" s="408" t="s">
        <v>1532</v>
      </c>
      <c r="P24" s="486" t="s">
        <v>114</v>
      </c>
      <c r="Q24" s="411" t="s">
        <v>114</v>
      </c>
      <c r="R24" s="487" t="s">
        <v>103</v>
      </c>
      <c r="S24" s="455">
        <f>IF(R24="Muy Alta",100%,IF(R24="Alta",80%,IF(R24="Media",60%,IF(R24="Baja",40%,IF(R24="Muy Baja",20%,"")))))</f>
        <v>0.2</v>
      </c>
      <c r="T24" s="487"/>
      <c r="U24" s="455" t="str">
        <f>IF(T24="Catastrófico",100%,IF(T24="Mayor",80%,IF(T24="Moderado",60%,IF(T24="Menor",40%,IF(T24="Leve",20%,"")))))</f>
        <v/>
      </c>
      <c r="V24" s="487" t="s">
        <v>92</v>
      </c>
      <c r="W24" s="455">
        <f>IF(V24="Catastrófico",100%,IF(V24="Mayor",80%,IF(V24="Moderado",60%,IF(V24="Menor",40%,IF(V24="Leve",20%,"")))))</f>
        <v>0.8</v>
      </c>
      <c r="X24" s="458" t="str">
        <f>IF(Y24=100%,"Catastrófico",IF(Y24=80%,"Mayor",IF(Y24=60%,"Moderado",IF(Y24=40%,"Menor",IF(Y24=20%,"Leve","")))))</f>
        <v>Mayor</v>
      </c>
      <c r="Y24" s="455">
        <f>IF(AND(U24="",W24=""),"",MAX(U24,W24))</f>
        <v>0.8</v>
      </c>
      <c r="Z24" s="455" t="str">
        <f>CONCATENATE(R24,X24)</f>
        <v>Muy BajaMayor</v>
      </c>
      <c r="AA24" s="464" t="str">
        <f>IF(Z24="Muy AltaLeve","Alto",IF(Z24="Muy AltaMenor","Alto",IF(Z24="Muy AltaModerado","Alto",IF(Z24="Muy AltaMayor","Alto",IF(Z24="Muy AltaCatastrófico","Extremo",IF(Z24="AltaLeve","Moderado",IF(Z24="AltaMenor","Moderado",IF(Z24="AltaModerado","Alto",IF(Z24="AltaMayor","Alto",IF(Z24="AltaCatastrófico","Extremo",IF(Z24="MediaLeve","Moderado",IF(Z24="MediaMenor","Moderado",IF(Z24="MediaModerado","Moderado",IF(Z24="MediaMayor","Alto",IF(Z24="MediaCatastrófico","Extremo",IF(Z24="BajaLeve","Bajo",IF(Z24="BajaMenor","Moderado",IF(Z24="BajaModerado","Moderado",IF(Z24="BajaMayor","Alto",IF(Z24="BajaCatastrófico","Extremo",IF(Z24="Muy BajaLeve","Bajo",IF(Z24="Muy BajaMenor","Bajo",IF(Z24="Muy BajaModerado","Moderado",IF(Z24="Muy BajaMayor","Alto",IF(Z24="Muy BajaCatastrófico","Extremo","")))))))))))))))))))))))))</f>
        <v>Alto</v>
      </c>
      <c r="AB24" s="243">
        <v>1</v>
      </c>
      <c r="AC24" s="259" t="s">
        <v>1533</v>
      </c>
      <c r="AD24" s="239" t="s">
        <v>1525</v>
      </c>
      <c r="AE24" s="237" t="s">
        <v>1495</v>
      </c>
      <c r="AF24" s="245" t="str">
        <f t="shared" si="0"/>
        <v>Probabilidad</v>
      </c>
      <c r="AG24" s="246" t="s">
        <v>97</v>
      </c>
      <c r="AH24" s="241">
        <f t="shared" si="1"/>
        <v>0.25</v>
      </c>
      <c r="AI24" s="246" t="s">
        <v>98</v>
      </c>
      <c r="AJ24" s="241">
        <f t="shared" si="2"/>
        <v>0.15</v>
      </c>
      <c r="AK24" s="247">
        <f t="shared" si="3"/>
        <v>0.4</v>
      </c>
      <c r="AL24" s="248">
        <f>IFERROR(IF(AF24="Probabilidad",(S24-(+S24*AK24)),IF(AF24="Impacto",S24,"")),"")</f>
        <v>0.12</v>
      </c>
      <c r="AM24" s="248">
        <f>IFERROR(IF(AF24="Impacto",(Y24-(+Y24*AK24)),IF(AF24="Probabilidad",Y24,"")),"")</f>
        <v>0.8</v>
      </c>
      <c r="AN24" s="249" t="s">
        <v>99</v>
      </c>
      <c r="AO24" s="249" t="s">
        <v>100</v>
      </c>
      <c r="AP24" s="249" t="s">
        <v>101</v>
      </c>
      <c r="AQ24" s="487" t="s">
        <v>1534</v>
      </c>
      <c r="AR24" s="462">
        <f>S24</f>
        <v>0.2</v>
      </c>
      <c r="AS24" s="462">
        <f>IF(AL24="","",MIN(AL24:AL26))</f>
        <v>3.5999999999999997E-2</v>
      </c>
      <c r="AT24" s="464" t="str">
        <f>IFERROR(IF(AS24="","",IF(AS24&lt;=0.2,"Muy Baja",IF(AS24&lt;=0.4,"Baja",IF(AS24&lt;=0.6,"Media",IF(AS24&lt;=0.8,"Alta","Muy Alta"))))),"")</f>
        <v>Muy Baja</v>
      </c>
      <c r="AU24" s="462">
        <f>Y24</f>
        <v>0.8</v>
      </c>
      <c r="AV24" s="462">
        <f>IF(AM24="","",MIN(AM24:AM26))</f>
        <v>0.8</v>
      </c>
      <c r="AW24" s="464" t="str">
        <f>IFERROR(IF(AV24="","",IF(AV24&lt;=0.2,"Leve",IF(AV24&lt;=0.4,"Menor",IF(AV24&lt;=0.6,"Moderado",IF(AV24&lt;=0.8,"Mayor","Catastrófico"))))),"")</f>
        <v>Mayor</v>
      </c>
      <c r="AX24" s="464" t="str">
        <f>AA24</f>
        <v>Alto</v>
      </c>
      <c r="AY24" s="464" t="str">
        <f>IFERROR(IF(OR(AND(AT24="Muy Baja",AW24="Leve"),AND(AT24="Muy Baja",AW24="Menor"),AND(AT24="Baja",AW24="Leve")),"Bajo",IF(OR(AND(AT24="Muy baja",AW24="Moderado"),AND(AT24="Baja",AW24="Menor"),AND(AT24="Baja",AW24="Moderado"),AND(AT24="Media",AW24="Leve"),AND(AT24="Media",AW24="Menor"),AND(AT24="Media",AW24="Moderado"),AND(AT24="Alta",AW24="Leve"),AND(AT24="Alta",AW24="Menor")),"Moderado",IF(OR(AND(AT24="Muy Baja",AW24="Mayor"),AND(AT24="Baja",AW24="Mayor"),AND(AT24="Media",AW24="Mayor"),AND(AT24="Alta",AW24="Moderado"),AND(AT24="Alta",AW24="Mayor"),AND(AT24="Muy Alta",AW24="Leve"),AND(AT24="Muy Alta",AW24="Menor"),AND(AT24="Muy Alta",AW24="Moderado"),AND(AT24="Muy Alta",AW24="Mayor")),"Alto",IF(OR(AND(AT24="Muy Baja",AW24="Catastrófico"),AND(AT24="Baja",AW24="Catastrófico"),AND(AT24="Media",AW24="Catastrófico"),AND(AT24="Alta",AW24="Catastrófico"),AND(AT24="Muy Alta",AW24="Catastrófico")),"Extremo","")))),"")</f>
        <v>Alto</v>
      </c>
      <c r="AZ24" s="736" t="s">
        <v>105</v>
      </c>
      <c r="BA24" s="408" t="s">
        <v>1535</v>
      </c>
      <c r="BB24" s="408" t="s">
        <v>1536</v>
      </c>
      <c r="BC24" s="408" t="s">
        <v>1277</v>
      </c>
      <c r="BD24" s="408" t="s">
        <v>1521</v>
      </c>
      <c r="BE24" s="492">
        <v>45657</v>
      </c>
      <c r="BF24" s="408" t="s">
        <v>1537</v>
      </c>
      <c r="BG24" s="861" t="s">
        <v>1538</v>
      </c>
      <c r="BH24" s="416" t="s">
        <v>1112</v>
      </c>
      <c r="BI24" s="416"/>
      <c r="BJ24" s="416"/>
      <c r="BK24" s="416"/>
      <c r="BL24" s="416" t="s">
        <v>114</v>
      </c>
      <c r="BM24" s="408" t="s">
        <v>201</v>
      </c>
      <c r="BN24" s="408" t="s">
        <v>219</v>
      </c>
      <c r="BO24" s="673" t="s">
        <v>219</v>
      </c>
    </row>
    <row r="25" spans="1:67" ht="120">
      <c r="A25" s="748"/>
      <c r="B25" s="751"/>
      <c r="C25" s="754"/>
      <c r="D25" s="682"/>
      <c r="E25" s="682"/>
      <c r="F25" s="483"/>
      <c r="G25" s="408"/>
      <c r="H25" s="487"/>
      <c r="I25" s="736"/>
      <c r="J25" s="463"/>
      <c r="K25" s="736"/>
      <c r="L25" s="408"/>
      <c r="M25" s="458"/>
      <c r="N25" s="408"/>
      <c r="O25" s="408"/>
      <c r="P25" s="486"/>
      <c r="Q25" s="411"/>
      <c r="R25" s="487"/>
      <c r="S25" s="455"/>
      <c r="T25" s="487"/>
      <c r="U25" s="455"/>
      <c r="V25" s="487"/>
      <c r="W25" s="455"/>
      <c r="X25" s="458"/>
      <c r="Y25" s="455"/>
      <c r="Z25" s="455"/>
      <c r="AA25" s="464"/>
      <c r="AB25" s="243">
        <v>2</v>
      </c>
      <c r="AC25" s="262" t="s">
        <v>1539</v>
      </c>
      <c r="AD25" s="239">
        <v>3</v>
      </c>
      <c r="AE25" s="237" t="s">
        <v>1540</v>
      </c>
      <c r="AF25" s="255" t="str">
        <f>IF(OR(AG25="Preventivo",AG25="Detectivo"),"Probabilidad",IF(AG25="Correctivo","Impacto",""))</f>
        <v>Probabilidad</v>
      </c>
      <c r="AG25" s="249" t="s">
        <v>97</v>
      </c>
      <c r="AH25" s="241">
        <f t="shared" si="1"/>
        <v>0.25</v>
      </c>
      <c r="AI25" s="249" t="s">
        <v>710</v>
      </c>
      <c r="AJ25" s="241">
        <f t="shared" si="2"/>
        <v>0.25</v>
      </c>
      <c r="AK25" s="247">
        <f t="shared" si="3"/>
        <v>0.5</v>
      </c>
      <c r="AL25" s="256">
        <f>IFERROR(IF(AND(AF24="Probabilidad",AF25="Probabilidad"),(AL24-(+AL24*AK25)),IF(AF25="Probabilidad",(S24-(+S24*AK25)),IF(AF25="Impacto",AL24,""))),"")</f>
        <v>0.06</v>
      </c>
      <c r="AM25" s="256">
        <f>IFERROR(IF(AND(AF24="Impacto",AF25="Impacto"),(AM24-(+AM24*AK25)),IF(AF25="Impacto",(Y24-(+Y24*AK25)),IF(AF25="Probabilidad",AM24,""))),"")</f>
        <v>0.8</v>
      </c>
      <c r="AN25" s="249" t="s">
        <v>99</v>
      </c>
      <c r="AO25" s="249" t="s">
        <v>100</v>
      </c>
      <c r="AP25" s="249" t="s">
        <v>101</v>
      </c>
      <c r="AQ25" s="487"/>
      <c r="AR25" s="463"/>
      <c r="AS25" s="463"/>
      <c r="AT25" s="464"/>
      <c r="AU25" s="463"/>
      <c r="AV25" s="463"/>
      <c r="AW25" s="464"/>
      <c r="AX25" s="464"/>
      <c r="AY25" s="464"/>
      <c r="AZ25" s="736"/>
      <c r="BA25" s="408"/>
      <c r="BB25" s="408"/>
      <c r="BC25" s="408"/>
      <c r="BD25" s="408"/>
      <c r="BE25" s="492"/>
      <c r="BF25" s="408"/>
      <c r="BG25" s="408"/>
      <c r="BH25" s="416"/>
      <c r="BI25" s="416"/>
      <c r="BJ25" s="416"/>
      <c r="BK25" s="416"/>
      <c r="BL25" s="416"/>
      <c r="BM25" s="408"/>
      <c r="BN25" s="408"/>
      <c r="BO25" s="673"/>
    </row>
    <row r="26" spans="1:67" ht="70.5">
      <c r="A26" s="748"/>
      <c r="B26" s="751"/>
      <c r="C26" s="754"/>
      <c r="D26" s="682"/>
      <c r="E26" s="682"/>
      <c r="F26" s="483"/>
      <c r="G26" s="408"/>
      <c r="H26" s="487"/>
      <c r="I26" s="736"/>
      <c r="J26" s="463"/>
      <c r="K26" s="736"/>
      <c r="L26" s="408"/>
      <c r="M26" s="458"/>
      <c r="N26" s="408"/>
      <c r="O26" s="408"/>
      <c r="P26" s="486"/>
      <c r="Q26" s="411"/>
      <c r="R26" s="487"/>
      <c r="S26" s="455"/>
      <c r="T26" s="487"/>
      <c r="U26" s="455"/>
      <c r="V26" s="487"/>
      <c r="W26" s="455"/>
      <c r="X26" s="458"/>
      <c r="Y26" s="455"/>
      <c r="Z26" s="455"/>
      <c r="AA26" s="464"/>
      <c r="AB26" s="243">
        <v>3</v>
      </c>
      <c r="AC26" s="239" t="s">
        <v>1541</v>
      </c>
      <c r="AD26" s="239">
        <v>3</v>
      </c>
      <c r="AE26" s="237" t="s">
        <v>1540</v>
      </c>
      <c r="AF26" s="245" t="str">
        <f>IF(OR(AG26="Preventivo",AG26="Detectivo"),"Probabilidad",IF(AG26="Correctivo","Impacto",""))</f>
        <v>Probabilidad</v>
      </c>
      <c r="AG26" s="246" t="s">
        <v>97</v>
      </c>
      <c r="AH26" s="241">
        <f t="shared" si="1"/>
        <v>0.25</v>
      </c>
      <c r="AI26" s="246" t="s">
        <v>98</v>
      </c>
      <c r="AJ26" s="241">
        <f t="shared" si="2"/>
        <v>0.15</v>
      </c>
      <c r="AK26" s="247">
        <f t="shared" si="3"/>
        <v>0.4</v>
      </c>
      <c r="AL26" s="248">
        <f>IFERROR(IF(AND(AF25="Probabilidad",AF26="Probabilidad"),(AL25-(+AL25*AK26)),IF(AND(AF25="Impacto",AF26="Probabilidad"),(AL24-(+AL24*AK26)),IF(AF26="Impacto",AL25,""))),"")</f>
        <v>3.5999999999999997E-2</v>
      </c>
      <c r="AM26" s="248">
        <f>IFERROR(IF(AND(AF25="Impacto",AF26="Impacto"),(AM25-(+AM25*AK26)),IF(AND(AF25="Probabilidad",AF26="Impacto"),(AM24-(+AM24*AK26)),IF(AF26="Probabilidad",AM25,""))),"")</f>
        <v>0.8</v>
      </c>
      <c r="AN26" s="249" t="s">
        <v>99</v>
      </c>
      <c r="AO26" s="249" t="s">
        <v>100</v>
      </c>
      <c r="AP26" s="249" t="s">
        <v>101</v>
      </c>
      <c r="AQ26" s="487"/>
      <c r="AR26" s="463"/>
      <c r="AS26" s="463"/>
      <c r="AT26" s="464"/>
      <c r="AU26" s="463"/>
      <c r="AV26" s="463"/>
      <c r="AW26" s="464"/>
      <c r="AX26" s="464"/>
      <c r="AY26" s="464"/>
      <c r="AZ26" s="736"/>
      <c r="BA26" s="408"/>
      <c r="BB26" s="408"/>
      <c r="BC26" s="408"/>
      <c r="BD26" s="408"/>
      <c r="BE26" s="492"/>
      <c r="BF26" s="408"/>
      <c r="BG26" s="408"/>
      <c r="BH26" s="416"/>
      <c r="BI26" s="416"/>
      <c r="BJ26" s="416"/>
      <c r="BK26" s="416"/>
      <c r="BL26" s="416"/>
      <c r="BM26" s="408"/>
      <c r="BN26" s="408"/>
      <c r="BO26" s="673"/>
    </row>
    <row r="27" spans="1:67" ht="89.25">
      <c r="A27" s="748"/>
      <c r="B27" s="751"/>
      <c r="C27" s="754"/>
      <c r="D27" s="682" t="s">
        <v>1470</v>
      </c>
      <c r="E27" s="682" t="s">
        <v>84</v>
      </c>
      <c r="F27" s="483">
        <v>3</v>
      </c>
      <c r="G27" s="408" t="s">
        <v>1542</v>
      </c>
      <c r="H27" s="487" t="s">
        <v>1543</v>
      </c>
      <c r="I27" s="736" t="s">
        <v>1473</v>
      </c>
      <c r="J27" s="463" t="s">
        <v>1544</v>
      </c>
      <c r="K27" s="736" t="s">
        <v>192</v>
      </c>
      <c r="L27" s="408" t="s">
        <v>349</v>
      </c>
      <c r="M27" s="458" t="s">
        <v>1475</v>
      </c>
      <c r="N27" s="408" t="s">
        <v>1545</v>
      </c>
      <c r="O27" s="408" t="s">
        <v>1546</v>
      </c>
      <c r="P27" s="486" t="s">
        <v>114</v>
      </c>
      <c r="Q27" s="411" t="s">
        <v>114</v>
      </c>
      <c r="R27" s="487" t="s">
        <v>103</v>
      </c>
      <c r="S27" s="455">
        <f>IF(R27="Muy Alta",100%,IF(R27="Alta",80%,IF(R27="Media",60%,IF(R27="Baja",40%,IF(R27="Muy Baja",20%,"")))))</f>
        <v>0.2</v>
      </c>
      <c r="T27" s="487"/>
      <c r="U27" s="455" t="str">
        <f>IF(T27="Catastrófico",100%,IF(T27="Mayor",80%,IF(T27="Moderado",60%,IF(T27="Menor",40%,IF(T27="Leve",20%,"")))))</f>
        <v/>
      </c>
      <c r="V27" s="487" t="s">
        <v>125</v>
      </c>
      <c r="W27" s="455">
        <f>IF(V27="Catastrófico",100%,IF(V27="Mayor",80%,IF(V27="Moderado",60%,IF(V27="Menor",40%,IF(V27="Leve",20%,"")))))</f>
        <v>0.2</v>
      </c>
      <c r="X27" s="458" t="str">
        <f>IF(Y27=100%,"Catastrófico",IF(Y27=80%,"Mayor",IF(Y27=60%,"Moderado",IF(Y27=40%,"Menor",IF(Y27=20%,"Leve","")))))</f>
        <v>Leve</v>
      </c>
      <c r="Y27" s="455">
        <f>IF(AND(U27="",W27=""),"",MAX(U27,W27))</f>
        <v>0.2</v>
      </c>
      <c r="Z27" s="455" t="str">
        <f>CONCATENATE(R27,X27)</f>
        <v>Muy BajaLeve</v>
      </c>
      <c r="AA27" s="464" t="str">
        <f>IF(Z27="Muy AltaLeve","Alto",IF(Z27="Muy AltaMenor","Alto",IF(Z27="Muy AltaModerado","Alto",IF(Z27="Muy AltaMayor","Alto",IF(Z27="Muy AltaCatastrófico","Extremo",IF(Z27="AltaLeve","Moderado",IF(Z27="AltaMenor","Moderado",IF(Z27="AltaModerado","Alto",IF(Z27="AltaMayor","Alto",IF(Z27="AltaCatastrófico","Extremo",IF(Z27="MediaLeve","Moderado",IF(Z27="MediaMenor","Moderado",IF(Z27="MediaModerado","Moderado",IF(Z27="MediaMayor","Alto",IF(Z27="MediaCatastrófico","Extremo",IF(Z27="BajaLeve","Bajo",IF(Z27="BajaMenor","Moderado",IF(Z27="BajaModerado","Moderado",IF(Z27="BajaMayor","Alto",IF(Z27="BajaCatastrófico","Extremo",IF(Z27="Muy BajaLeve","Bajo",IF(Z27="Muy BajaMenor","Bajo",IF(Z27="Muy BajaModerado","Moderado",IF(Z27="Muy BajaMayor","Alto",IF(Z27="Muy BajaCatastrófico","Extremo","")))))))))))))))))))))))))</f>
        <v>Bajo</v>
      </c>
      <c r="AB27" s="243">
        <v>1</v>
      </c>
      <c r="AC27" s="259" t="s">
        <v>1547</v>
      </c>
      <c r="AD27" s="259" t="s">
        <v>1548</v>
      </c>
      <c r="AE27" s="237" t="s">
        <v>133</v>
      </c>
      <c r="AF27" s="245" t="str">
        <f t="shared" si="0"/>
        <v>Probabilidad</v>
      </c>
      <c r="AG27" s="246" t="s">
        <v>97</v>
      </c>
      <c r="AH27" s="241">
        <f t="shared" si="1"/>
        <v>0.25</v>
      </c>
      <c r="AI27" s="246" t="s">
        <v>98</v>
      </c>
      <c r="AJ27" s="241">
        <f t="shared" si="2"/>
        <v>0.15</v>
      </c>
      <c r="AK27" s="247">
        <f t="shared" si="3"/>
        <v>0.4</v>
      </c>
      <c r="AL27" s="248">
        <f>IFERROR(IF(AF27="Probabilidad",(S27-(+S27*AK27)),IF(AF27="Impacto",S27,"")),"")</f>
        <v>0.12</v>
      </c>
      <c r="AM27" s="248">
        <f>IFERROR(IF(AF27="Impacto",(Y27-(+Y27*AK27)),IF(AF27="Probabilidad",Y27,"")),"")</f>
        <v>0.2</v>
      </c>
      <c r="AN27" s="249" t="s">
        <v>1420</v>
      </c>
      <c r="AO27" s="249" t="s">
        <v>100</v>
      </c>
      <c r="AP27" s="249" t="s">
        <v>101</v>
      </c>
      <c r="AQ27" s="487" t="s">
        <v>1549</v>
      </c>
      <c r="AR27" s="462">
        <f>S27</f>
        <v>0.2</v>
      </c>
      <c r="AS27" s="462">
        <f>IF(AL27="","",MIN(AL27:AL29))</f>
        <v>4.3199999999999995E-2</v>
      </c>
      <c r="AT27" s="464" t="str">
        <f>IFERROR(IF(AS27="","",IF(AS27&lt;=0.2,"Muy Baja",IF(AS27&lt;=0.4,"Baja",IF(AS27&lt;=0.6,"Media",IF(AS27&lt;=0.8,"Alta","Muy Alta"))))),"")</f>
        <v>Muy Baja</v>
      </c>
      <c r="AU27" s="462">
        <f>Y27</f>
        <v>0.2</v>
      </c>
      <c r="AV27" s="462">
        <f>IF(AM27="","",MIN(AM27:AM29))</f>
        <v>0.2</v>
      </c>
      <c r="AW27" s="464" t="str">
        <f>IFERROR(IF(AV27="","",IF(AV27&lt;=0.2,"Leve",IF(AV27&lt;=0.4,"Menor",IF(AV27&lt;=0.6,"Moderado",IF(AV27&lt;=0.8,"Mayor","Catastrófico"))))),"")</f>
        <v>Leve</v>
      </c>
      <c r="AX27" s="464" t="str">
        <f>AA27</f>
        <v>Bajo</v>
      </c>
      <c r="AY27" s="464" t="str">
        <f>IFERROR(IF(OR(AND(AT27="Muy Baja",AW27="Leve"),AND(AT27="Muy Baja",AW27="Menor"),AND(AT27="Baja",AW27="Leve")),"Bajo",IF(OR(AND(AT27="Muy baja",AW27="Moderado"),AND(AT27="Baja",AW27="Menor"),AND(AT27="Baja",AW27="Moderado"),AND(AT27="Media",AW27="Leve"),AND(AT27="Media",AW27="Menor"),AND(AT27="Media",AW27="Moderado"),AND(AT27="Alta",AW27="Leve"),AND(AT27="Alta",AW27="Menor")),"Moderado",IF(OR(AND(AT27="Muy Baja",AW27="Mayor"),AND(AT27="Baja",AW27="Mayor"),AND(AT27="Media",AW27="Mayor"),AND(AT27="Alta",AW27="Moderado"),AND(AT27="Alta",AW27="Mayor"),AND(AT27="Muy Alta",AW27="Leve"),AND(AT27="Muy Alta",AW27="Menor"),AND(AT27="Muy Alta",AW27="Moderado"),AND(AT27="Muy Alta",AW27="Mayor")),"Alto",IF(OR(AND(AT27="Muy Baja",AW27="Catastrófico"),AND(AT27="Baja",AW27="Catastrófico"),AND(AT27="Media",AW27="Catastrófico"),AND(AT27="Alta",AW27="Catastrófico"),AND(AT27="Muy Alta",AW27="Catastrófico")),"Extremo","")))),"")</f>
        <v>Bajo</v>
      </c>
      <c r="AZ27" s="736" t="s">
        <v>132</v>
      </c>
      <c r="BA27" s="738" t="s">
        <v>133</v>
      </c>
      <c r="BB27" s="738" t="s">
        <v>133</v>
      </c>
      <c r="BC27" s="738" t="s">
        <v>133</v>
      </c>
      <c r="BD27" s="738" t="s">
        <v>133</v>
      </c>
      <c r="BE27" s="738" t="s">
        <v>133</v>
      </c>
      <c r="BF27" s="408"/>
      <c r="BG27" s="408"/>
      <c r="BH27" s="416" t="s">
        <v>114</v>
      </c>
      <c r="BI27" s="416"/>
      <c r="BJ27" s="416"/>
      <c r="BK27" s="416"/>
      <c r="BL27" s="416" t="s">
        <v>114</v>
      </c>
      <c r="BM27" s="408" t="s">
        <v>201</v>
      </c>
      <c r="BN27" s="408" t="s">
        <v>219</v>
      </c>
      <c r="BO27" s="673" t="s">
        <v>219</v>
      </c>
    </row>
    <row r="28" spans="1:67" ht="78.75">
      <c r="A28" s="748"/>
      <c r="B28" s="751"/>
      <c r="C28" s="754"/>
      <c r="D28" s="682"/>
      <c r="E28" s="682"/>
      <c r="F28" s="483"/>
      <c r="G28" s="408"/>
      <c r="H28" s="487"/>
      <c r="I28" s="736"/>
      <c r="J28" s="463"/>
      <c r="K28" s="736"/>
      <c r="L28" s="408"/>
      <c r="M28" s="458"/>
      <c r="N28" s="408"/>
      <c r="O28" s="408"/>
      <c r="P28" s="486"/>
      <c r="Q28" s="411"/>
      <c r="R28" s="487"/>
      <c r="S28" s="455"/>
      <c r="T28" s="487"/>
      <c r="U28" s="455"/>
      <c r="V28" s="487"/>
      <c r="W28" s="455"/>
      <c r="X28" s="458"/>
      <c r="Y28" s="455"/>
      <c r="Z28" s="455"/>
      <c r="AA28" s="464"/>
      <c r="AB28" s="243">
        <v>2</v>
      </c>
      <c r="AC28" s="259" t="s">
        <v>1550</v>
      </c>
      <c r="AD28" s="259" t="s">
        <v>1548</v>
      </c>
      <c r="AE28" s="237" t="s">
        <v>133</v>
      </c>
      <c r="AF28" s="245" t="str">
        <f t="shared" si="0"/>
        <v>Probabilidad</v>
      </c>
      <c r="AG28" s="246" t="s">
        <v>97</v>
      </c>
      <c r="AH28" s="241">
        <f t="shared" si="1"/>
        <v>0.25</v>
      </c>
      <c r="AI28" s="246" t="s">
        <v>98</v>
      </c>
      <c r="AJ28" s="241">
        <f t="shared" si="2"/>
        <v>0.15</v>
      </c>
      <c r="AK28" s="247">
        <f t="shared" si="3"/>
        <v>0.4</v>
      </c>
      <c r="AL28" s="248">
        <f>IFERROR(IF(AND(AF27="Probabilidad",AF28="Probabilidad"),(AL27-(+AL27*AK28)),IF(AF28="Probabilidad",(S27-(+S27*AK28)),IF(AF28="Impacto",AL27,""))),"")</f>
        <v>7.1999999999999995E-2</v>
      </c>
      <c r="AM28" s="248">
        <f>IFERROR(IF(AND(AF27="Impacto",AF28="Impacto"),(AM27-(+AM27*AK28)),IF(AF28="Impacto",(Y27-(+Y27*AK28)),IF(AF28="Probabilidad",AM27,""))),"")</f>
        <v>0.2</v>
      </c>
      <c r="AN28" s="249" t="s">
        <v>1420</v>
      </c>
      <c r="AO28" s="249" t="s">
        <v>100</v>
      </c>
      <c r="AP28" s="249" t="s">
        <v>101</v>
      </c>
      <c r="AQ28" s="487"/>
      <c r="AR28" s="463"/>
      <c r="AS28" s="463"/>
      <c r="AT28" s="464"/>
      <c r="AU28" s="463"/>
      <c r="AV28" s="463"/>
      <c r="AW28" s="464"/>
      <c r="AX28" s="464"/>
      <c r="AY28" s="464"/>
      <c r="AZ28" s="736"/>
      <c r="BA28" s="738"/>
      <c r="BB28" s="738"/>
      <c r="BC28" s="738"/>
      <c r="BD28" s="738"/>
      <c r="BE28" s="738"/>
      <c r="BF28" s="408"/>
      <c r="BG28" s="408"/>
      <c r="BH28" s="416"/>
      <c r="BI28" s="416"/>
      <c r="BJ28" s="416"/>
      <c r="BK28" s="416"/>
      <c r="BL28" s="416"/>
      <c r="BM28" s="408"/>
      <c r="BN28" s="408"/>
      <c r="BO28" s="673"/>
    </row>
    <row r="29" spans="1:67" ht="70.5">
      <c r="A29" s="748"/>
      <c r="B29" s="751"/>
      <c r="C29" s="754"/>
      <c r="D29" s="682"/>
      <c r="E29" s="682"/>
      <c r="F29" s="483"/>
      <c r="G29" s="408"/>
      <c r="H29" s="487"/>
      <c r="I29" s="736"/>
      <c r="J29" s="463"/>
      <c r="K29" s="736"/>
      <c r="L29" s="408"/>
      <c r="M29" s="458"/>
      <c r="N29" s="408"/>
      <c r="O29" s="408"/>
      <c r="P29" s="486"/>
      <c r="Q29" s="411"/>
      <c r="R29" s="487"/>
      <c r="S29" s="455"/>
      <c r="T29" s="487"/>
      <c r="U29" s="455"/>
      <c r="V29" s="487"/>
      <c r="W29" s="455"/>
      <c r="X29" s="458"/>
      <c r="Y29" s="455"/>
      <c r="Z29" s="455"/>
      <c r="AA29" s="464"/>
      <c r="AB29" s="243">
        <v>3</v>
      </c>
      <c r="AC29" s="259" t="s">
        <v>1551</v>
      </c>
      <c r="AD29" s="259">
        <v>3</v>
      </c>
      <c r="AE29" s="237" t="s">
        <v>1552</v>
      </c>
      <c r="AF29" s="245" t="str">
        <f t="shared" si="0"/>
        <v>Probabilidad</v>
      </c>
      <c r="AG29" s="246" t="s">
        <v>97</v>
      </c>
      <c r="AH29" s="241">
        <f t="shared" si="1"/>
        <v>0.25</v>
      </c>
      <c r="AI29" s="246" t="s">
        <v>98</v>
      </c>
      <c r="AJ29" s="241">
        <f t="shared" si="2"/>
        <v>0.15</v>
      </c>
      <c r="AK29" s="247">
        <f t="shared" si="3"/>
        <v>0.4</v>
      </c>
      <c r="AL29" s="248">
        <f>IFERROR(IF(AND(AF28="Probabilidad",AF29="Probabilidad"),(AL28-(+AL28*AK29)),IF(AND(AF28="Impacto",AF29="Probabilidad"),(AL27-(+AL27*AK29)),IF(AF29="Impacto",AL28,""))),"")</f>
        <v>4.3199999999999995E-2</v>
      </c>
      <c r="AM29" s="248">
        <f>IFERROR(IF(AND(AF28="Impacto",AF29="Impacto"),(AM28-(+AM28*AK29)),IF(AND(AF28="Probabilidad",AF29="Impacto"),(AM27-(+AM27*AK29)),IF(AF29="Probabilidad",AM28,""))),"")</f>
        <v>0.2</v>
      </c>
      <c r="AN29" s="249" t="s">
        <v>99</v>
      </c>
      <c r="AO29" s="249" t="s">
        <v>100</v>
      </c>
      <c r="AP29" s="249" t="s">
        <v>101</v>
      </c>
      <c r="AQ29" s="487"/>
      <c r="AR29" s="463"/>
      <c r="AS29" s="463"/>
      <c r="AT29" s="464"/>
      <c r="AU29" s="463"/>
      <c r="AV29" s="463"/>
      <c r="AW29" s="464"/>
      <c r="AX29" s="464"/>
      <c r="AY29" s="464"/>
      <c r="AZ29" s="736"/>
      <c r="BA29" s="738"/>
      <c r="BB29" s="738"/>
      <c r="BC29" s="738"/>
      <c r="BD29" s="738"/>
      <c r="BE29" s="738"/>
      <c r="BF29" s="408"/>
      <c r="BG29" s="408"/>
      <c r="BH29" s="416"/>
      <c r="BI29" s="416"/>
      <c r="BJ29" s="416"/>
      <c r="BK29" s="416"/>
      <c r="BL29" s="416"/>
      <c r="BM29" s="408"/>
      <c r="BN29" s="408"/>
      <c r="BO29" s="673"/>
    </row>
    <row r="30" spans="1:67" ht="75">
      <c r="A30" s="748"/>
      <c r="B30" s="751"/>
      <c r="C30" s="754"/>
      <c r="D30" s="682" t="s">
        <v>1470</v>
      </c>
      <c r="E30" s="682" t="s">
        <v>84</v>
      </c>
      <c r="F30" s="483">
        <v>4</v>
      </c>
      <c r="G30" s="408" t="s">
        <v>1553</v>
      </c>
      <c r="H30" s="487" t="s">
        <v>1543</v>
      </c>
      <c r="I30" s="736" t="s">
        <v>1487</v>
      </c>
      <c r="J30" s="463" t="s">
        <v>1554</v>
      </c>
      <c r="K30" s="736" t="s">
        <v>192</v>
      </c>
      <c r="L30" s="408" t="s">
        <v>349</v>
      </c>
      <c r="M30" s="458" t="s">
        <v>1475</v>
      </c>
      <c r="N30" s="408" t="s">
        <v>1555</v>
      </c>
      <c r="O30" s="408" t="s">
        <v>1556</v>
      </c>
      <c r="P30" s="486" t="s">
        <v>114</v>
      </c>
      <c r="Q30" s="485" t="s">
        <v>114</v>
      </c>
      <c r="R30" s="487" t="s">
        <v>129</v>
      </c>
      <c r="S30" s="455">
        <f>IF(R30="Muy Alta",100%,IF(R30="Alta",80%,IF(R30="Media",60%,IF(R30="Baja",40%,IF(R30="Muy Baja",20%,"")))))</f>
        <v>0.4</v>
      </c>
      <c r="T30" s="487"/>
      <c r="U30" s="455" t="str">
        <f>IF(T30="Catastrófico",100%,IF(T30="Mayor",80%,IF(T30="Moderado",60%,IF(T30="Menor",40%,IF(T30="Leve",20%,"")))))</f>
        <v/>
      </c>
      <c r="V30" s="487" t="s">
        <v>195</v>
      </c>
      <c r="W30" s="455">
        <f>IF(V30="Catastrófico",100%,IF(V30="Mayor",80%,IF(V30="Moderado",60%,IF(V30="Menor",40%,IF(V30="Leve",20%,"")))))</f>
        <v>0.4</v>
      </c>
      <c r="X30" s="458" t="str">
        <f>IF(Y30=100%,"Catastrófico",IF(Y30=80%,"Mayor",IF(Y30=60%,"Moderado",IF(Y30=40%,"Menor",IF(Y30=20%,"Leve","")))))</f>
        <v>Menor</v>
      </c>
      <c r="Y30" s="455">
        <f>IF(AND(U30="",W30=""),"",MAX(U30,W30))</f>
        <v>0.4</v>
      </c>
      <c r="Z30" s="455" t="str">
        <f>CONCATENATE(R30,X30)</f>
        <v>BajaMenor</v>
      </c>
      <c r="AA30" s="464" t="str">
        <f>IF(Z30="Muy AltaLeve","Alto",IF(Z30="Muy AltaMenor","Alto",IF(Z30="Muy AltaModerado","Alto",IF(Z30="Muy AltaMayor","Alto",IF(Z30="Muy AltaCatastrófico","Extremo",IF(Z30="AltaLeve","Moderado",IF(Z30="AltaMenor","Moderado",IF(Z30="AltaModerado","Alto",IF(Z30="AltaMayor","Alto",IF(Z30="AltaCatastrófico","Extremo",IF(Z30="MediaLeve","Moderado",IF(Z30="MediaMenor","Moderado",IF(Z30="MediaModerado","Moderado",IF(Z30="MediaMayor","Alto",IF(Z30="MediaCatastrófico","Extremo",IF(Z30="BajaLeve","Bajo",IF(Z30="BajaMenor","Moderado",IF(Z30="BajaModerado","Moderado",IF(Z30="BajaMayor","Alto",IF(Z30="BajaCatastrófico","Extremo",IF(Z30="Muy BajaLeve","Bajo",IF(Z30="Muy BajaMenor","Bajo",IF(Z30="Muy BajaModerado","Moderado",IF(Z30="Muy BajaMayor","Alto",IF(Z30="Muy BajaCatastrófico","Extremo","")))))))))))))))))))))))))</f>
        <v>Moderado</v>
      </c>
      <c r="AB30" s="243">
        <v>1</v>
      </c>
      <c r="AC30" s="239" t="s">
        <v>1551</v>
      </c>
      <c r="AD30" s="239" t="s">
        <v>1557</v>
      </c>
      <c r="AE30" s="237" t="s">
        <v>1552</v>
      </c>
      <c r="AF30" s="245" t="str">
        <f t="shared" si="0"/>
        <v>Probabilidad</v>
      </c>
      <c r="AG30" s="246" t="s">
        <v>97</v>
      </c>
      <c r="AH30" s="241">
        <f t="shared" si="1"/>
        <v>0.25</v>
      </c>
      <c r="AI30" s="246" t="s">
        <v>98</v>
      </c>
      <c r="AJ30" s="241">
        <f t="shared" si="2"/>
        <v>0.15</v>
      </c>
      <c r="AK30" s="247">
        <f t="shared" si="3"/>
        <v>0.4</v>
      </c>
      <c r="AL30" s="248">
        <f>IFERROR(IF(AF30="Probabilidad",(S30-(+S30*AK30)),IF(AF30="Impacto",S30,"")),"")</f>
        <v>0.24</v>
      </c>
      <c r="AM30" s="248">
        <f>IFERROR(IF(AF30="Impacto",(Y30-(+Y30*AK30)),IF(AF30="Probabilidad",Y30,"")),"")</f>
        <v>0.4</v>
      </c>
      <c r="AN30" s="249" t="s">
        <v>99</v>
      </c>
      <c r="AO30" s="249" t="s">
        <v>766</v>
      </c>
      <c r="AP30" s="249" t="s">
        <v>101</v>
      </c>
      <c r="AQ30" s="487" t="s">
        <v>1558</v>
      </c>
      <c r="AR30" s="462">
        <f>S30</f>
        <v>0.4</v>
      </c>
      <c r="AS30" s="462">
        <f>IF(AL30="","",MIN(AL30:AL31))</f>
        <v>0.14399999999999999</v>
      </c>
      <c r="AT30" s="464" t="str">
        <f>IFERROR(IF(AS30="","",IF(AS30&lt;=0.2,"Muy Baja",IF(AS30&lt;=0.4,"Baja",IF(AS30&lt;=0.6,"Media",IF(AS30&lt;=0.8,"Alta","Muy Alta"))))),"")</f>
        <v>Muy Baja</v>
      </c>
      <c r="AU30" s="462">
        <f>Y30</f>
        <v>0.4</v>
      </c>
      <c r="AV30" s="462">
        <f>IF(AM30="","",MIN(AM30:AM31))</f>
        <v>0.4</v>
      </c>
      <c r="AW30" s="464" t="str">
        <f>IFERROR(IF(AV30="","",IF(AV30&lt;=0.2,"Leve",IF(AV30&lt;=0.4,"Menor",IF(AV30&lt;=0.6,"Moderado",IF(AV30&lt;=0.8,"Mayor","Catastrófico"))))),"")</f>
        <v>Menor</v>
      </c>
      <c r="AX30" s="464" t="str">
        <f>AA30</f>
        <v>Moderado</v>
      </c>
      <c r="AY30" s="464" t="str">
        <f>IFERROR(IF(OR(AND(AT30="Muy Baja",AW30="Leve"),AND(AT30="Muy Baja",AW30="Menor"),AND(AT30="Baja",AW30="Leve")),"Bajo",IF(OR(AND(AT30="Muy baja",AW30="Moderado"),AND(AT30="Baja",AW30="Menor"),AND(AT30="Baja",AW30="Moderado"),AND(AT30="Media",AW30="Leve"),AND(AT30="Media",AW30="Menor"),AND(AT30="Media",AW30="Moderado"),AND(AT30="Alta",AW30="Leve"),AND(AT30="Alta",AW30="Menor")),"Moderado",IF(OR(AND(AT30="Muy Baja",AW30="Mayor"),AND(AT30="Baja",AW30="Mayor"),AND(AT30="Media",AW30="Mayor"),AND(AT30="Alta",AW30="Moderado"),AND(AT30="Alta",AW30="Mayor"),AND(AT30="Muy Alta",AW30="Leve"),AND(AT30="Muy Alta",AW30="Menor"),AND(AT30="Muy Alta",AW30="Moderado"),AND(AT30="Muy Alta",AW30="Mayor")),"Alto",IF(OR(AND(AT30="Muy Baja",AW30="Catastrófico"),AND(AT30="Baja",AW30="Catastrófico"),AND(AT30="Media",AW30="Catastrófico"),AND(AT30="Alta",AW30="Catastrófico"),AND(AT30="Muy Alta",AW30="Catastrófico")),"Extremo","")))),"")</f>
        <v>Bajo</v>
      </c>
      <c r="AZ30" s="736" t="s">
        <v>132</v>
      </c>
      <c r="BA30" s="738" t="s">
        <v>133</v>
      </c>
      <c r="BB30" s="738" t="s">
        <v>133</v>
      </c>
      <c r="BC30" s="738" t="s">
        <v>133</v>
      </c>
      <c r="BD30" s="738" t="s">
        <v>133</v>
      </c>
      <c r="BE30" s="738" t="s">
        <v>133</v>
      </c>
      <c r="BF30" s="408"/>
      <c r="BG30" s="408"/>
      <c r="BH30" s="416" t="s">
        <v>114</v>
      </c>
      <c r="BI30" s="416"/>
      <c r="BJ30" s="416"/>
      <c r="BK30" s="416"/>
      <c r="BL30" s="416" t="s">
        <v>114</v>
      </c>
      <c r="BM30" s="408" t="s">
        <v>201</v>
      </c>
      <c r="BN30" s="408" t="s">
        <v>219</v>
      </c>
      <c r="BO30" s="673" t="s">
        <v>219</v>
      </c>
    </row>
    <row r="31" spans="1:67" ht="120">
      <c r="A31" s="748"/>
      <c r="B31" s="751"/>
      <c r="C31" s="754"/>
      <c r="D31" s="682"/>
      <c r="E31" s="682"/>
      <c r="F31" s="483"/>
      <c r="G31" s="408"/>
      <c r="H31" s="487"/>
      <c r="I31" s="736"/>
      <c r="J31" s="463"/>
      <c r="K31" s="736"/>
      <c r="L31" s="408"/>
      <c r="M31" s="458"/>
      <c r="N31" s="408"/>
      <c r="O31" s="408"/>
      <c r="P31" s="486"/>
      <c r="Q31" s="485"/>
      <c r="R31" s="487"/>
      <c r="S31" s="455"/>
      <c r="T31" s="487"/>
      <c r="U31" s="455"/>
      <c r="V31" s="487"/>
      <c r="W31" s="455"/>
      <c r="X31" s="458"/>
      <c r="Y31" s="455"/>
      <c r="Z31" s="455"/>
      <c r="AA31" s="464"/>
      <c r="AB31" s="243">
        <v>2</v>
      </c>
      <c r="AC31" s="239" t="s">
        <v>1559</v>
      </c>
      <c r="AD31" s="239" t="s">
        <v>1557</v>
      </c>
      <c r="AE31" s="237" t="s">
        <v>133</v>
      </c>
      <c r="AF31" s="245" t="str">
        <f t="shared" si="0"/>
        <v>Probabilidad</v>
      </c>
      <c r="AG31" s="246" t="s">
        <v>97</v>
      </c>
      <c r="AH31" s="241">
        <f t="shared" si="1"/>
        <v>0.25</v>
      </c>
      <c r="AI31" s="246" t="s">
        <v>98</v>
      </c>
      <c r="AJ31" s="241">
        <f t="shared" si="2"/>
        <v>0.15</v>
      </c>
      <c r="AK31" s="247">
        <f t="shared" si="3"/>
        <v>0.4</v>
      </c>
      <c r="AL31" s="248">
        <f>IFERROR(IF(AND(AF30="Probabilidad",AF31="Probabilidad"),(AL30-(+AL30*AK31)),IF(AF31="Probabilidad",(S30-(+S30*AK31)),IF(AF31="Impacto",AL30,""))),"")</f>
        <v>0.14399999999999999</v>
      </c>
      <c r="AM31" s="248">
        <f>IFERROR(IF(AND(AF30="Impacto",AF31="Impacto"),(AM30-(+AM30*AK31)),IF(AF31="Impacto",(Y30-(+Y30*AK31)),IF(AF31="Probabilidad",AM30,""))),"")</f>
        <v>0.4</v>
      </c>
      <c r="AN31" s="249" t="s">
        <v>1420</v>
      </c>
      <c r="AO31" s="249" t="s">
        <v>100</v>
      </c>
      <c r="AP31" s="249" t="s">
        <v>1560</v>
      </c>
      <c r="AQ31" s="487"/>
      <c r="AR31" s="463"/>
      <c r="AS31" s="463"/>
      <c r="AT31" s="464"/>
      <c r="AU31" s="463"/>
      <c r="AV31" s="463"/>
      <c r="AW31" s="464"/>
      <c r="AX31" s="464"/>
      <c r="AY31" s="464"/>
      <c r="AZ31" s="736"/>
      <c r="BA31" s="738"/>
      <c r="BB31" s="738"/>
      <c r="BC31" s="738"/>
      <c r="BD31" s="738"/>
      <c r="BE31" s="738"/>
      <c r="BF31" s="408"/>
      <c r="BG31" s="408"/>
      <c r="BH31" s="416"/>
      <c r="BI31" s="416"/>
      <c r="BJ31" s="416"/>
      <c r="BK31" s="416"/>
      <c r="BL31" s="416"/>
      <c r="BM31" s="408"/>
      <c r="BN31" s="408"/>
      <c r="BO31" s="673"/>
    </row>
    <row r="32" spans="1:67" ht="135">
      <c r="A32" s="748"/>
      <c r="B32" s="751"/>
      <c r="C32" s="754"/>
      <c r="D32" s="682" t="s">
        <v>1470</v>
      </c>
      <c r="E32" s="682" t="s">
        <v>84</v>
      </c>
      <c r="F32" s="483">
        <v>5</v>
      </c>
      <c r="G32" s="408" t="s">
        <v>1553</v>
      </c>
      <c r="H32" s="487" t="s">
        <v>1561</v>
      </c>
      <c r="I32" s="736" t="s">
        <v>1562</v>
      </c>
      <c r="J32" s="463" t="s">
        <v>1563</v>
      </c>
      <c r="K32" s="736" t="s">
        <v>192</v>
      </c>
      <c r="L32" s="408" t="s">
        <v>349</v>
      </c>
      <c r="M32" s="464" t="s">
        <v>1475</v>
      </c>
      <c r="N32" s="408" t="s">
        <v>1564</v>
      </c>
      <c r="O32" s="408" t="s">
        <v>1565</v>
      </c>
      <c r="P32" s="484" t="s">
        <v>114</v>
      </c>
      <c r="Q32" s="485" t="s">
        <v>114</v>
      </c>
      <c r="R32" s="487" t="s">
        <v>103</v>
      </c>
      <c r="S32" s="455">
        <f>IF(R32="Muy Alta",100%,IF(R32="Alta",80%,IF(R32="Media",60%,IF(R32="Baja",40%,IF(R32="Muy Baja",20%,"")))))</f>
        <v>0.2</v>
      </c>
      <c r="T32" s="487"/>
      <c r="U32" s="455" t="str">
        <f>IF(T32="Catastrófico",100%,IF(T32="Mayor",80%,IF(T32="Moderado",60%,IF(T32="Menor",40%,IF(T32="Leve",20%,"")))))</f>
        <v/>
      </c>
      <c r="V32" s="487" t="s">
        <v>125</v>
      </c>
      <c r="W32" s="455">
        <f>IF(V32="Catastrófico",100%,IF(V32="Mayor",80%,IF(V32="Moderado",60%,IF(V32="Menor",40%,IF(V32="Leve",20%,"")))))</f>
        <v>0.2</v>
      </c>
      <c r="X32" s="458" t="str">
        <f>IF(Y32=100%,"Catastrófico",IF(Y32=80%,"Mayor",IF(Y32=60%,"Moderado",IF(Y32=40%,"Menor",IF(Y32=20%,"Leve","")))))</f>
        <v>Leve</v>
      </c>
      <c r="Y32" s="455">
        <f>IF(AND(U32="",W32=""),"",MAX(U32,W32))</f>
        <v>0.2</v>
      </c>
      <c r="Z32" s="455" t="str">
        <f>CONCATENATE(R32,X32)</f>
        <v>Muy BajaLeve</v>
      </c>
      <c r="AA32" s="464" t="str">
        <f>IF(Z32="Muy AltaLeve","Alto",IF(Z32="Muy AltaMenor","Alto",IF(Z32="Muy AltaModerado","Alto",IF(Z32="Muy AltaMayor","Alto",IF(Z32="Muy AltaCatastrófico","Extremo",IF(Z32="AltaLeve","Moderado",IF(Z32="AltaMenor","Moderado",IF(Z32="AltaModerado","Alto",IF(Z32="AltaMayor","Alto",IF(Z32="AltaCatastrófico","Extremo",IF(Z32="MediaLeve","Moderado",IF(Z32="MediaMenor","Moderado",IF(Z32="MediaModerado","Moderado",IF(Z32="MediaMayor","Alto",IF(Z32="MediaCatastrófico","Extremo",IF(Z32="BajaLeve","Bajo",IF(Z32="BajaMenor","Moderado",IF(Z32="BajaModerado","Moderado",IF(Z32="BajaMayor","Alto",IF(Z32="BajaCatastrófico","Extremo",IF(Z32="Muy BajaLeve","Bajo",IF(Z32="Muy BajaMenor","Bajo",IF(Z32="Muy BajaModerado","Moderado",IF(Z32="Muy BajaMayor","Alto",IF(Z32="Muy BajaCatastrófico","Extremo","")))))))))))))))))))))))))</f>
        <v>Bajo</v>
      </c>
      <c r="AB32" s="243">
        <v>1</v>
      </c>
      <c r="AC32" s="239" t="s">
        <v>1566</v>
      </c>
      <c r="AD32" s="239">
        <v>1</v>
      </c>
      <c r="AE32" s="237" t="s">
        <v>1486</v>
      </c>
      <c r="AF32" s="245" t="str">
        <f t="shared" si="0"/>
        <v>Probabilidad</v>
      </c>
      <c r="AG32" s="246" t="s">
        <v>250</v>
      </c>
      <c r="AH32" s="241">
        <f t="shared" si="1"/>
        <v>0.15</v>
      </c>
      <c r="AI32" s="246" t="s">
        <v>98</v>
      </c>
      <c r="AJ32" s="241">
        <f t="shared" si="2"/>
        <v>0.15</v>
      </c>
      <c r="AK32" s="247">
        <f t="shared" si="3"/>
        <v>0.3</v>
      </c>
      <c r="AL32" s="248">
        <f>IFERROR(IF(AF32="Probabilidad",(S32-(+S32*AK32)),IF(AF32="Impacto",S32,"")),"")</f>
        <v>0.14000000000000001</v>
      </c>
      <c r="AM32" s="248">
        <f>IFERROR(IF(AF32="Impacto",(Y32-(+Y32*AK32)),IF(AF32="Probabilidad",Y32,"")),"")</f>
        <v>0.2</v>
      </c>
      <c r="AN32" s="249" t="s">
        <v>99</v>
      </c>
      <c r="AO32" s="249" t="s">
        <v>100</v>
      </c>
      <c r="AP32" s="249" t="s">
        <v>101</v>
      </c>
      <c r="AQ32" s="487" t="s">
        <v>1567</v>
      </c>
      <c r="AR32" s="462">
        <f>S32</f>
        <v>0.2</v>
      </c>
      <c r="AS32" s="462">
        <f>IF(AL32="","",MIN(AL32:AL33))</f>
        <v>8.4000000000000005E-2</v>
      </c>
      <c r="AT32" s="464" t="str">
        <f>IFERROR(IF(AS32="","",IF(AS32&lt;=0.2,"Muy Baja",IF(AS32&lt;=0.4,"Baja",IF(AS32&lt;=0.6,"Media",IF(AS32&lt;=0.8,"Alta","Muy Alta"))))),"")</f>
        <v>Muy Baja</v>
      </c>
      <c r="AU32" s="462">
        <f>Y32</f>
        <v>0.2</v>
      </c>
      <c r="AV32" s="462">
        <f>IF(AM32="","",MIN(AM32:AM33))</f>
        <v>0.2</v>
      </c>
      <c r="AW32" s="464" t="str">
        <f>IFERROR(IF(AV32="","",IF(AV32&lt;=0.2,"Leve",IF(AV32&lt;=0.4,"Menor",IF(AV32&lt;=0.6,"Moderado",IF(AV32&lt;=0.8,"Mayor","Catastrófico"))))),"")</f>
        <v>Leve</v>
      </c>
      <c r="AX32" s="464" t="str">
        <f>AA32</f>
        <v>Bajo</v>
      </c>
      <c r="AY32" s="464" t="str">
        <f>IFERROR(IF(OR(AND(AT32="Muy Baja",AW32="Leve"),AND(AT32="Muy Baja",AW32="Menor"),AND(AT32="Baja",AW32="Leve")),"Bajo",IF(OR(AND(AT32="Muy baja",AW32="Moderado"),AND(AT32="Baja",AW32="Menor"),AND(AT32="Baja",AW32="Moderado"),AND(AT32="Media",AW32="Leve"),AND(AT32="Media",AW32="Menor"),AND(AT32="Media",AW32="Moderado"),AND(AT32="Alta",AW32="Leve"),AND(AT32="Alta",AW32="Menor")),"Moderado",IF(OR(AND(AT32="Muy Baja",AW32="Mayor"),AND(AT32="Baja",AW32="Mayor"),AND(AT32="Media",AW32="Mayor"),AND(AT32="Alta",AW32="Moderado"),AND(AT32="Alta",AW32="Mayor"),AND(AT32="Muy Alta",AW32="Leve"),AND(AT32="Muy Alta",AW32="Menor"),AND(AT32="Muy Alta",AW32="Moderado"),AND(AT32="Muy Alta",AW32="Mayor")),"Alto",IF(OR(AND(AT32="Muy Baja",AW32="Catastrófico"),AND(AT32="Baja",AW32="Catastrófico"),AND(AT32="Media",AW32="Catastrófico"),AND(AT32="Alta",AW32="Catastrófico"),AND(AT32="Muy Alta",AW32="Catastrófico")),"Extremo","")))),"")</f>
        <v>Bajo</v>
      </c>
      <c r="AZ32" s="736" t="s">
        <v>132</v>
      </c>
      <c r="BA32" s="738" t="s">
        <v>133</v>
      </c>
      <c r="BB32" s="738" t="s">
        <v>133</v>
      </c>
      <c r="BC32" s="738" t="s">
        <v>133</v>
      </c>
      <c r="BD32" s="738" t="s">
        <v>133</v>
      </c>
      <c r="BE32" s="738" t="s">
        <v>133</v>
      </c>
      <c r="BF32" s="408"/>
      <c r="BG32" s="408"/>
      <c r="BH32" s="416" t="s">
        <v>114</v>
      </c>
      <c r="BI32" s="416"/>
      <c r="BJ32" s="416"/>
      <c r="BK32" s="416"/>
      <c r="BL32" s="416" t="s">
        <v>114</v>
      </c>
      <c r="BM32" s="408" t="s">
        <v>201</v>
      </c>
      <c r="BN32" s="408" t="s">
        <v>219</v>
      </c>
      <c r="BO32" s="673" t="s">
        <v>219</v>
      </c>
    </row>
    <row r="33" spans="1:67" ht="105">
      <c r="A33" s="748"/>
      <c r="B33" s="751"/>
      <c r="C33" s="754"/>
      <c r="D33" s="682"/>
      <c r="E33" s="682"/>
      <c r="F33" s="483"/>
      <c r="G33" s="408"/>
      <c r="H33" s="487"/>
      <c r="I33" s="736"/>
      <c r="J33" s="463"/>
      <c r="K33" s="736"/>
      <c r="L33" s="408"/>
      <c r="M33" s="464"/>
      <c r="N33" s="408"/>
      <c r="O33" s="408"/>
      <c r="P33" s="484"/>
      <c r="Q33" s="485"/>
      <c r="R33" s="487"/>
      <c r="S33" s="455"/>
      <c r="T33" s="487"/>
      <c r="U33" s="455"/>
      <c r="V33" s="487"/>
      <c r="W33" s="455"/>
      <c r="X33" s="458"/>
      <c r="Y33" s="455"/>
      <c r="Z33" s="455"/>
      <c r="AA33" s="464"/>
      <c r="AB33" s="243">
        <v>2</v>
      </c>
      <c r="AC33" s="239" t="s">
        <v>1568</v>
      </c>
      <c r="AD33" s="239">
        <v>1</v>
      </c>
      <c r="AE33" s="237" t="s">
        <v>1486</v>
      </c>
      <c r="AF33" s="245" t="str">
        <f t="shared" si="0"/>
        <v>Probabilidad</v>
      </c>
      <c r="AG33" s="246" t="s">
        <v>97</v>
      </c>
      <c r="AH33" s="241">
        <f t="shared" si="1"/>
        <v>0.25</v>
      </c>
      <c r="AI33" s="246" t="s">
        <v>98</v>
      </c>
      <c r="AJ33" s="241">
        <f t="shared" si="2"/>
        <v>0.15</v>
      </c>
      <c r="AK33" s="247">
        <f t="shared" si="3"/>
        <v>0.4</v>
      </c>
      <c r="AL33" s="248">
        <f>IFERROR(IF(AND(AF32="Probabilidad",AF33="Probabilidad"),(AL32-(+AL32*AK33)),IF(AF33="Probabilidad",(S32-(+S32*AK33)),IF(AF33="Impacto",AL32,""))),"")</f>
        <v>8.4000000000000005E-2</v>
      </c>
      <c r="AM33" s="248">
        <f>IFERROR(IF(AND(AF32="Impacto",AF33="Impacto"),(AM32-(+AM32*AK33)),IF(AF33="Impacto",(Y32-(+Y32*AK33)),IF(AF33="Probabilidad",AM32,""))),"")</f>
        <v>0.2</v>
      </c>
      <c r="AN33" s="249" t="s">
        <v>99</v>
      </c>
      <c r="AO33" s="249" t="s">
        <v>100</v>
      </c>
      <c r="AP33" s="249" t="s">
        <v>101</v>
      </c>
      <c r="AQ33" s="487"/>
      <c r="AR33" s="463"/>
      <c r="AS33" s="463"/>
      <c r="AT33" s="464"/>
      <c r="AU33" s="463"/>
      <c r="AV33" s="463"/>
      <c r="AW33" s="464"/>
      <c r="AX33" s="464"/>
      <c r="AY33" s="464"/>
      <c r="AZ33" s="736"/>
      <c r="BA33" s="738"/>
      <c r="BB33" s="738"/>
      <c r="BC33" s="738"/>
      <c r="BD33" s="738"/>
      <c r="BE33" s="738"/>
      <c r="BF33" s="408"/>
      <c r="BG33" s="408"/>
      <c r="BH33" s="416"/>
      <c r="BI33" s="416"/>
      <c r="BJ33" s="416"/>
      <c r="BK33" s="416"/>
      <c r="BL33" s="416"/>
      <c r="BM33" s="408"/>
      <c r="BN33" s="408"/>
      <c r="BO33" s="673"/>
    </row>
    <row r="34" spans="1:67" ht="135">
      <c r="A34" s="748"/>
      <c r="B34" s="751"/>
      <c r="C34" s="754"/>
      <c r="D34" s="682" t="s">
        <v>1470</v>
      </c>
      <c r="E34" s="682" t="s">
        <v>84</v>
      </c>
      <c r="F34" s="483">
        <v>6</v>
      </c>
      <c r="G34" s="408" t="s">
        <v>1569</v>
      </c>
      <c r="H34" s="487" t="s">
        <v>1561</v>
      </c>
      <c r="I34" s="736" t="s">
        <v>1487</v>
      </c>
      <c r="J34" s="463" t="s">
        <v>1570</v>
      </c>
      <c r="K34" s="736" t="s">
        <v>192</v>
      </c>
      <c r="L34" s="408" t="s">
        <v>349</v>
      </c>
      <c r="M34" s="464" t="s">
        <v>1475</v>
      </c>
      <c r="N34" s="408" t="s">
        <v>1571</v>
      </c>
      <c r="O34" s="408" t="s">
        <v>1572</v>
      </c>
      <c r="P34" s="486" t="s">
        <v>114</v>
      </c>
      <c r="Q34" s="411" t="s">
        <v>114</v>
      </c>
      <c r="R34" s="487" t="s">
        <v>103</v>
      </c>
      <c r="S34" s="455">
        <f>IF(R34="Muy Alta",100%,IF(R34="Alta",80%,IF(R34="Media",60%,IF(R34="Baja",40%,IF(R34="Muy Baja",20%,"")))))</f>
        <v>0.2</v>
      </c>
      <c r="T34" s="487"/>
      <c r="U34" s="455" t="str">
        <f>IF(T34="Catastrófico",100%,IF(T34="Mayor",80%,IF(T34="Moderado",60%,IF(T34="Menor",40%,IF(T34="Leve",20%,"")))))</f>
        <v/>
      </c>
      <c r="V34" s="487" t="s">
        <v>125</v>
      </c>
      <c r="W34" s="455">
        <f>IF(V34="Catastrófico",100%,IF(V34="Mayor",80%,IF(V34="Moderado",60%,IF(V34="Menor",40%,IF(V34="Leve",20%,"")))))</f>
        <v>0.2</v>
      </c>
      <c r="X34" s="458" t="str">
        <f>IF(Y34=100%,"Catastrófico",IF(Y34=80%,"Mayor",IF(Y34=60%,"Moderado",IF(Y34=40%,"Menor",IF(Y34=20%,"Leve","")))))</f>
        <v>Leve</v>
      </c>
      <c r="Y34" s="455">
        <f>IF(AND(U34="",W34=""),"",MAX(U34,W34))</f>
        <v>0.2</v>
      </c>
      <c r="Z34" s="455" t="str">
        <f>CONCATENATE(R34,X34)</f>
        <v>Muy BajaLeve</v>
      </c>
      <c r="AA34" s="464" t="str">
        <f>IF(Z34="Muy AltaLeve","Alto",IF(Z34="Muy AltaMenor","Alto",IF(Z34="Muy AltaModerado","Alto",IF(Z34="Muy AltaMayor","Alto",IF(Z34="Muy AltaCatastrófico","Extremo",IF(Z34="AltaLeve","Moderado",IF(Z34="AltaMenor","Moderado",IF(Z34="AltaModerado","Alto",IF(Z34="AltaMayor","Alto",IF(Z34="AltaCatastrófico","Extremo",IF(Z34="MediaLeve","Moderado",IF(Z34="MediaMenor","Moderado",IF(Z34="MediaModerado","Moderado",IF(Z34="MediaMayor","Alto",IF(Z34="MediaCatastrófico","Extremo",IF(Z34="BajaLeve","Bajo",IF(Z34="BajaMenor","Moderado",IF(Z34="BajaModerado","Moderado",IF(Z34="BajaMayor","Alto",IF(Z34="BajaCatastrófico","Extremo",IF(Z34="Muy BajaLeve","Bajo",IF(Z34="Muy BajaMenor","Bajo",IF(Z34="Muy BajaModerado","Moderado",IF(Z34="Muy BajaMayor","Alto",IF(Z34="Muy BajaCatastrófico","Extremo","")))))))))))))))))))))))))</f>
        <v>Bajo</v>
      </c>
      <c r="AB34" s="243">
        <v>1</v>
      </c>
      <c r="AC34" s="239" t="s">
        <v>1566</v>
      </c>
      <c r="AD34" s="239" t="s">
        <v>1548</v>
      </c>
      <c r="AE34" s="237" t="s">
        <v>1486</v>
      </c>
      <c r="AF34" s="245" t="str">
        <f t="shared" si="0"/>
        <v>Probabilidad</v>
      </c>
      <c r="AG34" s="246" t="s">
        <v>97</v>
      </c>
      <c r="AH34" s="241">
        <f t="shared" si="1"/>
        <v>0.25</v>
      </c>
      <c r="AI34" s="246" t="s">
        <v>98</v>
      </c>
      <c r="AJ34" s="241">
        <f t="shared" si="2"/>
        <v>0.15</v>
      </c>
      <c r="AK34" s="247">
        <f t="shared" si="3"/>
        <v>0.4</v>
      </c>
      <c r="AL34" s="248">
        <f>IFERROR(IF(AF34="Probabilidad",(S34-(+S34*AK34)),IF(AF34="Impacto",S34,"")),"")</f>
        <v>0.12</v>
      </c>
      <c r="AM34" s="248">
        <f>IFERROR(IF(AF34="Impacto",(Y34-(+Y34*AK34)),IF(AF34="Probabilidad",Y34,"")),"")</f>
        <v>0.2</v>
      </c>
      <c r="AN34" s="249" t="s">
        <v>99</v>
      </c>
      <c r="AO34" s="249" t="s">
        <v>100</v>
      </c>
      <c r="AP34" s="249" t="s">
        <v>101</v>
      </c>
      <c r="AQ34" s="487" t="s">
        <v>1573</v>
      </c>
      <c r="AR34" s="462">
        <f>S34</f>
        <v>0.2</v>
      </c>
      <c r="AS34" s="462">
        <f>IF(AL34="","",MIN(AL34:AL35))</f>
        <v>7.1999999999999995E-2</v>
      </c>
      <c r="AT34" s="464" t="str">
        <f>IFERROR(IF(AS34="","",IF(AS34&lt;=0.2,"Muy Baja",IF(AS34&lt;=0.4,"Baja",IF(AS34&lt;=0.6,"Media",IF(AS34&lt;=0.8,"Alta","Muy Alta"))))),"")</f>
        <v>Muy Baja</v>
      </c>
      <c r="AU34" s="462">
        <f>Y34</f>
        <v>0.2</v>
      </c>
      <c r="AV34" s="462">
        <f>IF(AM34="","",MIN(AM34:AM35))</f>
        <v>0.2</v>
      </c>
      <c r="AW34" s="464" t="str">
        <f>IFERROR(IF(AV34="","",IF(AV34&lt;=0.2,"Leve",IF(AV34&lt;=0.4,"Menor",IF(AV34&lt;=0.6,"Moderado",IF(AV34&lt;=0.8,"Mayor","Catastrófico"))))),"")</f>
        <v>Leve</v>
      </c>
      <c r="AX34" s="464" t="str">
        <f>AA34</f>
        <v>Bajo</v>
      </c>
      <c r="AY34" s="464" t="str">
        <f>IFERROR(IF(OR(AND(AT34="Muy Baja",AW34="Leve"),AND(AT34="Muy Baja",AW34="Menor"),AND(AT34="Baja",AW34="Leve")),"Bajo",IF(OR(AND(AT34="Muy baja",AW34="Moderado"),AND(AT34="Baja",AW34="Menor"),AND(AT34="Baja",AW34="Moderado"),AND(AT34="Media",AW34="Leve"),AND(AT34="Media",AW34="Menor"),AND(AT34="Media",AW34="Moderado"),AND(AT34="Alta",AW34="Leve"),AND(AT34="Alta",AW34="Menor")),"Moderado",IF(OR(AND(AT34="Muy Baja",AW34="Mayor"),AND(AT34="Baja",AW34="Mayor"),AND(AT34="Media",AW34="Mayor"),AND(AT34="Alta",AW34="Moderado"),AND(AT34="Alta",AW34="Mayor"),AND(AT34="Muy Alta",AW34="Leve"),AND(AT34="Muy Alta",AW34="Menor"),AND(AT34="Muy Alta",AW34="Moderado"),AND(AT34="Muy Alta",AW34="Mayor")),"Alto",IF(OR(AND(AT34="Muy Baja",AW34="Catastrófico"),AND(AT34="Baja",AW34="Catastrófico"),AND(AT34="Media",AW34="Catastrófico"),AND(AT34="Alta",AW34="Catastrófico"),AND(AT34="Muy Alta",AW34="Catastrófico")),"Extremo","")))),"")</f>
        <v>Bajo</v>
      </c>
      <c r="AZ34" s="736" t="s">
        <v>132</v>
      </c>
      <c r="BA34" s="738" t="s">
        <v>133</v>
      </c>
      <c r="BB34" s="738" t="s">
        <v>133</v>
      </c>
      <c r="BC34" s="738" t="s">
        <v>133</v>
      </c>
      <c r="BD34" s="738" t="s">
        <v>133</v>
      </c>
      <c r="BE34" s="738" t="s">
        <v>133</v>
      </c>
      <c r="BF34" s="408"/>
      <c r="BG34" s="408"/>
      <c r="BH34" s="416" t="s">
        <v>114</v>
      </c>
      <c r="BI34" s="416"/>
      <c r="BJ34" s="416"/>
      <c r="BK34" s="416"/>
      <c r="BL34" s="416" t="s">
        <v>114</v>
      </c>
      <c r="BM34" s="408" t="s">
        <v>201</v>
      </c>
      <c r="BN34" s="408" t="s">
        <v>219</v>
      </c>
      <c r="BO34" s="673" t="s">
        <v>219</v>
      </c>
    </row>
    <row r="35" spans="1:67" ht="78.75">
      <c r="A35" s="748"/>
      <c r="B35" s="751"/>
      <c r="C35" s="754"/>
      <c r="D35" s="682"/>
      <c r="E35" s="682"/>
      <c r="F35" s="483"/>
      <c r="G35" s="408"/>
      <c r="H35" s="487"/>
      <c r="I35" s="736"/>
      <c r="J35" s="463"/>
      <c r="K35" s="736"/>
      <c r="L35" s="408"/>
      <c r="M35" s="464"/>
      <c r="N35" s="408"/>
      <c r="O35" s="408"/>
      <c r="P35" s="486"/>
      <c r="Q35" s="411"/>
      <c r="R35" s="487"/>
      <c r="S35" s="455"/>
      <c r="T35" s="487"/>
      <c r="U35" s="455"/>
      <c r="V35" s="487"/>
      <c r="W35" s="455"/>
      <c r="X35" s="458"/>
      <c r="Y35" s="455"/>
      <c r="Z35" s="455"/>
      <c r="AA35" s="464"/>
      <c r="AB35" s="243">
        <v>2</v>
      </c>
      <c r="AC35" s="239" t="s">
        <v>1574</v>
      </c>
      <c r="AD35" s="239">
        <v>1</v>
      </c>
      <c r="AE35" s="237" t="s">
        <v>1575</v>
      </c>
      <c r="AF35" s="245" t="str">
        <f t="shared" si="0"/>
        <v>Probabilidad</v>
      </c>
      <c r="AG35" s="246" t="s">
        <v>97</v>
      </c>
      <c r="AH35" s="241">
        <f t="shared" si="1"/>
        <v>0.25</v>
      </c>
      <c r="AI35" s="246" t="s">
        <v>98</v>
      </c>
      <c r="AJ35" s="241">
        <f t="shared" si="2"/>
        <v>0.15</v>
      </c>
      <c r="AK35" s="247">
        <f t="shared" si="3"/>
        <v>0.4</v>
      </c>
      <c r="AL35" s="248">
        <f>IFERROR(IF(AND(AF34="Probabilidad",AF35="Probabilidad"),(AL34-(+AL34*AK35)),IF(AF35="Probabilidad",(S34-(+S34*AK35)),IF(AF35="Impacto",AL34,""))),"")</f>
        <v>7.1999999999999995E-2</v>
      </c>
      <c r="AM35" s="248">
        <f>IFERROR(IF(AND(AF34="Impacto",AF35="Impacto"),(AM34-(+AM34*AK35)),IF(AF35="Impacto",(Y34-(+Y34*AK35)),IF(AF35="Probabilidad",AM34,""))),"")</f>
        <v>0.2</v>
      </c>
      <c r="AN35" s="249" t="s">
        <v>1420</v>
      </c>
      <c r="AO35" s="249" t="s">
        <v>766</v>
      </c>
      <c r="AP35" s="249" t="s">
        <v>1560</v>
      </c>
      <c r="AQ35" s="487"/>
      <c r="AR35" s="463"/>
      <c r="AS35" s="463"/>
      <c r="AT35" s="464"/>
      <c r="AU35" s="463"/>
      <c r="AV35" s="463"/>
      <c r="AW35" s="464"/>
      <c r="AX35" s="464"/>
      <c r="AY35" s="464"/>
      <c r="AZ35" s="736"/>
      <c r="BA35" s="738"/>
      <c r="BB35" s="738"/>
      <c r="BC35" s="738"/>
      <c r="BD35" s="738"/>
      <c r="BE35" s="738"/>
      <c r="BF35" s="408"/>
      <c r="BG35" s="408"/>
      <c r="BH35" s="416"/>
      <c r="BI35" s="416"/>
      <c r="BJ35" s="416"/>
      <c r="BK35" s="416"/>
      <c r="BL35" s="416"/>
      <c r="BM35" s="408"/>
      <c r="BN35" s="408"/>
      <c r="BO35" s="673"/>
    </row>
    <row r="36" spans="1:67" ht="89.25">
      <c r="A36" s="748"/>
      <c r="B36" s="751"/>
      <c r="C36" s="754"/>
      <c r="D36" s="682" t="s">
        <v>1470</v>
      </c>
      <c r="E36" s="682" t="s">
        <v>84</v>
      </c>
      <c r="F36" s="483">
        <v>7</v>
      </c>
      <c r="G36" s="693" t="s">
        <v>1576</v>
      </c>
      <c r="H36" s="487" t="s">
        <v>1472</v>
      </c>
      <c r="I36" s="736" t="s">
        <v>1473</v>
      </c>
      <c r="J36" s="463" t="s">
        <v>1577</v>
      </c>
      <c r="K36" s="736" t="s">
        <v>192</v>
      </c>
      <c r="L36" s="408" t="s">
        <v>408</v>
      </c>
      <c r="M36" s="464" t="s">
        <v>1475</v>
      </c>
      <c r="N36" s="408" t="s">
        <v>1578</v>
      </c>
      <c r="O36" s="693" t="s">
        <v>1477</v>
      </c>
      <c r="P36" s="486" t="s">
        <v>114</v>
      </c>
      <c r="Q36" s="411" t="s">
        <v>114</v>
      </c>
      <c r="R36" s="487" t="s">
        <v>233</v>
      </c>
      <c r="S36" s="455">
        <f>IF(R36="Muy Alta",100%,IF(R36="Alta",80%,IF(R36="Media",60%,IF(R36="Baja",40%,IF(R36="Muy Baja",20%,"")))))</f>
        <v>0.8</v>
      </c>
      <c r="T36" s="487" t="s">
        <v>125</v>
      </c>
      <c r="U36" s="455">
        <f>IF(T36="Catastrófico",100%,IF(T36="Mayor",80%,IF(T36="Moderado",60%,IF(T36="Menor",40%,IF(T36="Leve",20%,"")))))</f>
        <v>0.2</v>
      </c>
      <c r="V36" s="487" t="s">
        <v>130</v>
      </c>
      <c r="W36" s="455">
        <f>IF(V36="Catastrófico",100%,IF(V36="Mayor",80%,IF(V36="Moderado",60%,IF(V36="Menor",40%,IF(V36="Leve",20%,"")))))</f>
        <v>0.6</v>
      </c>
      <c r="X36" s="458" t="str">
        <f>IF(Y36=100%,"Catastrófico",IF(Y36=80%,"Mayor",IF(Y36=60%,"Moderado",IF(Y36=40%,"Menor",IF(Y36=20%,"Leve","")))))</f>
        <v>Moderado</v>
      </c>
      <c r="Y36" s="455">
        <f>IF(AND(U36="",W36=""),"",MAX(U36,W36))</f>
        <v>0.6</v>
      </c>
      <c r="Z36" s="455" t="str">
        <f>CONCATENATE(R36,X36)</f>
        <v>AltaModerado</v>
      </c>
      <c r="AA36" s="464" t="str">
        <f>IF(Z36="Muy AltaLeve","Alto",IF(Z36="Muy AltaMenor","Alto",IF(Z36="Muy AltaModerado","Alto",IF(Z36="Muy AltaMayor","Alto",IF(Z36="Muy AltaCatastrófico","Extremo",IF(Z36="AltaLeve","Moderado",IF(Z36="AltaMenor","Moderado",IF(Z36="AltaModerado","Alto",IF(Z36="AltaMayor","Alto",IF(Z36="AltaCatastrófico","Extremo",IF(Z36="MediaLeve","Moderado",IF(Z36="MediaMenor","Moderado",IF(Z36="MediaModerado","Moderado",IF(Z36="MediaMayor","Alto",IF(Z36="MediaCatastrófico","Extremo",IF(Z36="BajaLeve","Bajo",IF(Z36="BajaMenor","Moderado",IF(Z36="BajaModerado","Moderado",IF(Z36="BajaMayor","Alto",IF(Z36="BajaCatastrófico","Extremo",IF(Z36="Muy BajaLeve","Bajo",IF(Z36="Muy BajaMenor","Bajo",IF(Z36="Muy BajaModerado","Moderado",IF(Z36="Muy BajaMayor","Alto",IF(Z36="Muy BajaCatastrófico","Extremo","")))))))))))))))))))))))))</f>
        <v>Alto</v>
      </c>
      <c r="AB36" s="243">
        <v>1</v>
      </c>
      <c r="AC36" s="244" t="s">
        <v>1579</v>
      </c>
      <c r="AD36" s="239" t="s">
        <v>1548</v>
      </c>
      <c r="AE36" s="234" t="s">
        <v>1481</v>
      </c>
      <c r="AF36" s="245" t="str">
        <f t="shared" si="0"/>
        <v>Probabilidad</v>
      </c>
      <c r="AG36" s="246" t="s">
        <v>97</v>
      </c>
      <c r="AH36" s="241">
        <f t="shared" si="1"/>
        <v>0.25</v>
      </c>
      <c r="AI36" s="246" t="s">
        <v>98</v>
      </c>
      <c r="AJ36" s="241">
        <f t="shared" si="2"/>
        <v>0.15</v>
      </c>
      <c r="AK36" s="247">
        <f t="shared" si="3"/>
        <v>0.4</v>
      </c>
      <c r="AL36" s="248">
        <f>IFERROR(IF(AF36="Probabilidad",(S36-(+S36*AK36)),IF(AF36="Impacto",S36,"")),"")</f>
        <v>0.48</v>
      </c>
      <c r="AM36" s="248">
        <f>IFERROR(IF(AF36="Impacto",(Y36-(+Y36*AK36)),IF(AF36="Probabilidad",Y36,"")),"")</f>
        <v>0.6</v>
      </c>
      <c r="AN36" s="249" t="s">
        <v>99</v>
      </c>
      <c r="AO36" s="249" t="s">
        <v>100</v>
      </c>
      <c r="AP36" s="249" t="s">
        <v>101</v>
      </c>
      <c r="AQ36" s="487" t="s">
        <v>1580</v>
      </c>
      <c r="AR36" s="462">
        <f>S36</f>
        <v>0.8</v>
      </c>
      <c r="AS36" s="462">
        <f>IF(AL36="","",MIN(AL36:AL40))</f>
        <v>0.17279999999999998</v>
      </c>
      <c r="AT36" s="464" t="str">
        <f>IFERROR(IF(AS36="","",IF(AS36&lt;=0.2,"Muy Baja",IF(AS36&lt;=0.4,"Baja",IF(AS36&lt;=0.6,"Media",IF(AS36&lt;=0.8,"Alta","Muy Alta"))))),"")</f>
        <v>Muy Baja</v>
      </c>
      <c r="AU36" s="462">
        <f>Y36</f>
        <v>0.6</v>
      </c>
      <c r="AV36" s="462">
        <f>IF(AM36="","",MIN(AM36:AM40))</f>
        <v>0.33749999999999997</v>
      </c>
      <c r="AW36" s="464" t="str">
        <f>IFERROR(IF(AV36="","",IF(AV36&lt;=0.2,"Leve",IF(AV36&lt;=0.4,"Menor",IF(AV36&lt;=0.6,"Moderado",IF(AV36&lt;=0.8,"Mayor","Catastrófico"))))),"")</f>
        <v>Menor</v>
      </c>
      <c r="AX36" s="464" t="str">
        <f>AA36</f>
        <v>Alto</v>
      </c>
      <c r="AY36" s="464" t="str">
        <f>IFERROR(IF(OR(AND(AT36="Muy Baja",AW36="Leve"),AND(AT36="Muy Baja",AW36="Menor"),AND(AT36="Baja",AW36="Leve")),"Bajo",IF(OR(AND(AT36="Muy baja",AW36="Moderado"),AND(AT36="Baja",AW36="Menor"),AND(AT36="Baja",AW36="Moderado"),AND(AT36="Media",AW36="Leve"),AND(AT36="Media",AW36="Menor"),AND(AT36="Media",AW36="Moderado"),AND(AT36="Alta",AW36="Leve"),AND(AT36="Alta",AW36="Menor")),"Moderado",IF(OR(AND(AT36="Muy Baja",AW36="Mayor"),AND(AT36="Baja",AW36="Mayor"),AND(AT36="Media",AW36="Mayor"),AND(AT36="Alta",AW36="Moderado"),AND(AT36="Alta",AW36="Mayor"),AND(AT36="Muy Alta",AW36="Leve"),AND(AT36="Muy Alta",AW36="Menor"),AND(AT36="Muy Alta",AW36="Moderado"),AND(AT36="Muy Alta",AW36="Mayor")),"Alto",IF(OR(AND(AT36="Muy Baja",AW36="Catastrófico"),AND(AT36="Baja",AW36="Catastrófico"),AND(AT36="Media",AW36="Catastrófico"),AND(AT36="Alta",AW36="Catastrófico"),AND(AT36="Muy Alta",AW36="Catastrófico")),"Extremo","")))),"")</f>
        <v>Bajo</v>
      </c>
      <c r="AZ36" s="487" t="s">
        <v>132</v>
      </c>
      <c r="BA36" s="738" t="s">
        <v>133</v>
      </c>
      <c r="BB36" s="738" t="s">
        <v>133</v>
      </c>
      <c r="BC36" s="738" t="s">
        <v>133</v>
      </c>
      <c r="BD36" s="738" t="s">
        <v>133</v>
      </c>
      <c r="BE36" s="738" t="s">
        <v>133</v>
      </c>
      <c r="BF36" s="408"/>
      <c r="BG36" s="408"/>
      <c r="BH36" s="416" t="s">
        <v>114</v>
      </c>
      <c r="BI36" s="416"/>
      <c r="BJ36" s="416"/>
      <c r="BK36" s="416"/>
      <c r="BL36" s="416" t="s">
        <v>114</v>
      </c>
      <c r="BM36" s="408" t="s">
        <v>201</v>
      </c>
      <c r="BN36" s="408" t="s">
        <v>219</v>
      </c>
      <c r="BO36" s="673" t="s">
        <v>219</v>
      </c>
    </row>
    <row r="37" spans="1:67" ht="70.5">
      <c r="A37" s="748"/>
      <c r="B37" s="751"/>
      <c r="C37" s="754"/>
      <c r="D37" s="682"/>
      <c r="E37" s="682"/>
      <c r="F37" s="483"/>
      <c r="G37" s="693"/>
      <c r="H37" s="487"/>
      <c r="I37" s="736"/>
      <c r="J37" s="463"/>
      <c r="K37" s="736"/>
      <c r="L37" s="408"/>
      <c r="M37" s="464"/>
      <c r="N37" s="408"/>
      <c r="O37" s="693"/>
      <c r="P37" s="486"/>
      <c r="Q37" s="411"/>
      <c r="R37" s="487"/>
      <c r="S37" s="455"/>
      <c r="T37" s="487"/>
      <c r="U37" s="455"/>
      <c r="V37" s="487"/>
      <c r="W37" s="455"/>
      <c r="X37" s="458"/>
      <c r="Y37" s="455"/>
      <c r="Z37" s="455"/>
      <c r="AA37" s="464"/>
      <c r="AB37" s="243">
        <v>2</v>
      </c>
      <c r="AC37" s="244" t="s">
        <v>1581</v>
      </c>
      <c r="AD37" s="239" t="s">
        <v>1548</v>
      </c>
      <c r="AE37" s="234" t="s">
        <v>1484</v>
      </c>
      <c r="AF37" s="245" t="str">
        <f t="shared" si="0"/>
        <v>Impacto</v>
      </c>
      <c r="AG37" s="246" t="s">
        <v>294</v>
      </c>
      <c r="AH37" s="241">
        <f t="shared" si="1"/>
        <v>0.1</v>
      </c>
      <c r="AI37" s="246" t="s">
        <v>98</v>
      </c>
      <c r="AJ37" s="241">
        <f t="shared" si="2"/>
        <v>0.15</v>
      </c>
      <c r="AK37" s="247">
        <f t="shared" si="3"/>
        <v>0.25</v>
      </c>
      <c r="AL37" s="248">
        <f>IFERROR(IF(AND(AF36="Probabilidad",AF37="Probabilidad"),(AL36-(+AL36*AK37)),IF(AF37="Probabilidad",(S36-(+S36*AK37)),IF(AF37="Impacto",AL36,""))),"")</f>
        <v>0.48</v>
      </c>
      <c r="AM37" s="248">
        <f>IFERROR(IF(AND(AF36="Impacto",AF37="Impacto"),(AM36-(+AM36*AK37)),IF(AF37="Impacto",(Y36-(Y36*AK37)),IF(AF37="Probabilidad",AM36,""))),"")</f>
        <v>0.44999999999999996</v>
      </c>
      <c r="AN37" s="249" t="s">
        <v>99</v>
      </c>
      <c r="AO37" s="249" t="s">
        <v>100</v>
      </c>
      <c r="AP37" s="249" t="s">
        <v>101</v>
      </c>
      <c r="AQ37" s="487"/>
      <c r="AR37" s="463"/>
      <c r="AS37" s="463"/>
      <c r="AT37" s="464"/>
      <c r="AU37" s="463"/>
      <c r="AV37" s="463"/>
      <c r="AW37" s="464"/>
      <c r="AX37" s="464"/>
      <c r="AY37" s="464"/>
      <c r="AZ37" s="487"/>
      <c r="BA37" s="738"/>
      <c r="BB37" s="738"/>
      <c r="BC37" s="738"/>
      <c r="BD37" s="738"/>
      <c r="BE37" s="738"/>
      <c r="BF37" s="408"/>
      <c r="BG37" s="408"/>
      <c r="BH37" s="416"/>
      <c r="BI37" s="416"/>
      <c r="BJ37" s="416"/>
      <c r="BK37" s="416"/>
      <c r="BL37" s="416"/>
      <c r="BM37" s="408"/>
      <c r="BN37" s="408"/>
      <c r="BO37" s="673"/>
    </row>
    <row r="38" spans="1:67" ht="150">
      <c r="A38" s="748"/>
      <c r="B38" s="751"/>
      <c r="C38" s="754"/>
      <c r="D38" s="682"/>
      <c r="E38" s="682"/>
      <c r="F38" s="483"/>
      <c r="G38" s="693"/>
      <c r="H38" s="487"/>
      <c r="I38" s="736"/>
      <c r="J38" s="463"/>
      <c r="K38" s="736"/>
      <c r="L38" s="408"/>
      <c r="M38" s="464"/>
      <c r="N38" s="408"/>
      <c r="O38" s="693"/>
      <c r="P38" s="486"/>
      <c r="Q38" s="411"/>
      <c r="R38" s="487"/>
      <c r="S38" s="455"/>
      <c r="T38" s="487"/>
      <c r="U38" s="455"/>
      <c r="V38" s="487"/>
      <c r="W38" s="455"/>
      <c r="X38" s="458"/>
      <c r="Y38" s="455"/>
      <c r="Z38" s="455"/>
      <c r="AA38" s="464"/>
      <c r="AB38" s="243">
        <v>3</v>
      </c>
      <c r="AC38" s="252" t="s">
        <v>1485</v>
      </c>
      <c r="AD38" s="239" t="s">
        <v>1548</v>
      </c>
      <c r="AE38" s="234" t="s">
        <v>1486</v>
      </c>
      <c r="AF38" s="245" t="str">
        <f t="shared" si="0"/>
        <v>Probabilidad</v>
      </c>
      <c r="AG38" s="246" t="s">
        <v>97</v>
      </c>
      <c r="AH38" s="241">
        <f t="shared" si="1"/>
        <v>0.25</v>
      </c>
      <c r="AI38" s="246" t="s">
        <v>98</v>
      </c>
      <c r="AJ38" s="241">
        <f t="shared" si="2"/>
        <v>0.15</v>
      </c>
      <c r="AK38" s="247">
        <f t="shared" si="3"/>
        <v>0.4</v>
      </c>
      <c r="AL38" s="248">
        <f>IFERROR(IF(AND(AF37="Probabilidad",AF38="Probabilidad"),(AL37-(+AL37*AK38)),IF(AND(AF37="Impacto",AF38="Probabilidad"),(AL36-(+AL36*AK38)),IF(AF38="Impacto",AL37,""))),"")</f>
        <v>0.28799999999999998</v>
      </c>
      <c r="AM38" s="248">
        <f>IFERROR(IF(AND(AF37="Impacto",AF38="Impacto"),(AM37-(+AM37*AK38)),IF(AND(AF37="Probabilidad",AF38="Impacto"),(AM36-(+AM36*AK38)),IF(AF38="Probabilidad",AM37,""))),"")</f>
        <v>0.44999999999999996</v>
      </c>
      <c r="AN38" s="249" t="s">
        <v>99</v>
      </c>
      <c r="AO38" s="249" t="s">
        <v>100</v>
      </c>
      <c r="AP38" s="249" t="s">
        <v>101</v>
      </c>
      <c r="AQ38" s="487"/>
      <c r="AR38" s="463"/>
      <c r="AS38" s="463"/>
      <c r="AT38" s="464"/>
      <c r="AU38" s="463"/>
      <c r="AV38" s="463"/>
      <c r="AW38" s="464"/>
      <c r="AX38" s="464"/>
      <c r="AY38" s="464"/>
      <c r="AZ38" s="487"/>
      <c r="BA38" s="738"/>
      <c r="BB38" s="738"/>
      <c r="BC38" s="738"/>
      <c r="BD38" s="738"/>
      <c r="BE38" s="738"/>
      <c r="BF38" s="408"/>
      <c r="BG38" s="408"/>
      <c r="BH38" s="416"/>
      <c r="BI38" s="416"/>
      <c r="BJ38" s="416"/>
      <c r="BK38" s="416"/>
      <c r="BL38" s="416"/>
      <c r="BM38" s="408"/>
      <c r="BN38" s="408"/>
      <c r="BO38" s="673"/>
    </row>
    <row r="39" spans="1:67" ht="120">
      <c r="A39" s="748"/>
      <c r="B39" s="751"/>
      <c r="C39" s="754"/>
      <c r="D39" s="682"/>
      <c r="E39" s="682"/>
      <c r="F39" s="483"/>
      <c r="G39" s="693"/>
      <c r="H39" s="487"/>
      <c r="I39" s="736"/>
      <c r="J39" s="463"/>
      <c r="K39" s="736"/>
      <c r="L39" s="408"/>
      <c r="M39" s="464"/>
      <c r="N39" s="408"/>
      <c r="O39" s="693"/>
      <c r="P39" s="486"/>
      <c r="Q39" s="411"/>
      <c r="R39" s="487"/>
      <c r="S39" s="455"/>
      <c r="T39" s="487"/>
      <c r="U39" s="455"/>
      <c r="V39" s="487"/>
      <c r="W39" s="455"/>
      <c r="X39" s="458"/>
      <c r="Y39" s="455"/>
      <c r="Z39" s="455"/>
      <c r="AA39" s="464"/>
      <c r="AB39" s="243">
        <v>4</v>
      </c>
      <c r="AC39" s="239" t="s">
        <v>1582</v>
      </c>
      <c r="AD39" s="239" t="s">
        <v>1548</v>
      </c>
      <c r="AE39" s="237" t="s">
        <v>1495</v>
      </c>
      <c r="AF39" s="245" t="str">
        <f t="shared" si="0"/>
        <v>Probabilidad</v>
      </c>
      <c r="AG39" s="246" t="s">
        <v>97</v>
      </c>
      <c r="AH39" s="241">
        <f t="shared" si="1"/>
        <v>0.25</v>
      </c>
      <c r="AI39" s="246" t="s">
        <v>98</v>
      </c>
      <c r="AJ39" s="241">
        <f t="shared" si="2"/>
        <v>0.15</v>
      </c>
      <c r="AK39" s="247">
        <f t="shared" si="3"/>
        <v>0.4</v>
      </c>
      <c r="AL39" s="248">
        <f>IFERROR(IF(AND(AF38="Probabilidad",AF39="Probabilidad"),(AL38-(+AL38*AK39)),IF(AND(AF38="Impacto",AF39="Probabilidad"),(AL37-(+AL37*AK39)),IF(AF39="Impacto",AL38,""))),"")</f>
        <v>0.17279999999999998</v>
      </c>
      <c r="AM39" s="248">
        <f>IFERROR(IF(AND(AF38="Impacto",AF39="Impacto"),(AM38-(+AM38*AK39)),IF(AND(AF38="Probabilidad",AF39="Impacto"),(AM37-(+AM37*AK39)),IF(AF39="Probabilidad",AM38,""))),"")</f>
        <v>0.44999999999999996</v>
      </c>
      <c r="AN39" s="249" t="s">
        <v>99</v>
      </c>
      <c r="AO39" s="249" t="s">
        <v>100</v>
      </c>
      <c r="AP39" s="249" t="s">
        <v>101</v>
      </c>
      <c r="AQ39" s="487"/>
      <c r="AR39" s="463"/>
      <c r="AS39" s="463"/>
      <c r="AT39" s="464"/>
      <c r="AU39" s="463"/>
      <c r="AV39" s="463"/>
      <c r="AW39" s="464"/>
      <c r="AX39" s="464"/>
      <c r="AY39" s="464"/>
      <c r="AZ39" s="487"/>
      <c r="BA39" s="738"/>
      <c r="BB39" s="738"/>
      <c r="BC39" s="738"/>
      <c r="BD39" s="738"/>
      <c r="BE39" s="738"/>
      <c r="BF39" s="408"/>
      <c r="BG39" s="408"/>
      <c r="BH39" s="416"/>
      <c r="BI39" s="416"/>
      <c r="BJ39" s="416"/>
      <c r="BK39" s="416"/>
      <c r="BL39" s="416"/>
      <c r="BM39" s="408"/>
      <c r="BN39" s="408"/>
      <c r="BO39" s="673"/>
    </row>
    <row r="40" spans="1:67" ht="120">
      <c r="A40" s="748"/>
      <c r="B40" s="751"/>
      <c r="C40" s="754"/>
      <c r="D40" s="682"/>
      <c r="E40" s="682"/>
      <c r="F40" s="483"/>
      <c r="G40" s="693"/>
      <c r="H40" s="487"/>
      <c r="I40" s="736"/>
      <c r="J40" s="463"/>
      <c r="K40" s="736"/>
      <c r="L40" s="408"/>
      <c r="M40" s="464"/>
      <c r="N40" s="408"/>
      <c r="O40" s="693"/>
      <c r="P40" s="486"/>
      <c r="Q40" s="411"/>
      <c r="R40" s="487"/>
      <c r="S40" s="455"/>
      <c r="T40" s="487"/>
      <c r="U40" s="455"/>
      <c r="V40" s="487"/>
      <c r="W40" s="455"/>
      <c r="X40" s="458"/>
      <c r="Y40" s="455"/>
      <c r="Z40" s="455"/>
      <c r="AA40" s="464"/>
      <c r="AB40" s="243">
        <v>5</v>
      </c>
      <c r="AC40" s="239" t="s">
        <v>1583</v>
      </c>
      <c r="AD40" s="239">
        <v>2</v>
      </c>
      <c r="AE40" s="237" t="s">
        <v>1540</v>
      </c>
      <c r="AF40" s="245" t="str">
        <f t="shared" si="0"/>
        <v>Impacto</v>
      </c>
      <c r="AG40" s="246" t="s">
        <v>294</v>
      </c>
      <c r="AH40" s="241">
        <f t="shared" si="1"/>
        <v>0.1</v>
      </c>
      <c r="AI40" s="246" t="s">
        <v>98</v>
      </c>
      <c r="AJ40" s="241">
        <f t="shared" si="2"/>
        <v>0.15</v>
      </c>
      <c r="AK40" s="247">
        <f t="shared" si="3"/>
        <v>0.25</v>
      </c>
      <c r="AL40" s="248">
        <f>IFERROR(IF(AND(AF39="Probabilidad",AF40="Probabilidad"),(AL39-(+AL39*AK40)),IF(AND(AF39="Impacto",AF40="Probabilidad"),(AL38-(+AL38*AK40)),IF(AF40="Impacto",AL39,""))),"")</f>
        <v>0.17279999999999998</v>
      </c>
      <c r="AM40" s="248">
        <f>IFERROR(IF(AND(AF39="Impacto",AF40="Impacto"),(AM39-(+AM39*AK40)),IF(AND(AF39="Probabilidad",AF40="Impacto"),(AM38-(+AM38*AK40)),IF(AF40="Probabilidad",AM39,""))),"")</f>
        <v>0.33749999999999997</v>
      </c>
      <c r="AN40" s="249" t="s">
        <v>99</v>
      </c>
      <c r="AO40" s="249" t="s">
        <v>100</v>
      </c>
      <c r="AP40" s="249" t="s">
        <v>101</v>
      </c>
      <c r="AQ40" s="487"/>
      <c r="AR40" s="463"/>
      <c r="AS40" s="463"/>
      <c r="AT40" s="464"/>
      <c r="AU40" s="463"/>
      <c r="AV40" s="463"/>
      <c r="AW40" s="464"/>
      <c r="AX40" s="464"/>
      <c r="AY40" s="464"/>
      <c r="AZ40" s="487"/>
      <c r="BA40" s="738"/>
      <c r="BB40" s="738"/>
      <c r="BC40" s="738"/>
      <c r="BD40" s="738"/>
      <c r="BE40" s="738"/>
      <c r="BF40" s="408"/>
      <c r="BG40" s="408"/>
      <c r="BH40" s="416"/>
      <c r="BI40" s="416"/>
      <c r="BJ40" s="416"/>
      <c r="BK40" s="416"/>
      <c r="BL40" s="416"/>
      <c r="BM40" s="408"/>
      <c r="BN40" s="408"/>
      <c r="BO40" s="673"/>
    </row>
    <row r="41" spans="1:67" ht="89.25">
      <c r="A41" s="748"/>
      <c r="B41" s="751"/>
      <c r="C41" s="754"/>
      <c r="D41" s="682" t="s">
        <v>1470</v>
      </c>
      <c r="E41" s="682" t="s">
        <v>84</v>
      </c>
      <c r="F41" s="483">
        <v>8</v>
      </c>
      <c r="G41" s="693" t="s">
        <v>1576</v>
      </c>
      <c r="H41" s="487" t="s">
        <v>1472</v>
      </c>
      <c r="I41" s="736" t="s">
        <v>1487</v>
      </c>
      <c r="J41" s="463" t="s">
        <v>1584</v>
      </c>
      <c r="K41" s="736" t="s">
        <v>192</v>
      </c>
      <c r="L41" s="408" t="s">
        <v>408</v>
      </c>
      <c r="M41" s="464" t="s">
        <v>1475</v>
      </c>
      <c r="N41" s="408" t="s">
        <v>1585</v>
      </c>
      <c r="O41" s="693" t="s">
        <v>1490</v>
      </c>
      <c r="P41" s="486" t="s">
        <v>114</v>
      </c>
      <c r="Q41" s="411" t="s">
        <v>114</v>
      </c>
      <c r="R41" s="487" t="s">
        <v>233</v>
      </c>
      <c r="S41" s="455">
        <f>IF(R41="Muy Alta",100%,IF(R41="Alta",80%,IF(R41="Media",60%,IF(R41="Baja",40%,IF(R41="Muy Baja",20%,"")))))</f>
        <v>0.8</v>
      </c>
      <c r="T41" s="487" t="s">
        <v>125</v>
      </c>
      <c r="U41" s="455">
        <f>IF(T41="Catastrófico",100%,IF(T41="Mayor",80%,IF(T41="Moderado",60%,IF(T41="Menor",40%,IF(T41="Leve",20%,"")))))</f>
        <v>0.2</v>
      </c>
      <c r="V41" s="487" t="s">
        <v>130</v>
      </c>
      <c r="W41" s="455">
        <f>IF(V41="Catastrófico",100%,IF(V41="Mayor",80%,IF(V41="Moderado",60%,IF(V41="Menor",40%,IF(V41="Leve",20%,"")))))</f>
        <v>0.6</v>
      </c>
      <c r="X41" s="458" t="str">
        <f>IF(Y41=100%,"Catastrófico",IF(Y41=80%,"Mayor",IF(Y41=60%,"Moderado",IF(Y41=40%,"Menor",IF(Y41=20%,"Leve","")))))</f>
        <v>Moderado</v>
      </c>
      <c r="Y41" s="455">
        <f>IF(AND(U41="",W41=""),"",MAX(U41,W41))</f>
        <v>0.6</v>
      </c>
      <c r="Z41" s="455" t="str">
        <f>CONCATENATE(R41,X41)</f>
        <v>AltaModerado</v>
      </c>
      <c r="AA41" s="464" t="str">
        <f>IF(Z41="Muy AltaLeve","Alto",IF(Z41="Muy AltaMenor","Alto",IF(Z41="Muy AltaModerado","Alto",IF(Z41="Muy AltaMayor","Alto",IF(Z41="Muy AltaCatastrófico","Extremo",IF(Z41="AltaLeve","Moderado",IF(Z41="AltaMenor","Moderado",IF(Z41="AltaModerado","Alto",IF(Z41="AltaMayor","Alto",IF(Z41="AltaCatastrófico","Extremo",IF(Z41="MediaLeve","Moderado",IF(Z41="MediaMenor","Moderado",IF(Z41="MediaModerado","Moderado",IF(Z41="MediaMayor","Alto",IF(Z41="MediaCatastrófico","Extremo",IF(Z41="BajaLeve","Bajo",IF(Z41="BajaMenor","Moderado",IF(Z41="BajaModerado","Moderado",IF(Z41="BajaMayor","Alto",IF(Z41="BajaCatastrófico","Extremo",IF(Z41="Muy BajaLeve","Bajo",IF(Z41="Muy BajaMenor","Bajo",IF(Z41="Muy BajaModerado","Moderado",IF(Z41="Muy BajaMayor","Alto",IF(Z41="Muy BajaCatastrófico","Extremo","")))))))))))))))))))))))))</f>
        <v>Alto</v>
      </c>
      <c r="AB41" s="243">
        <v>1</v>
      </c>
      <c r="AC41" s="244" t="s">
        <v>1579</v>
      </c>
      <c r="AD41" s="239" t="s">
        <v>1586</v>
      </c>
      <c r="AE41" s="234" t="s">
        <v>1481</v>
      </c>
      <c r="AF41" s="245" t="str">
        <f t="shared" si="0"/>
        <v>Probabilidad</v>
      </c>
      <c r="AG41" s="246" t="s">
        <v>97</v>
      </c>
      <c r="AH41" s="241">
        <f t="shared" si="1"/>
        <v>0.25</v>
      </c>
      <c r="AI41" s="246" t="s">
        <v>98</v>
      </c>
      <c r="AJ41" s="241">
        <f t="shared" si="2"/>
        <v>0.15</v>
      </c>
      <c r="AK41" s="247">
        <f t="shared" si="3"/>
        <v>0.4</v>
      </c>
      <c r="AL41" s="248">
        <f>IFERROR(IF(AF41="Probabilidad",(S41-(+S41*AK41)),IF(AF41="Impacto",S41,"")),"")</f>
        <v>0.48</v>
      </c>
      <c r="AM41" s="248">
        <f>IFERROR(IF(AF41="Impacto",(Y41-(+Y41*AK41)),IF(AF41="Probabilidad",Y41,"")),"")</f>
        <v>0.6</v>
      </c>
      <c r="AN41" s="249" t="s">
        <v>99</v>
      </c>
      <c r="AO41" s="249" t="s">
        <v>100</v>
      </c>
      <c r="AP41" s="249" t="s">
        <v>101</v>
      </c>
      <c r="AQ41" s="487" t="s">
        <v>1587</v>
      </c>
      <c r="AR41" s="462">
        <f>S41</f>
        <v>0.8</v>
      </c>
      <c r="AS41" s="462">
        <f>IF(AL41="","",MIN(AL41:AL46))</f>
        <v>0.10367999999999998</v>
      </c>
      <c r="AT41" s="464" t="str">
        <f>IFERROR(IF(AS41="","",IF(AS41&lt;=0.2,"Muy Baja",IF(AS41&lt;=0.4,"Baja",IF(AS41&lt;=0.6,"Media",IF(AS41&lt;=0.8,"Alta","Muy Alta"))))),"")</f>
        <v>Muy Baja</v>
      </c>
      <c r="AU41" s="462">
        <f>Y41</f>
        <v>0.6</v>
      </c>
      <c r="AV41" s="462">
        <f>IF(AM41="","",MIN(AM41:AM46))</f>
        <v>0.33749999999999997</v>
      </c>
      <c r="AW41" s="464" t="str">
        <f>IFERROR(IF(AV41="","",IF(AV41&lt;=0.2,"Leve",IF(AV41&lt;=0.4,"Menor",IF(AV41&lt;=0.6,"Moderado",IF(AV41&lt;=0.8,"Mayor","Catastrófico"))))),"")</f>
        <v>Menor</v>
      </c>
      <c r="AX41" s="464" t="str">
        <f>AA41</f>
        <v>Alto</v>
      </c>
      <c r="AY41" s="464" t="str">
        <f>IFERROR(IF(OR(AND(AT41="Muy Baja",AW41="Leve"),AND(AT41="Muy Baja",AW41="Menor"),AND(AT41="Baja",AW41="Leve")),"Bajo",IF(OR(AND(AT41="Muy baja",AW41="Moderado"),AND(AT41="Baja",AW41="Menor"),AND(AT41="Baja",AW41="Moderado"),AND(AT41="Media",AW41="Leve"),AND(AT41="Media",AW41="Menor"),AND(AT41="Media",AW41="Moderado"),AND(AT41="Alta",AW41="Leve"),AND(AT41="Alta",AW41="Menor")),"Moderado",IF(OR(AND(AT41="Muy Baja",AW41="Mayor"),AND(AT41="Baja",AW41="Mayor"),AND(AT41="Media",AW41="Mayor"),AND(AT41="Alta",AW41="Moderado"),AND(AT41="Alta",AW41="Mayor"),AND(AT41="Muy Alta",AW41="Leve"),AND(AT41="Muy Alta",AW41="Menor"),AND(AT41="Muy Alta",AW41="Moderado"),AND(AT41="Muy Alta",AW41="Mayor")),"Alto",IF(OR(AND(AT41="Muy Baja",AW41="Catastrófico"),AND(AT41="Baja",AW41="Catastrófico"),AND(AT41="Media",AW41="Catastrófico"),AND(AT41="Alta",AW41="Catastrófico"),AND(AT41="Muy Alta",AW41="Catastrófico")),"Extremo","")))),"")</f>
        <v>Bajo</v>
      </c>
      <c r="AZ41" s="487" t="s">
        <v>132</v>
      </c>
      <c r="BA41" s="738" t="s">
        <v>133</v>
      </c>
      <c r="BB41" s="738" t="s">
        <v>133</v>
      </c>
      <c r="BC41" s="738" t="s">
        <v>133</v>
      </c>
      <c r="BD41" s="738" t="s">
        <v>133</v>
      </c>
      <c r="BE41" s="738" t="s">
        <v>133</v>
      </c>
      <c r="BF41" s="408"/>
      <c r="BG41" s="408"/>
      <c r="BH41" s="416" t="s">
        <v>114</v>
      </c>
      <c r="BI41" s="416"/>
      <c r="BJ41" s="416"/>
      <c r="BK41" s="416"/>
      <c r="BL41" s="416" t="s">
        <v>114</v>
      </c>
      <c r="BM41" s="408" t="s">
        <v>201</v>
      </c>
      <c r="BN41" s="408" t="s">
        <v>219</v>
      </c>
      <c r="BO41" s="673" t="s">
        <v>219</v>
      </c>
    </row>
    <row r="42" spans="1:67" ht="70.5">
      <c r="A42" s="748"/>
      <c r="B42" s="751"/>
      <c r="C42" s="754"/>
      <c r="D42" s="682"/>
      <c r="E42" s="682"/>
      <c r="F42" s="483"/>
      <c r="G42" s="693"/>
      <c r="H42" s="487"/>
      <c r="I42" s="736"/>
      <c r="J42" s="463"/>
      <c r="K42" s="736"/>
      <c r="L42" s="408"/>
      <c r="M42" s="464"/>
      <c r="N42" s="408"/>
      <c r="O42" s="693"/>
      <c r="P42" s="486"/>
      <c r="Q42" s="411"/>
      <c r="R42" s="487"/>
      <c r="S42" s="455"/>
      <c r="T42" s="487"/>
      <c r="U42" s="455"/>
      <c r="V42" s="487"/>
      <c r="W42" s="455"/>
      <c r="X42" s="458"/>
      <c r="Y42" s="455"/>
      <c r="Z42" s="455"/>
      <c r="AA42" s="464"/>
      <c r="AB42" s="243">
        <v>2</v>
      </c>
      <c r="AC42" s="244" t="s">
        <v>1588</v>
      </c>
      <c r="AD42" s="239" t="s">
        <v>1589</v>
      </c>
      <c r="AE42" s="234" t="s">
        <v>1493</v>
      </c>
      <c r="AF42" s="245" t="str">
        <f t="shared" si="0"/>
        <v>Impacto</v>
      </c>
      <c r="AG42" s="246" t="s">
        <v>294</v>
      </c>
      <c r="AH42" s="241">
        <f t="shared" si="1"/>
        <v>0.1</v>
      </c>
      <c r="AI42" s="246" t="s">
        <v>98</v>
      </c>
      <c r="AJ42" s="241">
        <f t="shared" si="2"/>
        <v>0.15</v>
      </c>
      <c r="AK42" s="247">
        <f t="shared" si="3"/>
        <v>0.25</v>
      </c>
      <c r="AL42" s="248">
        <f>IFERROR(IF(AND(AF41="Probabilidad",AF42="Probabilidad"),(AL41-(+AL41*AK42)),IF(AF42="Probabilidad",(S41-(+S41*AK42)),IF(AF42="Impacto",AL41,""))),"")</f>
        <v>0.48</v>
      </c>
      <c r="AM42" s="248">
        <f>IFERROR(IF(AND(AF41="Impacto",AF42="Impacto"),(AM41-(+AM41*AK42)),IF(AF42="Impacto",(Y41-(Y41*AK42)),IF(AF42="Probabilidad",AM41,""))),"")</f>
        <v>0.44999999999999996</v>
      </c>
      <c r="AN42" s="249" t="s">
        <v>99</v>
      </c>
      <c r="AO42" s="249" t="s">
        <v>100</v>
      </c>
      <c r="AP42" s="249" t="s">
        <v>101</v>
      </c>
      <c r="AQ42" s="487"/>
      <c r="AR42" s="463"/>
      <c r="AS42" s="463"/>
      <c r="AT42" s="464"/>
      <c r="AU42" s="463"/>
      <c r="AV42" s="463"/>
      <c r="AW42" s="464"/>
      <c r="AX42" s="464"/>
      <c r="AY42" s="464"/>
      <c r="AZ42" s="487"/>
      <c r="BA42" s="738"/>
      <c r="BB42" s="738"/>
      <c r="BC42" s="738"/>
      <c r="BD42" s="738"/>
      <c r="BE42" s="738"/>
      <c r="BF42" s="408"/>
      <c r="BG42" s="408"/>
      <c r="BH42" s="416"/>
      <c r="BI42" s="416"/>
      <c r="BJ42" s="416"/>
      <c r="BK42" s="416"/>
      <c r="BL42" s="416"/>
      <c r="BM42" s="408"/>
      <c r="BN42" s="408"/>
      <c r="BO42" s="673"/>
    </row>
    <row r="43" spans="1:67" ht="165">
      <c r="A43" s="748"/>
      <c r="B43" s="751"/>
      <c r="C43" s="754"/>
      <c r="D43" s="682"/>
      <c r="E43" s="682"/>
      <c r="F43" s="483"/>
      <c r="G43" s="693"/>
      <c r="H43" s="487"/>
      <c r="I43" s="736"/>
      <c r="J43" s="463"/>
      <c r="K43" s="736"/>
      <c r="L43" s="408"/>
      <c r="M43" s="464"/>
      <c r="N43" s="408"/>
      <c r="O43" s="693"/>
      <c r="P43" s="486"/>
      <c r="Q43" s="411"/>
      <c r="R43" s="487"/>
      <c r="S43" s="455"/>
      <c r="T43" s="487"/>
      <c r="U43" s="455"/>
      <c r="V43" s="487"/>
      <c r="W43" s="455"/>
      <c r="X43" s="458"/>
      <c r="Y43" s="455"/>
      <c r="Z43" s="455"/>
      <c r="AA43" s="464"/>
      <c r="AB43" s="243">
        <v>3</v>
      </c>
      <c r="AC43" s="263" t="s">
        <v>1498</v>
      </c>
      <c r="AD43" s="239" t="s">
        <v>1590</v>
      </c>
      <c r="AE43" s="234" t="s">
        <v>1486</v>
      </c>
      <c r="AF43" s="245" t="str">
        <f t="shared" si="0"/>
        <v>Probabilidad</v>
      </c>
      <c r="AG43" s="246" t="s">
        <v>97</v>
      </c>
      <c r="AH43" s="241">
        <f t="shared" si="1"/>
        <v>0.25</v>
      </c>
      <c r="AI43" s="246" t="s">
        <v>98</v>
      </c>
      <c r="AJ43" s="241">
        <f t="shared" si="2"/>
        <v>0.15</v>
      </c>
      <c r="AK43" s="247">
        <f t="shared" si="3"/>
        <v>0.4</v>
      </c>
      <c r="AL43" s="248">
        <f>IFERROR(IF(AND(AF42="Probabilidad",AF43="Probabilidad"),(AL42-(+AL42*AK43)),IF(AND(AF42="Impacto",AF43="Probabilidad"),(AL41-(+AL41*AK43)),IF(AF43="Impacto",AL42,""))),"")</f>
        <v>0.28799999999999998</v>
      </c>
      <c r="AM43" s="248">
        <f>IFERROR(IF(AND(AF42="Impacto",AF43="Impacto"),(AM42-(+AM42*AK43)),IF(AND(AF42="Probabilidad",AF43="Impacto"),(AM41-(+AM41*AK43)),IF(AF43="Probabilidad",AM42,""))),"")</f>
        <v>0.44999999999999996</v>
      </c>
      <c r="AN43" s="249" t="s">
        <v>99</v>
      </c>
      <c r="AO43" s="249" t="s">
        <v>100</v>
      </c>
      <c r="AP43" s="249" t="s">
        <v>101</v>
      </c>
      <c r="AQ43" s="487"/>
      <c r="AR43" s="463"/>
      <c r="AS43" s="463"/>
      <c r="AT43" s="464"/>
      <c r="AU43" s="463"/>
      <c r="AV43" s="463"/>
      <c r="AW43" s="464"/>
      <c r="AX43" s="464"/>
      <c r="AY43" s="464"/>
      <c r="AZ43" s="487"/>
      <c r="BA43" s="738"/>
      <c r="BB43" s="738"/>
      <c r="BC43" s="738"/>
      <c r="BD43" s="738"/>
      <c r="BE43" s="738"/>
      <c r="BF43" s="408"/>
      <c r="BG43" s="408"/>
      <c r="BH43" s="416"/>
      <c r="BI43" s="416"/>
      <c r="BJ43" s="416"/>
      <c r="BK43" s="416"/>
      <c r="BL43" s="416"/>
      <c r="BM43" s="408"/>
      <c r="BN43" s="408"/>
      <c r="BO43" s="673"/>
    </row>
    <row r="44" spans="1:67" ht="70.5">
      <c r="A44" s="748"/>
      <c r="B44" s="751"/>
      <c r="C44" s="754"/>
      <c r="D44" s="682"/>
      <c r="E44" s="682"/>
      <c r="F44" s="483"/>
      <c r="G44" s="693"/>
      <c r="H44" s="487"/>
      <c r="I44" s="736"/>
      <c r="J44" s="463"/>
      <c r="K44" s="736"/>
      <c r="L44" s="408"/>
      <c r="M44" s="464"/>
      <c r="N44" s="408"/>
      <c r="O44" s="693"/>
      <c r="P44" s="486"/>
      <c r="Q44" s="411"/>
      <c r="R44" s="487"/>
      <c r="S44" s="455"/>
      <c r="T44" s="487"/>
      <c r="U44" s="455"/>
      <c r="V44" s="487"/>
      <c r="W44" s="455"/>
      <c r="X44" s="458"/>
      <c r="Y44" s="455"/>
      <c r="Z44" s="455"/>
      <c r="AA44" s="464"/>
      <c r="AB44" s="243">
        <v>4</v>
      </c>
      <c r="AC44" s="257" t="s">
        <v>1591</v>
      </c>
      <c r="AD44" s="239" t="s">
        <v>1589</v>
      </c>
      <c r="AE44" s="258" t="s">
        <v>1497</v>
      </c>
      <c r="AF44" s="245" t="str">
        <f t="shared" si="0"/>
        <v>Probabilidad</v>
      </c>
      <c r="AG44" s="246" t="s">
        <v>97</v>
      </c>
      <c r="AH44" s="241">
        <f t="shared" si="1"/>
        <v>0.25</v>
      </c>
      <c r="AI44" s="246" t="s">
        <v>98</v>
      </c>
      <c r="AJ44" s="241">
        <f t="shared" si="2"/>
        <v>0.15</v>
      </c>
      <c r="AK44" s="247">
        <f t="shared" si="3"/>
        <v>0.4</v>
      </c>
      <c r="AL44" s="248">
        <f>IFERROR(IF(AND(AF43="Probabilidad",AF44="Probabilidad"),(AL43-(+AL43*AK44)),IF(AND(AF43="Impacto",AF44="Probabilidad"),(AL42-(+AL42*AK44)),IF(AF44="Impacto",AL43,""))),"")</f>
        <v>0.17279999999999998</v>
      </c>
      <c r="AM44" s="256">
        <f>IFERROR(IF(AND(AF43="Impacto",AF44="Impacto"),(AM43-(+AM43*AK44)),IF(AND(AF43="Probabilidad",AF44="Impacto"),(AM42-(+AM42*AK44)),IF(AF44="Probabilidad",AM43,""))),"")</f>
        <v>0.44999999999999996</v>
      </c>
      <c r="AN44" s="249" t="s">
        <v>99</v>
      </c>
      <c r="AO44" s="249" t="s">
        <v>100</v>
      </c>
      <c r="AP44" s="249" t="s">
        <v>101</v>
      </c>
      <c r="AQ44" s="487"/>
      <c r="AR44" s="463"/>
      <c r="AS44" s="463"/>
      <c r="AT44" s="464"/>
      <c r="AU44" s="463"/>
      <c r="AV44" s="463"/>
      <c r="AW44" s="464"/>
      <c r="AX44" s="464"/>
      <c r="AY44" s="464"/>
      <c r="AZ44" s="487"/>
      <c r="BA44" s="738"/>
      <c r="BB44" s="738"/>
      <c r="BC44" s="738"/>
      <c r="BD44" s="738"/>
      <c r="BE44" s="738"/>
      <c r="BF44" s="408"/>
      <c r="BG44" s="408"/>
      <c r="BH44" s="416"/>
      <c r="BI44" s="416"/>
      <c r="BJ44" s="416"/>
      <c r="BK44" s="416"/>
      <c r="BL44" s="416"/>
      <c r="BM44" s="408"/>
      <c r="BN44" s="408"/>
      <c r="BO44" s="673"/>
    </row>
    <row r="45" spans="1:67" ht="120">
      <c r="A45" s="748"/>
      <c r="B45" s="751"/>
      <c r="C45" s="754"/>
      <c r="D45" s="682"/>
      <c r="E45" s="682"/>
      <c r="F45" s="483"/>
      <c r="G45" s="693"/>
      <c r="H45" s="487"/>
      <c r="I45" s="736"/>
      <c r="J45" s="463"/>
      <c r="K45" s="736"/>
      <c r="L45" s="408"/>
      <c r="M45" s="464"/>
      <c r="N45" s="408"/>
      <c r="O45" s="693"/>
      <c r="P45" s="486"/>
      <c r="Q45" s="411"/>
      <c r="R45" s="487"/>
      <c r="S45" s="455"/>
      <c r="T45" s="487"/>
      <c r="U45" s="455"/>
      <c r="V45" s="487"/>
      <c r="W45" s="455"/>
      <c r="X45" s="458"/>
      <c r="Y45" s="455"/>
      <c r="Z45" s="455"/>
      <c r="AA45" s="464"/>
      <c r="AB45" s="243">
        <v>5</v>
      </c>
      <c r="AC45" s="263" t="s">
        <v>1582</v>
      </c>
      <c r="AD45" s="239" t="s">
        <v>1592</v>
      </c>
      <c r="AE45" s="237" t="s">
        <v>1495</v>
      </c>
      <c r="AF45" s="245" t="str">
        <f t="shared" si="0"/>
        <v>Probabilidad</v>
      </c>
      <c r="AG45" s="246" t="s">
        <v>97</v>
      </c>
      <c r="AH45" s="241">
        <f t="shared" si="1"/>
        <v>0.25</v>
      </c>
      <c r="AI45" s="246" t="s">
        <v>98</v>
      </c>
      <c r="AJ45" s="241">
        <f t="shared" si="2"/>
        <v>0.15</v>
      </c>
      <c r="AK45" s="247">
        <f t="shared" si="3"/>
        <v>0.4</v>
      </c>
      <c r="AL45" s="248">
        <f>IFERROR(IF(AND(AF44="Probabilidad",AF45="Probabilidad"),(AL44-(+AL44*AK45)),IF(AND(AF44="Impacto",AF45="Probabilidad"),(AL43-(+AL43*AK45)),IF(AF45="Impacto",AL44,""))),"")</f>
        <v>0.10367999999999998</v>
      </c>
      <c r="AM45" s="248">
        <f>IFERROR(IF(AND(AF44="Impacto",AF45="Impacto"),(AM44-(+AM44*AK45)),IF(AND(AF44="Probabilidad",AF45="Impacto"),(AM43-(+AM43*AK45)),IF(AF45="Probabilidad",AM44,""))),"")</f>
        <v>0.44999999999999996</v>
      </c>
      <c r="AN45" s="249" t="s">
        <v>99</v>
      </c>
      <c r="AO45" s="249" t="s">
        <v>100</v>
      </c>
      <c r="AP45" s="249" t="s">
        <v>101</v>
      </c>
      <c r="AQ45" s="487"/>
      <c r="AR45" s="463"/>
      <c r="AS45" s="463"/>
      <c r="AT45" s="464"/>
      <c r="AU45" s="463"/>
      <c r="AV45" s="463"/>
      <c r="AW45" s="464"/>
      <c r="AX45" s="464"/>
      <c r="AY45" s="464"/>
      <c r="AZ45" s="487"/>
      <c r="BA45" s="738"/>
      <c r="BB45" s="738"/>
      <c r="BC45" s="738"/>
      <c r="BD45" s="738"/>
      <c r="BE45" s="738"/>
      <c r="BF45" s="408"/>
      <c r="BG45" s="408"/>
      <c r="BH45" s="416"/>
      <c r="BI45" s="416"/>
      <c r="BJ45" s="416"/>
      <c r="BK45" s="416"/>
      <c r="BL45" s="416"/>
      <c r="BM45" s="408"/>
      <c r="BN45" s="408"/>
      <c r="BO45" s="673"/>
    </row>
    <row r="46" spans="1:67" ht="70.5">
      <c r="A46" s="748"/>
      <c r="B46" s="751"/>
      <c r="C46" s="754"/>
      <c r="D46" s="682"/>
      <c r="E46" s="682"/>
      <c r="F46" s="483"/>
      <c r="G46" s="693"/>
      <c r="H46" s="487"/>
      <c r="I46" s="736"/>
      <c r="J46" s="463"/>
      <c r="K46" s="736"/>
      <c r="L46" s="408"/>
      <c r="M46" s="464"/>
      <c r="N46" s="408"/>
      <c r="O46" s="693"/>
      <c r="P46" s="486"/>
      <c r="Q46" s="411"/>
      <c r="R46" s="487"/>
      <c r="S46" s="455"/>
      <c r="T46" s="487"/>
      <c r="U46" s="455"/>
      <c r="V46" s="487"/>
      <c r="W46" s="455"/>
      <c r="X46" s="458"/>
      <c r="Y46" s="455"/>
      <c r="Z46" s="455"/>
      <c r="AA46" s="464"/>
      <c r="AB46" s="243">
        <v>6</v>
      </c>
      <c r="AC46" s="239" t="s">
        <v>1593</v>
      </c>
      <c r="AD46" s="239" t="s">
        <v>1592</v>
      </c>
      <c r="AE46" s="237" t="s">
        <v>1495</v>
      </c>
      <c r="AF46" s="245" t="str">
        <f t="shared" si="0"/>
        <v>Impacto</v>
      </c>
      <c r="AG46" s="246" t="s">
        <v>294</v>
      </c>
      <c r="AH46" s="241">
        <f t="shared" si="1"/>
        <v>0.1</v>
      </c>
      <c r="AI46" s="246" t="s">
        <v>98</v>
      </c>
      <c r="AJ46" s="241">
        <f t="shared" si="2"/>
        <v>0.15</v>
      </c>
      <c r="AK46" s="247">
        <f t="shared" si="3"/>
        <v>0.25</v>
      </c>
      <c r="AL46" s="248">
        <f>IFERROR(IF(AND(AF45="Probabilidad",AF46="Probabilidad"),(AL45-(+AL45*AK46)),IF(AND(AF45="Impacto",AF46="Probabilidad"),(AL44-(+AL44*AK46)),IF(AF46="Impacto",AL45,""))),"")</f>
        <v>0.10367999999999998</v>
      </c>
      <c r="AM46" s="248">
        <f>IFERROR(IF(AND(AF45="Impacto",AF46="Impacto"),(AM45-(+AM45*AK46)),IF(AND(AF45="Probabilidad",AF46="Impacto"),(AM44-(+AM44*AK46)),IF(AF46="Probabilidad",AM45,""))),"")</f>
        <v>0.33749999999999997</v>
      </c>
      <c r="AN46" s="249" t="s">
        <v>99</v>
      </c>
      <c r="AO46" s="249" t="s">
        <v>766</v>
      </c>
      <c r="AP46" s="249" t="s">
        <v>101</v>
      </c>
      <c r="AQ46" s="487"/>
      <c r="AR46" s="463"/>
      <c r="AS46" s="463"/>
      <c r="AT46" s="464"/>
      <c r="AU46" s="463"/>
      <c r="AV46" s="463"/>
      <c r="AW46" s="464"/>
      <c r="AX46" s="464"/>
      <c r="AY46" s="464"/>
      <c r="AZ46" s="487"/>
      <c r="BA46" s="738"/>
      <c r="BB46" s="738"/>
      <c r="BC46" s="738"/>
      <c r="BD46" s="738"/>
      <c r="BE46" s="738"/>
      <c r="BF46" s="408"/>
      <c r="BG46" s="408"/>
      <c r="BH46" s="416"/>
      <c r="BI46" s="416"/>
      <c r="BJ46" s="416"/>
      <c r="BK46" s="416"/>
      <c r="BL46" s="416"/>
      <c r="BM46" s="408"/>
      <c r="BN46" s="408"/>
      <c r="BO46" s="673"/>
    </row>
    <row r="47" spans="1:67" ht="89.25">
      <c r="A47" s="748"/>
      <c r="B47" s="751"/>
      <c r="C47" s="754"/>
      <c r="D47" s="682" t="s">
        <v>1470</v>
      </c>
      <c r="E47" s="682" t="s">
        <v>84</v>
      </c>
      <c r="F47" s="483">
        <v>9</v>
      </c>
      <c r="G47" s="486" t="s">
        <v>1594</v>
      </c>
      <c r="H47" s="487" t="s">
        <v>1472</v>
      </c>
      <c r="I47" s="736" t="s">
        <v>1473</v>
      </c>
      <c r="J47" s="463" t="s">
        <v>1595</v>
      </c>
      <c r="K47" s="736" t="s">
        <v>192</v>
      </c>
      <c r="L47" s="408" t="s">
        <v>408</v>
      </c>
      <c r="M47" s="464" t="s">
        <v>1475</v>
      </c>
      <c r="N47" s="408" t="s">
        <v>1596</v>
      </c>
      <c r="O47" s="408" t="s">
        <v>1597</v>
      </c>
      <c r="P47" s="486" t="s">
        <v>114</v>
      </c>
      <c r="Q47" s="411" t="s">
        <v>114</v>
      </c>
      <c r="R47" s="487" t="s">
        <v>91</v>
      </c>
      <c r="S47" s="455">
        <f>IF(R47="Muy Alta",100%,IF(R47="Alta",80%,IF(R47="Media",60%,IF(R47="Baja",40%,IF(R47="Muy Baja",20%,"")))))</f>
        <v>0.6</v>
      </c>
      <c r="T47" s="487" t="s">
        <v>125</v>
      </c>
      <c r="U47" s="455">
        <f>IF(T47="Catastrófico",100%,IF(T47="Mayor",80%,IF(T47="Moderado",60%,IF(T47="Menor",40%,IF(T47="Leve",20%,"")))))</f>
        <v>0.2</v>
      </c>
      <c r="V47" s="487" t="s">
        <v>195</v>
      </c>
      <c r="W47" s="455">
        <f>IF(V47="Catastrófico",100%,IF(V47="Mayor",80%,IF(V47="Moderado",60%,IF(V47="Menor",40%,IF(V47="Leve",20%,"")))))</f>
        <v>0.4</v>
      </c>
      <c r="X47" s="458" t="str">
        <f>IF(Y47=100%,"Catastrófico",IF(Y47=80%,"Mayor",IF(Y47=60%,"Moderado",IF(Y47=40%,"Menor",IF(Y47=20%,"Leve","")))))</f>
        <v>Menor</v>
      </c>
      <c r="Y47" s="455">
        <f>IF(AND(U47="",W47=""),"",MAX(U47,W47))</f>
        <v>0.4</v>
      </c>
      <c r="Z47" s="455" t="str">
        <f>CONCATENATE(R47,X47)</f>
        <v>MediaMenor</v>
      </c>
      <c r="AA47" s="464" t="str">
        <f>IF(Z47="Muy AltaLeve","Alto",IF(Z47="Muy AltaMenor","Alto",IF(Z47="Muy AltaModerado","Alto",IF(Z47="Muy AltaMayor","Alto",IF(Z47="Muy AltaCatastrófico","Extremo",IF(Z47="AltaLeve","Moderado",IF(Z47="AltaMenor","Moderado",IF(Z47="AltaModerado","Alto",IF(Z47="AltaMayor","Alto",IF(Z47="AltaCatastrófico","Extremo",IF(Z47="MediaLeve","Moderado",IF(Z47="MediaMenor","Moderado",IF(Z47="MediaModerado","Moderado",IF(Z47="MediaMayor","Alto",IF(Z47="MediaCatastrófico","Extremo",IF(Z47="BajaLeve","Bajo",IF(Z47="BajaMenor","Moderado",IF(Z47="BajaModerado","Moderado",IF(Z47="BajaMayor","Alto",IF(Z47="BajaCatastrófico","Extremo",IF(Z47="Muy BajaLeve","Bajo",IF(Z47="Muy BajaMenor","Bajo",IF(Z47="Muy BajaModerado","Moderado",IF(Z47="Muy BajaMayor","Alto",IF(Z47="Muy BajaCatastrófico","Extremo","")))))))))))))))))))))))))</f>
        <v>Moderado</v>
      </c>
      <c r="AB47" s="243">
        <v>1</v>
      </c>
      <c r="AC47" s="259" t="s">
        <v>1579</v>
      </c>
      <c r="AD47" s="239" t="s">
        <v>1598</v>
      </c>
      <c r="AE47" s="234" t="s">
        <v>1481</v>
      </c>
      <c r="AF47" s="245" t="str">
        <f t="shared" si="0"/>
        <v>Probabilidad</v>
      </c>
      <c r="AG47" s="246" t="s">
        <v>97</v>
      </c>
      <c r="AH47" s="241">
        <f t="shared" si="1"/>
        <v>0.25</v>
      </c>
      <c r="AI47" s="246" t="s">
        <v>98</v>
      </c>
      <c r="AJ47" s="241">
        <f t="shared" si="2"/>
        <v>0.15</v>
      </c>
      <c r="AK47" s="247">
        <f t="shared" si="3"/>
        <v>0.4</v>
      </c>
      <c r="AL47" s="248">
        <f>IFERROR(IF(AF47="Probabilidad",(S47-(+S47*AK47)),IF(AF47="Impacto",S47,"")),"")</f>
        <v>0.36</v>
      </c>
      <c r="AM47" s="248">
        <f>IFERROR(IF(AF47="Impacto",(Y47-(+Y47*AK47)),IF(AF47="Probabilidad",Y47,"")),"")</f>
        <v>0.4</v>
      </c>
      <c r="AN47" s="249" t="s">
        <v>1420</v>
      </c>
      <c r="AO47" s="249" t="s">
        <v>766</v>
      </c>
      <c r="AP47" s="249" t="s">
        <v>101</v>
      </c>
      <c r="AQ47" s="487" t="s">
        <v>1599</v>
      </c>
      <c r="AR47" s="462">
        <f>S47</f>
        <v>0.6</v>
      </c>
      <c r="AS47" s="462">
        <f>IF(AL47="","",MIN(AL47:AL49))</f>
        <v>0.12959999999999999</v>
      </c>
      <c r="AT47" s="464" t="str">
        <f>IFERROR(IF(AS47="","",IF(AS47&lt;=0.2,"Muy Baja",IF(AS47&lt;=0.4,"Baja",IF(AS47&lt;=0.6,"Media",IF(AS47&lt;=0.8,"Alta","Muy Alta"))))),"")</f>
        <v>Muy Baja</v>
      </c>
      <c r="AU47" s="462">
        <f>Y47</f>
        <v>0.4</v>
      </c>
      <c r="AV47" s="462">
        <f>IF(AM47="","",MIN(AM47:AM49))</f>
        <v>0.4</v>
      </c>
      <c r="AW47" s="464" t="str">
        <f>IFERROR(IF(AV47="","",IF(AV47&lt;=0.2,"Leve",IF(AV47&lt;=0.4,"Menor",IF(AV47&lt;=0.6,"Moderado",IF(AV47&lt;=0.8,"Mayor","Catastrófico"))))),"")</f>
        <v>Menor</v>
      </c>
      <c r="AX47" s="464" t="str">
        <f>AA47</f>
        <v>Moderado</v>
      </c>
      <c r="AY47" s="464" t="str">
        <f>IFERROR(IF(OR(AND(AT47="Muy Baja",AW47="Leve"),AND(AT47="Muy Baja",AW47="Menor"),AND(AT47="Baja",AW47="Leve")),"Bajo",IF(OR(AND(AT47="Muy baja",AW47="Moderado"),AND(AT47="Baja",AW47="Menor"),AND(AT47="Baja",AW47="Moderado"),AND(AT47="Media",AW47="Leve"),AND(AT47="Media",AW47="Menor"),AND(AT47="Media",AW47="Moderado"),AND(AT47="Alta",AW47="Leve"),AND(AT47="Alta",AW47="Menor")),"Moderado",IF(OR(AND(AT47="Muy Baja",AW47="Mayor"),AND(AT47="Baja",AW47="Mayor"),AND(AT47="Media",AW47="Mayor"),AND(AT47="Alta",AW47="Moderado"),AND(AT47="Alta",AW47="Mayor"),AND(AT47="Muy Alta",AW47="Leve"),AND(AT47="Muy Alta",AW47="Menor"),AND(AT47="Muy Alta",AW47="Moderado"),AND(AT47="Muy Alta",AW47="Mayor")),"Alto",IF(OR(AND(AT47="Muy Baja",AW47="Catastrófico"),AND(AT47="Baja",AW47="Catastrófico"),AND(AT47="Media",AW47="Catastrófico"),AND(AT47="Alta",AW47="Catastrófico"),AND(AT47="Muy Alta",AW47="Catastrófico")),"Extremo","")))),"")</f>
        <v>Bajo</v>
      </c>
      <c r="AZ47" s="487" t="s">
        <v>132</v>
      </c>
      <c r="BA47" s="738" t="s">
        <v>133</v>
      </c>
      <c r="BB47" s="738" t="s">
        <v>133</v>
      </c>
      <c r="BC47" s="738" t="s">
        <v>133</v>
      </c>
      <c r="BD47" s="738" t="s">
        <v>133</v>
      </c>
      <c r="BE47" s="738" t="s">
        <v>133</v>
      </c>
      <c r="BF47" s="408"/>
      <c r="BG47" s="408"/>
      <c r="BH47" s="416" t="s">
        <v>114</v>
      </c>
      <c r="BI47" s="416"/>
      <c r="BJ47" s="416"/>
      <c r="BK47" s="416"/>
      <c r="BL47" s="416" t="s">
        <v>114</v>
      </c>
      <c r="BM47" s="408" t="s">
        <v>201</v>
      </c>
      <c r="BN47" s="408" t="s">
        <v>219</v>
      </c>
      <c r="BO47" s="673" t="s">
        <v>219</v>
      </c>
    </row>
    <row r="48" spans="1:67" ht="70.5">
      <c r="A48" s="748"/>
      <c r="B48" s="751"/>
      <c r="C48" s="754"/>
      <c r="D48" s="682"/>
      <c r="E48" s="682"/>
      <c r="F48" s="483"/>
      <c r="G48" s="486"/>
      <c r="H48" s="487"/>
      <c r="I48" s="736"/>
      <c r="J48" s="463"/>
      <c r="K48" s="736"/>
      <c r="L48" s="408"/>
      <c r="M48" s="464"/>
      <c r="N48" s="408"/>
      <c r="O48" s="408"/>
      <c r="P48" s="486"/>
      <c r="Q48" s="411"/>
      <c r="R48" s="487"/>
      <c r="S48" s="455"/>
      <c r="T48" s="487"/>
      <c r="U48" s="455"/>
      <c r="V48" s="487"/>
      <c r="W48" s="455"/>
      <c r="X48" s="458"/>
      <c r="Y48" s="455"/>
      <c r="Z48" s="455"/>
      <c r="AA48" s="464"/>
      <c r="AB48" s="243">
        <v>2</v>
      </c>
      <c r="AC48" s="257" t="s">
        <v>1591</v>
      </c>
      <c r="AD48" s="239">
        <v>1</v>
      </c>
      <c r="AE48" s="258" t="s">
        <v>1497</v>
      </c>
      <c r="AF48" s="245" t="str">
        <f t="shared" si="0"/>
        <v>Probabilidad</v>
      </c>
      <c r="AG48" s="246" t="s">
        <v>97</v>
      </c>
      <c r="AH48" s="241">
        <f t="shared" si="1"/>
        <v>0.25</v>
      </c>
      <c r="AI48" s="246" t="s">
        <v>98</v>
      </c>
      <c r="AJ48" s="241">
        <f t="shared" si="2"/>
        <v>0.15</v>
      </c>
      <c r="AK48" s="247">
        <f t="shared" si="3"/>
        <v>0.4</v>
      </c>
      <c r="AL48" s="248">
        <f>IFERROR(IF(AND(AF47="Probabilidad",AF48="Probabilidad"),(AL47-(+AL47*AK48)),IF(AF48="Probabilidad",(S47-(+S47*AK48)),IF(AF48="Impacto",AL47,""))),"")</f>
        <v>0.216</v>
      </c>
      <c r="AM48" s="248">
        <f>IFERROR(IF(AND(AF47="Impacto",AF48="Impacto"),(AM47-(+AM47*AK48)),IF(AF48="Impacto",(Y47-(Y47*AK48)),IF(AF48="Probabilidad",AM47,""))),"")</f>
        <v>0.4</v>
      </c>
      <c r="AN48" s="249" t="s">
        <v>99</v>
      </c>
      <c r="AO48" s="249" t="s">
        <v>100</v>
      </c>
      <c r="AP48" s="249" t="s">
        <v>101</v>
      </c>
      <c r="AQ48" s="487"/>
      <c r="AR48" s="463"/>
      <c r="AS48" s="463"/>
      <c r="AT48" s="464"/>
      <c r="AU48" s="463"/>
      <c r="AV48" s="463"/>
      <c r="AW48" s="464"/>
      <c r="AX48" s="464"/>
      <c r="AY48" s="464"/>
      <c r="AZ48" s="487"/>
      <c r="BA48" s="738"/>
      <c r="BB48" s="738"/>
      <c r="BC48" s="738"/>
      <c r="BD48" s="738"/>
      <c r="BE48" s="738"/>
      <c r="BF48" s="408"/>
      <c r="BG48" s="408"/>
      <c r="BH48" s="416"/>
      <c r="BI48" s="416"/>
      <c r="BJ48" s="416"/>
      <c r="BK48" s="416"/>
      <c r="BL48" s="416"/>
      <c r="BM48" s="408"/>
      <c r="BN48" s="408"/>
      <c r="BO48" s="673"/>
    </row>
    <row r="49" spans="1:67" ht="76.5">
      <c r="A49" s="748"/>
      <c r="B49" s="751"/>
      <c r="C49" s="754"/>
      <c r="D49" s="682"/>
      <c r="E49" s="682"/>
      <c r="F49" s="483"/>
      <c r="G49" s="486"/>
      <c r="H49" s="487"/>
      <c r="I49" s="736"/>
      <c r="J49" s="463"/>
      <c r="K49" s="736"/>
      <c r="L49" s="408"/>
      <c r="M49" s="464"/>
      <c r="N49" s="408"/>
      <c r="O49" s="408"/>
      <c r="P49" s="486"/>
      <c r="Q49" s="411"/>
      <c r="R49" s="487"/>
      <c r="S49" s="455"/>
      <c r="T49" s="487"/>
      <c r="U49" s="455"/>
      <c r="V49" s="487"/>
      <c r="W49" s="455"/>
      <c r="X49" s="458"/>
      <c r="Y49" s="455"/>
      <c r="Z49" s="455"/>
      <c r="AA49" s="464"/>
      <c r="AB49" s="243">
        <v>3</v>
      </c>
      <c r="AC49" s="259" t="s">
        <v>1528</v>
      </c>
      <c r="AD49" s="239" t="s">
        <v>1598</v>
      </c>
      <c r="AE49" s="237" t="s">
        <v>1529</v>
      </c>
      <c r="AF49" s="245" t="str">
        <f t="shared" si="0"/>
        <v>Probabilidad</v>
      </c>
      <c r="AG49" s="246" t="s">
        <v>97</v>
      </c>
      <c r="AH49" s="241">
        <f t="shared" si="1"/>
        <v>0.25</v>
      </c>
      <c r="AI49" s="246" t="s">
        <v>98</v>
      </c>
      <c r="AJ49" s="241">
        <f t="shared" si="2"/>
        <v>0.15</v>
      </c>
      <c r="AK49" s="247">
        <f t="shared" si="3"/>
        <v>0.4</v>
      </c>
      <c r="AL49" s="248">
        <f>IFERROR(IF(AND(AF48="Probabilidad",AF49="Probabilidad"),(AL48-(+AL48*AK49)),IF(AND(AF48="Impacto",AF49="Probabilidad"),(AL47-(+AL47*AK49)),IF(AF49="Impacto",AL48,""))),"")</f>
        <v>0.12959999999999999</v>
      </c>
      <c r="AM49" s="248">
        <f>IFERROR(IF(AND(AF48="Impacto",AF49="Impacto"),(AM48-(+AM48*AK49)),IF(AND(AF48="Probabilidad",AF49="Impacto"),(AM47-(+AM47*AK49)),IF(AF49="Probabilidad",AM48,""))),"")</f>
        <v>0.4</v>
      </c>
      <c r="AN49" s="249" t="s">
        <v>99</v>
      </c>
      <c r="AO49" s="249" t="s">
        <v>100</v>
      </c>
      <c r="AP49" s="249" t="s">
        <v>101</v>
      </c>
      <c r="AQ49" s="487"/>
      <c r="AR49" s="463"/>
      <c r="AS49" s="463"/>
      <c r="AT49" s="464"/>
      <c r="AU49" s="463"/>
      <c r="AV49" s="463"/>
      <c r="AW49" s="464"/>
      <c r="AX49" s="464"/>
      <c r="AY49" s="464"/>
      <c r="AZ49" s="487"/>
      <c r="BA49" s="738"/>
      <c r="BB49" s="738"/>
      <c r="BC49" s="738"/>
      <c r="BD49" s="738"/>
      <c r="BE49" s="738"/>
      <c r="BF49" s="408"/>
      <c r="BG49" s="408"/>
      <c r="BH49" s="416"/>
      <c r="BI49" s="416"/>
      <c r="BJ49" s="416"/>
      <c r="BK49" s="416"/>
      <c r="BL49" s="416"/>
      <c r="BM49" s="408"/>
      <c r="BN49" s="408"/>
      <c r="BO49" s="673"/>
    </row>
    <row r="50" spans="1:67" ht="70.5">
      <c r="A50" s="748"/>
      <c r="B50" s="751"/>
      <c r="C50" s="754"/>
      <c r="D50" s="682" t="s">
        <v>1470</v>
      </c>
      <c r="E50" s="682" t="s">
        <v>84</v>
      </c>
      <c r="F50" s="483">
        <v>10</v>
      </c>
      <c r="G50" s="408" t="s">
        <v>1594</v>
      </c>
      <c r="H50" s="487" t="s">
        <v>1501</v>
      </c>
      <c r="I50" s="736" t="s">
        <v>1487</v>
      </c>
      <c r="J50" s="463" t="s">
        <v>1600</v>
      </c>
      <c r="K50" s="736" t="s">
        <v>192</v>
      </c>
      <c r="L50" s="408" t="s">
        <v>408</v>
      </c>
      <c r="M50" s="464" t="s">
        <v>1475</v>
      </c>
      <c r="N50" s="408" t="s">
        <v>1601</v>
      </c>
      <c r="O50" s="408" t="s">
        <v>1602</v>
      </c>
      <c r="P50" s="486" t="s">
        <v>114</v>
      </c>
      <c r="Q50" s="411" t="s">
        <v>114</v>
      </c>
      <c r="R50" s="487" t="s">
        <v>91</v>
      </c>
      <c r="S50" s="455">
        <f>IF(R50="Muy Alta",100%,IF(R50="Alta",80%,IF(R50="Media",60%,IF(R50="Baja",40%,IF(R50="Muy Baja",20%,"")))))</f>
        <v>0.6</v>
      </c>
      <c r="T50" s="487" t="s">
        <v>125</v>
      </c>
      <c r="U50" s="455">
        <f>IF(T50="Catastrófico",100%,IF(T50="Mayor",80%,IF(T50="Moderado",60%,IF(T50="Menor",40%,IF(T50="Leve",20%,"")))))</f>
        <v>0.2</v>
      </c>
      <c r="V50" s="487" t="s">
        <v>195</v>
      </c>
      <c r="W50" s="455">
        <f>IF(V50="Catastrófico",100%,IF(V50="Mayor",80%,IF(V50="Moderado",60%,IF(V50="Menor",40%,IF(V50="Leve",20%,"")))))</f>
        <v>0.4</v>
      </c>
      <c r="X50" s="458" t="str">
        <f>IF(Y50=100%,"Catastrófico",IF(Y50=80%,"Mayor",IF(Y50=60%,"Moderado",IF(Y50=40%,"Menor",IF(Y50=20%,"Leve","")))))</f>
        <v>Menor</v>
      </c>
      <c r="Y50" s="455">
        <f>IF(AND(U50="",W50=""),"",MAX(U50,W50))</f>
        <v>0.4</v>
      </c>
      <c r="Z50" s="455" t="str">
        <f>CONCATENATE(R50,X50)</f>
        <v>MediaMenor</v>
      </c>
      <c r="AA50" s="464" t="str">
        <f>IF(Z50="Muy AltaLeve","Alto",IF(Z50="Muy AltaMenor","Alto",IF(Z50="Muy AltaModerado","Alto",IF(Z50="Muy AltaMayor","Alto",IF(Z50="Muy AltaCatastrófico","Extremo",IF(Z50="AltaLeve","Moderado",IF(Z50="AltaMenor","Moderado",IF(Z50="AltaModerado","Alto",IF(Z50="AltaMayor","Alto",IF(Z50="AltaCatastrófico","Extremo",IF(Z50="MediaLeve","Moderado",IF(Z50="MediaMenor","Moderado",IF(Z50="MediaModerado","Moderado",IF(Z50="MediaMayor","Alto",IF(Z50="MediaCatastrófico","Extremo",IF(Z50="BajaLeve","Bajo",IF(Z50="BajaMenor","Moderado",IF(Z50="BajaModerado","Moderado",IF(Z50="BajaMayor","Alto",IF(Z50="BajaCatastrófico","Extremo",IF(Z50="Muy BajaLeve","Bajo",IF(Z50="Muy BajaMenor","Bajo",IF(Z50="Muy BajaModerado","Moderado",IF(Z50="Muy BajaMayor","Alto",IF(Z50="Muy BajaCatastrófico","Extremo","")))))))))))))))))))))))))</f>
        <v>Moderado</v>
      </c>
      <c r="AB50" s="243">
        <v>1</v>
      </c>
      <c r="AC50" s="259" t="s">
        <v>1603</v>
      </c>
      <c r="AD50" s="239" t="s">
        <v>1589</v>
      </c>
      <c r="AE50" s="258" t="s">
        <v>1497</v>
      </c>
      <c r="AF50" s="245" t="str">
        <f t="shared" si="0"/>
        <v>Probabilidad</v>
      </c>
      <c r="AG50" s="246" t="s">
        <v>97</v>
      </c>
      <c r="AH50" s="241">
        <f t="shared" si="1"/>
        <v>0.25</v>
      </c>
      <c r="AI50" s="246" t="s">
        <v>98</v>
      </c>
      <c r="AJ50" s="241">
        <f t="shared" si="2"/>
        <v>0.15</v>
      </c>
      <c r="AK50" s="247">
        <f t="shared" si="3"/>
        <v>0.4</v>
      </c>
      <c r="AL50" s="248">
        <f>IFERROR(IF(AF50="Probabilidad",(S50-(+S50*AK50)),IF(AF50="Impacto",S50,"")),"")</f>
        <v>0.36</v>
      </c>
      <c r="AM50" s="248">
        <f>IFERROR(IF(AF50="Impacto",(Y50-(+Y50*AK50)),IF(AF50="Probabilidad",Y50,"")),"")</f>
        <v>0.4</v>
      </c>
      <c r="AN50" s="249" t="s">
        <v>99</v>
      </c>
      <c r="AO50" s="249" t="s">
        <v>100</v>
      </c>
      <c r="AP50" s="249" t="s">
        <v>1560</v>
      </c>
      <c r="AQ50" s="487" t="s">
        <v>1604</v>
      </c>
      <c r="AR50" s="462">
        <f>S50</f>
        <v>0.6</v>
      </c>
      <c r="AS50" s="462">
        <f>IF(AL50="","",MIN(AL50:AL53))</f>
        <v>0.108</v>
      </c>
      <c r="AT50" s="464" t="str">
        <f>IFERROR(IF(AS50="","",IF(AS50&lt;=0.2,"Muy Baja",IF(AS50&lt;=0.4,"Baja",IF(AS50&lt;=0.6,"Media",IF(AS50&lt;=0.8,"Alta","Muy Alta"))))),"")</f>
        <v>Muy Baja</v>
      </c>
      <c r="AU50" s="462">
        <f>Y50</f>
        <v>0.4</v>
      </c>
      <c r="AV50" s="462">
        <f>IF(AM50="","",MIN(AM50:AM53))</f>
        <v>0.30000000000000004</v>
      </c>
      <c r="AW50" s="464" t="str">
        <f>IFERROR(IF(AV50="","",IF(AV50&lt;=0.2,"Leve",IF(AV50&lt;=0.4,"Menor",IF(AV50&lt;=0.6,"Moderado",IF(AV50&lt;=0.8,"Mayor","Catastrófico"))))),"")</f>
        <v>Menor</v>
      </c>
      <c r="AX50" s="464" t="str">
        <f>AA50</f>
        <v>Moderado</v>
      </c>
      <c r="AY50" s="464" t="str">
        <f>IFERROR(IF(OR(AND(AT50="Muy Baja",AW50="Leve"),AND(AT50="Muy Baja",AW50="Menor"),AND(AT50="Baja",AW50="Leve")),"Bajo",IF(OR(AND(AT50="Muy baja",AW50="Moderado"),AND(AT50="Baja",AW50="Menor"),AND(AT50="Baja",AW50="Moderado"),AND(AT50="Media",AW50="Leve"),AND(AT50="Media",AW50="Menor"),AND(AT50="Media",AW50="Moderado"),AND(AT50="Alta",AW50="Leve"),AND(AT50="Alta",AW50="Menor")),"Moderado",IF(OR(AND(AT50="Muy Baja",AW50="Mayor"),AND(AT50="Baja",AW50="Mayor"),AND(AT50="Media",AW50="Mayor"),AND(AT50="Alta",AW50="Moderado"),AND(AT50="Alta",AW50="Mayor"),AND(AT50="Muy Alta",AW50="Leve"),AND(AT50="Muy Alta",AW50="Menor"),AND(AT50="Muy Alta",AW50="Moderado"),AND(AT50="Muy Alta",AW50="Mayor")),"Alto",IF(OR(AND(AT50="Muy Baja",AW50="Catastrófico"),AND(AT50="Baja",AW50="Catastrófico"),AND(AT50="Media",AW50="Catastrófico"),AND(AT50="Alta",AW50="Catastrófico"),AND(AT50="Muy Alta",AW50="Catastrófico")),"Extremo","")))),"")</f>
        <v>Bajo</v>
      </c>
      <c r="AZ50" s="487" t="s">
        <v>132</v>
      </c>
      <c r="BA50" s="738" t="s">
        <v>133</v>
      </c>
      <c r="BB50" s="738" t="s">
        <v>133</v>
      </c>
      <c r="BC50" s="738" t="s">
        <v>133</v>
      </c>
      <c r="BD50" s="738" t="s">
        <v>133</v>
      </c>
      <c r="BE50" s="738" t="s">
        <v>133</v>
      </c>
      <c r="BF50" s="408"/>
      <c r="BG50" s="408"/>
      <c r="BH50" s="416" t="s">
        <v>114</v>
      </c>
      <c r="BI50" s="416"/>
      <c r="BJ50" s="416"/>
      <c r="BK50" s="416"/>
      <c r="BL50" s="416" t="s">
        <v>114</v>
      </c>
      <c r="BM50" s="408" t="s">
        <v>201</v>
      </c>
      <c r="BN50" s="408" t="s">
        <v>219</v>
      </c>
      <c r="BO50" s="673" t="s">
        <v>219</v>
      </c>
    </row>
    <row r="51" spans="1:67" ht="70.5">
      <c r="A51" s="748"/>
      <c r="B51" s="751"/>
      <c r="C51" s="754"/>
      <c r="D51" s="682"/>
      <c r="E51" s="682"/>
      <c r="F51" s="483"/>
      <c r="G51" s="408"/>
      <c r="H51" s="487"/>
      <c r="I51" s="736"/>
      <c r="J51" s="463"/>
      <c r="K51" s="736"/>
      <c r="L51" s="408"/>
      <c r="M51" s="464"/>
      <c r="N51" s="408"/>
      <c r="O51" s="408"/>
      <c r="P51" s="486"/>
      <c r="Q51" s="411"/>
      <c r="R51" s="487"/>
      <c r="S51" s="455"/>
      <c r="T51" s="487"/>
      <c r="U51" s="455"/>
      <c r="V51" s="487"/>
      <c r="W51" s="455"/>
      <c r="X51" s="458"/>
      <c r="Y51" s="455"/>
      <c r="Z51" s="455"/>
      <c r="AA51" s="464"/>
      <c r="AB51" s="243">
        <v>2</v>
      </c>
      <c r="AC51" s="262" t="s">
        <v>1605</v>
      </c>
      <c r="AD51" s="239" t="s">
        <v>1589</v>
      </c>
      <c r="AE51" s="237" t="s">
        <v>1540</v>
      </c>
      <c r="AF51" s="245" t="str">
        <f t="shared" si="0"/>
        <v>Probabilidad</v>
      </c>
      <c r="AG51" s="249" t="s">
        <v>97</v>
      </c>
      <c r="AH51" s="241">
        <f t="shared" si="1"/>
        <v>0.25</v>
      </c>
      <c r="AI51" s="249" t="s">
        <v>98</v>
      </c>
      <c r="AJ51" s="241">
        <f t="shared" si="2"/>
        <v>0.15</v>
      </c>
      <c r="AK51" s="247">
        <f t="shared" si="3"/>
        <v>0.4</v>
      </c>
      <c r="AL51" s="248">
        <f>IFERROR(IF(AND(AF50="Probabilidad",AF51="Probabilidad"),(AL50-(+AL50*AK51)),IF(AF51="Probabilidad",(S50-(+S50*AK51)),IF(AF51="Impacto",AL50,""))),"")</f>
        <v>0.216</v>
      </c>
      <c r="AM51" s="248">
        <f>IFERROR(IF(AND(AF50="Impacto",AF51="Impacto"),(AM50-(+AM50*AK51)),IF(AF51="Impacto",(Y50-(Y50*AK51)),IF(AF51="Probabilidad",AM50,""))),"")</f>
        <v>0.4</v>
      </c>
      <c r="AN51" s="249" t="s">
        <v>99</v>
      </c>
      <c r="AO51" s="249" t="s">
        <v>100</v>
      </c>
      <c r="AP51" s="249" t="s">
        <v>1560</v>
      </c>
      <c r="AQ51" s="487"/>
      <c r="AR51" s="463"/>
      <c r="AS51" s="463"/>
      <c r="AT51" s="464"/>
      <c r="AU51" s="463"/>
      <c r="AV51" s="463"/>
      <c r="AW51" s="464"/>
      <c r="AX51" s="464"/>
      <c r="AY51" s="464"/>
      <c r="AZ51" s="487"/>
      <c r="BA51" s="738"/>
      <c r="BB51" s="738"/>
      <c r="BC51" s="738"/>
      <c r="BD51" s="738"/>
      <c r="BE51" s="738"/>
      <c r="BF51" s="408"/>
      <c r="BG51" s="408"/>
      <c r="BH51" s="416"/>
      <c r="BI51" s="416"/>
      <c r="BJ51" s="416"/>
      <c r="BK51" s="416"/>
      <c r="BL51" s="416"/>
      <c r="BM51" s="408"/>
      <c r="BN51" s="408"/>
      <c r="BO51" s="673"/>
    </row>
    <row r="52" spans="1:67" ht="70.5">
      <c r="A52" s="748"/>
      <c r="B52" s="751"/>
      <c r="C52" s="754"/>
      <c r="D52" s="682"/>
      <c r="E52" s="682"/>
      <c r="F52" s="483"/>
      <c r="G52" s="408"/>
      <c r="H52" s="487"/>
      <c r="I52" s="736"/>
      <c r="J52" s="463"/>
      <c r="K52" s="736"/>
      <c r="L52" s="408"/>
      <c r="M52" s="464"/>
      <c r="N52" s="408"/>
      <c r="O52" s="408"/>
      <c r="P52" s="486"/>
      <c r="Q52" s="411"/>
      <c r="R52" s="487"/>
      <c r="S52" s="455"/>
      <c r="T52" s="487"/>
      <c r="U52" s="455"/>
      <c r="V52" s="487"/>
      <c r="W52" s="455"/>
      <c r="X52" s="458"/>
      <c r="Y52" s="455"/>
      <c r="Z52" s="455"/>
      <c r="AA52" s="464"/>
      <c r="AB52" s="243">
        <v>3</v>
      </c>
      <c r="AC52" s="239" t="s">
        <v>1606</v>
      </c>
      <c r="AD52" s="239" t="s">
        <v>1589</v>
      </c>
      <c r="AE52" s="237" t="s">
        <v>1495</v>
      </c>
      <c r="AF52" s="245" t="str">
        <f t="shared" si="0"/>
        <v>Probabilidad</v>
      </c>
      <c r="AG52" s="246" t="s">
        <v>97</v>
      </c>
      <c r="AH52" s="241">
        <f t="shared" si="1"/>
        <v>0.25</v>
      </c>
      <c r="AI52" s="246" t="s">
        <v>710</v>
      </c>
      <c r="AJ52" s="241">
        <f t="shared" si="2"/>
        <v>0.25</v>
      </c>
      <c r="AK52" s="247">
        <f t="shared" si="3"/>
        <v>0.5</v>
      </c>
      <c r="AL52" s="248">
        <f>IFERROR(IF(AND(AF51="Probabilidad",AF52="Probabilidad"),(AL51-(+AL51*AK52)),IF(AND(AF51="Impacto",AF52="Probabilidad"),(AL50-(+AL50*AK52)),IF(AF52="Impacto",AL51,""))),"")</f>
        <v>0.108</v>
      </c>
      <c r="AM52" s="248">
        <f>IFERROR(IF(AND(AF51="Impacto",AF52="Impacto"),(AM51-(+AM51*AK52)),IF(AND(AF51="Probabilidad",AF52="Impacto"),(AM50-(+AM50*AK52)),IF(AF52="Probabilidad",AM51,""))),"")</f>
        <v>0.4</v>
      </c>
      <c r="AN52" s="249" t="s">
        <v>99</v>
      </c>
      <c r="AO52" s="249" t="s">
        <v>100</v>
      </c>
      <c r="AP52" s="249" t="s">
        <v>101</v>
      </c>
      <c r="AQ52" s="487"/>
      <c r="AR52" s="463"/>
      <c r="AS52" s="463"/>
      <c r="AT52" s="464"/>
      <c r="AU52" s="463"/>
      <c r="AV52" s="463"/>
      <c r="AW52" s="464"/>
      <c r="AX52" s="464"/>
      <c r="AY52" s="464"/>
      <c r="AZ52" s="487"/>
      <c r="BA52" s="738"/>
      <c r="BB52" s="738"/>
      <c r="BC52" s="738"/>
      <c r="BD52" s="738"/>
      <c r="BE52" s="738"/>
      <c r="BF52" s="408"/>
      <c r="BG52" s="408"/>
      <c r="BH52" s="416"/>
      <c r="BI52" s="416"/>
      <c r="BJ52" s="416"/>
      <c r="BK52" s="416"/>
      <c r="BL52" s="416"/>
      <c r="BM52" s="408"/>
      <c r="BN52" s="408"/>
      <c r="BO52" s="673"/>
    </row>
    <row r="53" spans="1:67" ht="71.25" thickBot="1">
      <c r="A53" s="769"/>
      <c r="B53" s="770"/>
      <c r="C53" s="792"/>
      <c r="D53" s="761"/>
      <c r="E53" s="761"/>
      <c r="F53" s="469"/>
      <c r="G53" s="409"/>
      <c r="H53" s="452"/>
      <c r="I53" s="757"/>
      <c r="J53" s="472"/>
      <c r="K53" s="757"/>
      <c r="L53" s="409"/>
      <c r="M53" s="756"/>
      <c r="N53" s="409"/>
      <c r="O53" s="409"/>
      <c r="P53" s="504"/>
      <c r="Q53" s="412"/>
      <c r="R53" s="452"/>
      <c r="S53" s="760"/>
      <c r="T53" s="452"/>
      <c r="U53" s="760"/>
      <c r="V53" s="452"/>
      <c r="W53" s="760"/>
      <c r="X53" s="516"/>
      <c r="Y53" s="760"/>
      <c r="Z53" s="760"/>
      <c r="AA53" s="756"/>
      <c r="AB53" s="150">
        <v>4</v>
      </c>
      <c r="AC53" s="131" t="s">
        <v>1607</v>
      </c>
      <c r="AD53" s="131" t="s">
        <v>1589</v>
      </c>
      <c r="AE53" s="138" t="s">
        <v>1495</v>
      </c>
      <c r="AF53" s="142" t="str">
        <f t="shared" si="0"/>
        <v>Impacto</v>
      </c>
      <c r="AG53" s="143" t="s">
        <v>294</v>
      </c>
      <c r="AH53" s="214">
        <f t="shared" si="1"/>
        <v>0.1</v>
      </c>
      <c r="AI53" s="143" t="s">
        <v>98</v>
      </c>
      <c r="AJ53" s="214">
        <f t="shared" si="2"/>
        <v>0.15</v>
      </c>
      <c r="AK53" s="152">
        <f t="shared" si="3"/>
        <v>0.25</v>
      </c>
      <c r="AL53" s="153">
        <f>IFERROR(IF(AND(AF52="Probabilidad",AF53="Probabilidad"),(AL52-(+AL52*AK53)),IF(AND(AF52="Impacto",AF53="Probabilidad"),(AL51-(+AL51*AK53)),IF(AF53="Impacto",AL52,""))),"")</f>
        <v>0.108</v>
      </c>
      <c r="AM53" s="153">
        <f>IFERROR(IF(AND(AF52="Impacto",AF53="Impacto"),(AM52-(+AM52*AK53)),IF(AND(AF52="Probabilidad",AF53="Impacto"),(AM51-(+AM51*AK53)),IF(AF53="Probabilidad",AM52,""))),"")</f>
        <v>0.30000000000000004</v>
      </c>
      <c r="AN53" s="154" t="s">
        <v>99</v>
      </c>
      <c r="AO53" s="154" t="s">
        <v>766</v>
      </c>
      <c r="AP53" s="154" t="s">
        <v>1560</v>
      </c>
      <c r="AQ53" s="452"/>
      <c r="AR53" s="472"/>
      <c r="AS53" s="472"/>
      <c r="AT53" s="756"/>
      <c r="AU53" s="472"/>
      <c r="AV53" s="472"/>
      <c r="AW53" s="756"/>
      <c r="AX53" s="756"/>
      <c r="AY53" s="756"/>
      <c r="AZ53" s="452"/>
      <c r="BA53" s="799"/>
      <c r="BB53" s="799"/>
      <c r="BC53" s="799"/>
      <c r="BD53" s="799"/>
      <c r="BE53" s="799"/>
      <c r="BF53" s="409"/>
      <c r="BG53" s="409"/>
      <c r="BH53" s="417"/>
      <c r="BI53" s="417"/>
      <c r="BJ53" s="417"/>
      <c r="BK53" s="417"/>
      <c r="BL53" s="417"/>
      <c r="BM53" s="409"/>
      <c r="BN53" s="409"/>
      <c r="BO53" s="746"/>
    </row>
    <row r="54" spans="1:67" ht="70.5">
      <c r="A54" s="855" t="s">
        <v>311</v>
      </c>
      <c r="B54" s="784" t="s">
        <v>381</v>
      </c>
      <c r="C54" s="833" t="s">
        <v>1608</v>
      </c>
      <c r="D54" s="859" t="s">
        <v>1470</v>
      </c>
      <c r="E54" s="859" t="s">
        <v>314</v>
      </c>
      <c r="F54" s="860">
        <v>1</v>
      </c>
      <c r="G54" s="766" t="s">
        <v>1609</v>
      </c>
      <c r="H54" s="765" t="s">
        <v>1472</v>
      </c>
      <c r="I54" s="765" t="s">
        <v>1473</v>
      </c>
      <c r="J54" s="854" t="s">
        <v>1610</v>
      </c>
      <c r="K54" s="765" t="s">
        <v>192</v>
      </c>
      <c r="L54" s="766" t="s">
        <v>349</v>
      </c>
      <c r="M54" s="850" t="s">
        <v>1475</v>
      </c>
      <c r="N54" s="853" t="s">
        <v>1611</v>
      </c>
      <c r="O54" s="853" t="s">
        <v>1612</v>
      </c>
      <c r="P54" s="655" t="s">
        <v>114</v>
      </c>
      <c r="Q54" s="762" t="s">
        <v>114</v>
      </c>
      <c r="R54" s="765" t="s">
        <v>233</v>
      </c>
      <c r="S54" s="852">
        <f>IF(R54="Muy Alta",100%,IF(R54="Alta",80%,IF(R54="Media",60%,IF(R54="Baja",40%,IF(R54="Muy Baja",20%,"")))))</f>
        <v>0.8</v>
      </c>
      <c r="T54" s="765" t="s">
        <v>125</v>
      </c>
      <c r="U54" s="852">
        <f>IF(T54="Catastrófico",100%,IF(T54="Mayor",80%,IF(T54="Moderado",60%,IF(T54="Menor",40%,IF(T54="Leve",20%,"")))))</f>
        <v>0.2</v>
      </c>
      <c r="V54" s="765" t="s">
        <v>125</v>
      </c>
      <c r="W54" s="852">
        <f>IF(V54="Catastrófico",100%,IF(V54="Mayor",80%,IF(V54="Moderado",60%,IF(V54="Menor",40%,IF(V54="Leve",20%,"")))))</f>
        <v>0.2</v>
      </c>
      <c r="X54" s="850" t="str">
        <f>IF(Y54=100%,"Catastrófico",IF(Y54=80%,"Mayor",IF(Y54=60%,"Moderado",IF(Y54=40%,"Menor",IF(Y54=20%,"Leve","")))))</f>
        <v>Leve</v>
      </c>
      <c r="Y54" s="852">
        <f>IF(AND(U54="",W54=""),"",MAX(U54,W54))</f>
        <v>0.2</v>
      </c>
      <c r="Z54" s="852" t="str">
        <f>CONCATENATE(R54,X54)</f>
        <v>AltaLeve</v>
      </c>
      <c r="AA54" s="850" t="str">
        <f>IF(Z54="Muy AltaLeve","Alto",IF(Z54="Muy AltaMenor","Alto",IF(Z54="Muy AltaModerado","Alto",IF(Z54="Muy AltaMayor","Alto",IF(Z54="Muy AltaCatastrófico","Extremo",IF(Z54="AltaLeve","Moderado",IF(Z54="AltaMenor","Moderado",IF(Z54="AltaModerado","Alto",IF(Z54="AltaMayor","Alto",IF(Z54="AltaCatastrófico","Extremo",IF(Z54="MediaLeve","Moderado",IF(Z54="MediaMenor","Moderado",IF(Z54="MediaModerado","Moderado",IF(Z54="MediaMayor","Alto",IF(Z54="MediaCatastrófico","Extremo",IF(Z54="BajaLeve","Bajo",IF(Z54="BajaMenor","Moderado",IF(Z54="BajaModerado","Moderado",IF(Z54="BajaMayor","Alto",IF(Z54="BajaCatastrófico","Extremo",IF(Z54="Muy BajaLeve","Bajo",IF(Z54="Muy BajaMenor","Bajo",IF(Z54="Muy BajaModerado","Moderado",IF(Z54="Muy BajaMayor","Alto",IF(Z54="Muy BajaCatastrófico","Extremo","")))))))))))))))))))))))))</f>
        <v>Moderado</v>
      </c>
      <c r="AB54" s="56">
        <v>1</v>
      </c>
      <c r="AC54" s="55" t="s">
        <v>1613</v>
      </c>
      <c r="AD54" s="74">
        <v>2</v>
      </c>
      <c r="AE54" s="219" t="s">
        <v>1614</v>
      </c>
      <c r="AF54" s="54" t="str">
        <f t="shared" si="0"/>
        <v>Probabilidad</v>
      </c>
      <c r="AG54" s="52" t="s">
        <v>97</v>
      </c>
      <c r="AH54" s="218">
        <f t="shared" si="1"/>
        <v>0.25</v>
      </c>
      <c r="AI54" s="52" t="s">
        <v>98</v>
      </c>
      <c r="AJ54" s="218">
        <f t="shared" si="2"/>
        <v>0.15</v>
      </c>
      <c r="AK54" s="217">
        <f t="shared" si="3"/>
        <v>0.4</v>
      </c>
      <c r="AL54" s="53">
        <f>IFERROR(IF(AF54="Probabilidad",(S54-(+S54*AK54)),IF(AF54="Impacto",S54,"")),"")</f>
        <v>0.48</v>
      </c>
      <c r="AM54" s="53">
        <f>IFERROR(IF(AF54="Impacto",(Y54-(+Y54*AK54)),IF(AF54="Probabilidad",Y54,"")),"")</f>
        <v>0.2</v>
      </c>
      <c r="AN54" s="52" t="s">
        <v>99</v>
      </c>
      <c r="AO54" s="52" t="s">
        <v>766</v>
      </c>
      <c r="AP54" s="52" t="s">
        <v>101</v>
      </c>
      <c r="AQ54" s="765" t="s">
        <v>1615</v>
      </c>
      <c r="AR54" s="851">
        <f>S54</f>
        <v>0.8</v>
      </c>
      <c r="AS54" s="851">
        <f>IF(AL54="","",MIN(AL54:AL57))</f>
        <v>0.17279999999999998</v>
      </c>
      <c r="AT54" s="850" t="str">
        <f>IFERROR(IF(AS54="","",IF(AS54&lt;=0.2,"Muy Baja",IF(AS54&lt;=0.4,"Baja",IF(AS54&lt;=0.6,"Media",IF(AS54&lt;=0.8,"Alta","Muy Alta"))))),"")</f>
        <v>Muy Baja</v>
      </c>
      <c r="AU54" s="851">
        <f>Y54</f>
        <v>0.2</v>
      </c>
      <c r="AV54" s="851">
        <f>IF(AM54="","",MIN(AM54:AM57))</f>
        <v>0.15000000000000002</v>
      </c>
      <c r="AW54" s="850" t="str">
        <f>IFERROR(IF(AV54="","",IF(AV54&lt;=0.2,"Leve",IF(AV54&lt;=0.4,"Menor",IF(AV54&lt;=0.6,"Moderado",IF(AV54&lt;=0.8,"Mayor","Catastrófico"))))),"")</f>
        <v>Leve</v>
      </c>
      <c r="AX54" s="850" t="str">
        <f>AA54</f>
        <v>Moderado</v>
      </c>
      <c r="AY54" s="850" t="str">
        <f>IFERROR(IF(OR(AND(AT54="Muy Baja",AW54="Leve"),AND(AT54="Muy Baja",AW54="Menor"),AND(AT54="Baja",AW54="Leve")),"Bajo",IF(OR(AND(AT54="Muy baja",AW54="Moderado"),AND(AT54="Baja",AW54="Menor"),AND(AT54="Baja",AW54="Moderado"),AND(AT54="Media",AW54="Leve"),AND(AT54="Media",AW54="Menor"),AND(AT54="Media",AW54="Moderado"),AND(AT54="Alta",AW54="Leve"),AND(AT54="Alta",AW54="Menor")),"Moderado",IF(OR(AND(AT54="Muy Baja",AW54="Mayor"),AND(AT54="Baja",AW54="Mayor"),AND(AT54="Media",AW54="Mayor"),AND(AT54="Alta",AW54="Moderado"),AND(AT54="Alta",AW54="Mayor"),AND(AT54="Muy Alta",AW54="Leve"),AND(AT54="Muy Alta",AW54="Menor"),AND(AT54="Muy Alta",AW54="Moderado"),AND(AT54="Muy Alta",AW54="Mayor")),"Alto",IF(OR(AND(AT54="Muy Baja",AW54="Catastrófico"),AND(AT54="Baja",AW54="Catastrófico"),AND(AT54="Media",AW54="Catastrófico"),AND(AT54="Alta",AW54="Catastrófico"),AND(AT54="Muy Alta",AW54="Catastrófico")),"Extremo","")))),"")</f>
        <v>Bajo</v>
      </c>
      <c r="AZ54" s="765" t="s">
        <v>132</v>
      </c>
      <c r="BA54" s="766" t="s">
        <v>133</v>
      </c>
      <c r="BB54" s="766" t="s">
        <v>133</v>
      </c>
      <c r="BC54" s="766" t="s">
        <v>133</v>
      </c>
      <c r="BD54" s="766" t="s">
        <v>133</v>
      </c>
      <c r="BE54" s="766" t="s">
        <v>133</v>
      </c>
      <c r="BF54" s="766" t="s">
        <v>114</v>
      </c>
      <c r="BG54" s="766" t="s">
        <v>114</v>
      </c>
      <c r="BH54" s="846" t="s">
        <v>114</v>
      </c>
      <c r="BI54" s="846"/>
      <c r="BJ54" s="766"/>
      <c r="BK54" s="766"/>
      <c r="BL54" s="846" t="s">
        <v>114</v>
      </c>
      <c r="BM54" s="766" t="s">
        <v>1616</v>
      </c>
      <c r="BN54" s="766" t="s">
        <v>133</v>
      </c>
      <c r="BO54" s="847" t="s">
        <v>133</v>
      </c>
    </row>
    <row r="55" spans="1:67" ht="70.5">
      <c r="A55" s="856"/>
      <c r="B55" s="785"/>
      <c r="C55" s="831"/>
      <c r="D55" s="741"/>
      <c r="E55" s="741"/>
      <c r="F55" s="742"/>
      <c r="G55" s="738"/>
      <c r="H55" s="736"/>
      <c r="I55" s="736"/>
      <c r="J55" s="841"/>
      <c r="K55" s="736"/>
      <c r="L55" s="738"/>
      <c r="M55" s="838"/>
      <c r="N55" s="737"/>
      <c r="O55" s="737"/>
      <c r="P55" s="486"/>
      <c r="Q55" s="411"/>
      <c r="R55" s="736"/>
      <c r="S55" s="843"/>
      <c r="T55" s="736"/>
      <c r="U55" s="843"/>
      <c r="V55" s="736"/>
      <c r="W55" s="843"/>
      <c r="X55" s="838"/>
      <c r="Y55" s="843"/>
      <c r="Z55" s="843"/>
      <c r="AA55" s="838"/>
      <c r="AB55" s="266">
        <v>2</v>
      </c>
      <c r="AC55" s="244" t="s">
        <v>1483</v>
      </c>
      <c r="AD55" s="239">
        <v>1</v>
      </c>
      <c r="AE55" s="264" t="s">
        <v>1484</v>
      </c>
      <c r="AF55" s="267" t="str">
        <f t="shared" si="0"/>
        <v>Impacto</v>
      </c>
      <c r="AG55" s="268" t="s">
        <v>294</v>
      </c>
      <c r="AH55" s="265">
        <f t="shared" si="1"/>
        <v>0.1</v>
      </c>
      <c r="AI55" s="268" t="s">
        <v>98</v>
      </c>
      <c r="AJ55" s="265">
        <f t="shared" si="2"/>
        <v>0.15</v>
      </c>
      <c r="AK55" s="269">
        <f t="shared" si="3"/>
        <v>0.25</v>
      </c>
      <c r="AL55" s="270">
        <f>IFERROR(IF(AND(AF54="Probabilidad",AF55="Probabilidad"),(AL54-(+AL54*AK55)),IF(AF55="Probabilidad",(S54-(+S54*AK55)),IF(AF55="Impacto",AL54,""))),"")</f>
        <v>0.48</v>
      </c>
      <c r="AM55" s="270">
        <f>IFERROR(IF(AND(AF54="Impacto",AF55="Impacto"),(AM54-(+AM54*AK55)),IF(AF55="Impacto",(Y54-(+Y54*AK55)),IF(AF55="Probabilidad",AM54,""))),"")</f>
        <v>0.15000000000000002</v>
      </c>
      <c r="AN55" s="268" t="s">
        <v>99</v>
      </c>
      <c r="AO55" s="268" t="s">
        <v>766</v>
      </c>
      <c r="AP55" s="268" t="s">
        <v>101</v>
      </c>
      <c r="AQ55" s="736"/>
      <c r="AR55" s="841"/>
      <c r="AS55" s="841"/>
      <c r="AT55" s="838"/>
      <c r="AU55" s="841"/>
      <c r="AV55" s="841"/>
      <c r="AW55" s="838"/>
      <c r="AX55" s="838"/>
      <c r="AY55" s="838"/>
      <c r="AZ55" s="736"/>
      <c r="BA55" s="738"/>
      <c r="BB55" s="738"/>
      <c r="BC55" s="738"/>
      <c r="BD55" s="738"/>
      <c r="BE55" s="738"/>
      <c r="BF55" s="738"/>
      <c r="BG55" s="738"/>
      <c r="BH55" s="738"/>
      <c r="BI55" s="738"/>
      <c r="BJ55" s="738"/>
      <c r="BK55" s="738"/>
      <c r="BL55" s="836"/>
      <c r="BM55" s="738"/>
      <c r="BN55" s="738"/>
      <c r="BO55" s="834"/>
    </row>
    <row r="56" spans="1:67" ht="150">
      <c r="A56" s="856"/>
      <c r="B56" s="785"/>
      <c r="C56" s="831"/>
      <c r="D56" s="741"/>
      <c r="E56" s="741"/>
      <c r="F56" s="742"/>
      <c r="G56" s="738"/>
      <c r="H56" s="736"/>
      <c r="I56" s="736"/>
      <c r="J56" s="841"/>
      <c r="K56" s="736"/>
      <c r="L56" s="738"/>
      <c r="M56" s="838"/>
      <c r="N56" s="737"/>
      <c r="O56" s="737"/>
      <c r="P56" s="486"/>
      <c r="Q56" s="411"/>
      <c r="R56" s="736"/>
      <c r="S56" s="843"/>
      <c r="T56" s="736"/>
      <c r="U56" s="843"/>
      <c r="V56" s="736"/>
      <c r="W56" s="843"/>
      <c r="X56" s="838"/>
      <c r="Y56" s="843"/>
      <c r="Z56" s="843"/>
      <c r="AA56" s="838"/>
      <c r="AB56" s="266">
        <v>3</v>
      </c>
      <c r="AC56" s="252" t="s">
        <v>1617</v>
      </c>
      <c r="AD56" s="239">
        <v>1</v>
      </c>
      <c r="AE56" s="264" t="s">
        <v>1486</v>
      </c>
      <c r="AF56" s="267" t="str">
        <f t="shared" si="0"/>
        <v>Probabilidad</v>
      </c>
      <c r="AG56" s="268" t="s">
        <v>97</v>
      </c>
      <c r="AH56" s="265">
        <f t="shared" si="1"/>
        <v>0.25</v>
      </c>
      <c r="AI56" s="268" t="s">
        <v>98</v>
      </c>
      <c r="AJ56" s="265">
        <f t="shared" si="2"/>
        <v>0.15</v>
      </c>
      <c r="AK56" s="269">
        <f t="shared" si="3"/>
        <v>0.4</v>
      </c>
      <c r="AL56" s="270">
        <f>IFERROR(IF(AND(AF55="Probabilidad",AF56="Probabilidad"),(AL55-(+AL55*AK56)),IF(AND(AF55="Impacto",AF56="Probabilidad"),(AL54-(+AL54*AK56)),IF(AF56="Impacto",AL55,""))),"")</f>
        <v>0.28799999999999998</v>
      </c>
      <c r="AM56" s="270">
        <f>IFERROR(IF(AND(AF55="Impacto",AF56="Impacto"),(AM55-(+AM55*AK56)),IF(AND(AF55="Probabilidad",AF56="Impacto"),(AM54-(+AM54*AK56)),IF(AF56="Probabilidad",AM55,""))),"")</f>
        <v>0.15000000000000002</v>
      </c>
      <c r="AN56" s="268" t="s">
        <v>99</v>
      </c>
      <c r="AO56" s="268" t="s">
        <v>100</v>
      </c>
      <c r="AP56" s="268" t="s">
        <v>101</v>
      </c>
      <c r="AQ56" s="736"/>
      <c r="AR56" s="841"/>
      <c r="AS56" s="841"/>
      <c r="AT56" s="838"/>
      <c r="AU56" s="841"/>
      <c r="AV56" s="841"/>
      <c r="AW56" s="838"/>
      <c r="AX56" s="838"/>
      <c r="AY56" s="838"/>
      <c r="AZ56" s="736"/>
      <c r="BA56" s="738"/>
      <c r="BB56" s="738"/>
      <c r="BC56" s="738"/>
      <c r="BD56" s="738"/>
      <c r="BE56" s="738"/>
      <c r="BF56" s="738"/>
      <c r="BG56" s="738"/>
      <c r="BH56" s="738"/>
      <c r="BI56" s="738"/>
      <c r="BJ56" s="738"/>
      <c r="BK56" s="738"/>
      <c r="BL56" s="836"/>
      <c r="BM56" s="738"/>
      <c r="BN56" s="738"/>
      <c r="BO56" s="834"/>
    </row>
    <row r="57" spans="1:67" ht="70.5">
      <c r="A57" s="856"/>
      <c r="B57" s="785"/>
      <c r="C57" s="831"/>
      <c r="D57" s="741"/>
      <c r="E57" s="741"/>
      <c r="F57" s="742"/>
      <c r="G57" s="738"/>
      <c r="H57" s="736"/>
      <c r="I57" s="736"/>
      <c r="J57" s="841"/>
      <c r="K57" s="736"/>
      <c r="L57" s="738"/>
      <c r="M57" s="838"/>
      <c r="N57" s="737"/>
      <c r="O57" s="737"/>
      <c r="P57" s="486"/>
      <c r="Q57" s="411"/>
      <c r="R57" s="736"/>
      <c r="S57" s="843"/>
      <c r="T57" s="736"/>
      <c r="U57" s="843"/>
      <c r="V57" s="736"/>
      <c r="W57" s="843"/>
      <c r="X57" s="838"/>
      <c r="Y57" s="843"/>
      <c r="Z57" s="843"/>
      <c r="AA57" s="838"/>
      <c r="AB57" s="266">
        <v>4</v>
      </c>
      <c r="AC57" s="259" t="s">
        <v>1618</v>
      </c>
      <c r="AD57" s="239">
        <v>2</v>
      </c>
      <c r="AE57" s="264" t="s">
        <v>1619</v>
      </c>
      <c r="AF57" s="267" t="str">
        <f t="shared" si="0"/>
        <v>Probabilidad</v>
      </c>
      <c r="AG57" s="268" t="s">
        <v>97</v>
      </c>
      <c r="AH57" s="265">
        <f t="shared" si="1"/>
        <v>0.25</v>
      </c>
      <c r="AI57" s="268" t="s">
        <v>98</v>
      </c>
      <c r="AJ57" s="265">
        <f t="shared" si="2"/>
        <v>0.15</v>
      </c>
      <c r="AK57" s="269">
        <f t="shared" si="3"/>
        <v>0.4</v>
      </c>
      <c r="AL57" s="270">
        <f>IFERROR(IF(AND(AF56="Probabilidad",AF57="Probabilidad"),(AL56-(+AL56*AK57)),IF(AND(AF56="Impacto",AF57="Probabilidad"),(AL55-(+AL55*AK57)),IF(AF57="Impacto",AL56,""))),"")</f>
        <v>0.17279999999999998</v>
      </c>
      <c r="AM57" s="270">
        <f>IFERROR(IF(AND(AF56="Impacto",AF57="Impacto"),(AM56-(+AM56*AK57)),IF(AND(AF56="Probabilidad",AF57="Impacto"),(AM55-(+AM55*AK57)),IF(AF57="Probabilidad",AM56,""))),"")</f>
        <v>0.15000000000000002</v>
      </c>
      <c r="AN57" s="268" t="s">
        <v>99</v>
      </c>
      <c r="AO57" s="268" t="s">
        <v>766</v>
      </c>
      <c r="AP57" s="268" t="s">
        <v>101</v>
      </c>
      <c r="AQ57" s="736"/>
      <c r="AR57" s="841"/>
      <c r="AS57" s="841"/>
      <c r="AT57" s="838"/>
      <c r="AU57" s="841"/>
      <c r="AV57" s="841"/>
      <c r="AW57" s="838"/>
      <c r="AX57" s="838"/>
      <c r="AY57" s="838"/>
      <c r="AZ57" s="736"/>
      <c r="BA57" s="738"/>
      <c r="BB57" s="738"/>
      <c r="BC57" s="738"/>
      <c r="BD57" s="738"/>
      <c r="BE57" s="738"/>
      <c r="BF57" s="738"/>
      <c r="BG57" s="738"/>
      <c r="BH57" s="738"/>
      <c r="BI57" s="738"/>
      <c r="BJ57" s="738"/>
      <c r="BK57" s="738"/>
      <c r="BL57" s="836"/>
      <c r="BM57" s="738"/>
      <c r="BN57" s="738"/>
      <c r="BO57" s="834"/>
    </row>
    <row r="58" spans="1:67" ht="70.5">
      <c r="A58" s="856"/>
      <c r="B58" s="785"/>
      <c r="C58" s="831"/>
      <c r="D58" s="741" t="s">
        <v>1470</v>
      </c>
      <c r="E58" s="741" t="s">
        <v>314</v>
      </c>
      <c r="F58" s="742">
        <v>2</v>
      </c>
      <c r="G58" s="738" t="s">
        <v>1609</v>
      </c>
      <c r="H58" s="736" t="s">
        <v>1472</v>
      </c>
      <c r="I58" s="736" t="s">
        <v>1487</v>
      </c>
      <c r="J58" s="841" t="s">
        <v>1620</v>
      </c>
      <c r="K58" s="736" t="s">
        <v>192</v>
      </c>
      <c r="L58" s="738" t="s">
        <v>408</v>
      </c>
      <c r="M58" s="838" t="s">
        <v>1475</v>
      </c>
      <c r="N58" s="737" t="s">
        <v>1621</v>
      </c>
      <c r="O58" s="737" t="s">
        <v>1622</v>
      </c>
      <c r="P58" s="486" t="s">
        <v>114</v>
      </c>
      <c r="Q58" s="411" t="s">
        <v>114</v>
      </c>
      <c r="R58" s="736" t="s">
        <v>233</v>
      </c>
      <c r="S58" s="843">
        <f>IF(R58="Muy Alta",100%,IF(R58="Alta",80%,IF(R58="Media",60%,IF(R58="Baja",40%,IF(R58="Muy Baja",20%,"")))))</f>
        <v>0.8</v>
      </c>
      <c r="T58" s="736" t="s">
        <v>125</v>
      </c>
      <c r="U58" s="843">
        <f>IF(T58="Catastrófico",100%,IF(T58="Mayor",80%,IF(T58="Moderado",60%,IF(T58="Menor",40%,IF(T58="Leve",20%,"")))))</f>
        <v>0.2</v>
      </c>
      <c r="V58" s="736" t="s">
        <v>125</v>
      </c>
      <c r="W58" s="843">
        <f>IF(V58="Catastrófico",100%,IF(V58="Mayor",80%,IF(V58="Moderado",60%,IF(V58="Menor",40%,IF(V58="Leve",20%,"")))))</f>
        <v>0.2</v>
      </c>
      <c r="X58" s="838" t="str">
        <f>IF(Y58=100%,"Catastrófico",IF(Y58=80%,"Mayor",IF(Y58=60%,"Moderado",IF(Y58=40%,"Menor",IF(Y58=20%,"Leve","")))))</f>
        <v>Leve</v>
      </c>
      <c r="Y58" s="843">
        <f>IF(AND(U58="",W58=""),"",MAX(U58,W58))</f>
        <v>0.2</v>
      </c>
      <c r="Z58" s="843" t="str">
        <f>CONCATENATE(R58,X58)</f>
        <v>AltaLeve</v>
      </c>
      <c r="AA58" s="838" t="str">
        <f>IF(Z58="Muy AltaLeve","Alto",IF(Z58="Muy AltaMenor","Alto",IF(Z58="Muy AltaModerado","Alto",IF(Z58="Muy AltaMayor","Alto",IF(Z58="Muy AltaCatastrófico","Extremo",IF(Z58="AltaLeve","Moderado",IF(Z58="AltaMenor","Moderado",IF(Z58="AltaModerado","Alto",IF(Z58="AltaMayor","Alto",IF(Z58="AltaCatastrófico","Extremo",IF(Z58="MediaLeve","Moderado",IF(Z58="MediaMenor","Moderado",IF(Z58="MediaModerado","Moderado",IF(Z58="MediaMayor","Alto",IF(Z58="MediaCatastrófico","Extremo",IF(Z58="BajaLeve","Bajo",IF(Z58="BajaMenor","Moderado",IF(Z58="BajaModerado","Moderado",IF(Z58="BajaMayor","Alto",IF(Z58="BajaCatastrófico","Extremo",IF(Z58="Muy BajaLeve","Bajo",IF(Z58="Muy BajaMenor","Bajo",IF(Z58="Muy BajaModerado","Moderado",IF(Z58="Muy BajaMayor","Alto",IF(Z58="Muy BajaCatastrófico","Extremo","")))))))))))))))))))))))))</f>
        <v>Moderado</v>
      </c>
      <c r="AB58" s="266">
        <v>1</v>
      </c>
      <c r="AC58" s="271" t="s">
        <v>1623</v>
      </c>
      <c r="AD58" s="239">
        <v>1</v>
      </c>
      <c r="AE58" s="264" t="s">
        <v>1624</v>
      </c>
      <c r="AF58" s="267" t="str">
        <f t="shared" si="0"/>
        <v>Probabilidad</v>
      </c>
      <c r="AG58" s="268" t="s">
        <v>97</v>
      </c>
      <c r="AH58" s="265">
        <f t="shared" si="1"/>
        <v>0.25</v>
      </c>
      <c r="AI58" s="268" t="s">
        <v>98</v>
      </c>
      <c r="AJ58" s="265">
        <f t="shared" si="2"/>
        <v>0.15</v>
      </c>
      <c r="AK58" s="269">
        <f t="shared" si="3"/>
        <v>0.4</v>
      </c>
      <c r="AL58" s="270">
        <f>IFERROR(IF(AF58="Probabilidad",(S58-(+S58*AK58)),IF(AF58="Impacto",S58,"")),"")</f>
        <v>0.48</v>
      </c>
      <c r="AM58" s="270">
        <f>IFERROR(IF(AF58="Impacto",(Y58-(+Y58*AK58)),IF(AF58="Probabilidad",Y58,"")),"")</f>
        <v>0.2</v>
      </c>
      <c r="AN58" s="268" t="s">
        <v>99</v>
      </c>
      <c r="AO58" s="268" t="s">
        <v>100</v>
      </c>
      <c r="AP58" s="268" t="s">
        <v>101</v>
      </c>
      <c r="AQ58" s="736" t="s">
        <v>1625</v>
      </c>
      <c r="AR58" s="840">
        <f>S58</f>
        <v>0.8</v>
      </c>
      <c r="AS58" s="840">
        <f>IF(AL58="","",MIN(AL58:AL63))</f>
        <v>0.10367999999999998</v>
      </c>
      <c r="AT58" s="838" t="str">
        <f>IFERROR(IF(AS58="","",IF(AS58&lt;=0.2,"Muy Baja",IF(AS58&lt;=0.4,"Baja",IF(AS58&lt;=0.6,"Media",IF(AS58&lt;=0.8,"Alta","Muy Alta"))))),"")</f>
        <v>Muy Baja</v>
      </c>
      <c r="AU58" s="840">
        <f>Y58</f>
        <v>0.2</v>
      </c>
      <c r="AV58" s="840">
        <f>IF(AM58="","",MIN(AM58:AM63))</f>
        <v>0.11250000000000002</v>
      </c>
      <c r="AW58" s="838" t="str">
        <f>IFERROR(IF(AV58="","",IF(AV58&lt;=0.2,"Leve",IF(AV58&lt;=0.4,"Menor",IF(AV58&lt;=0.6,"Moderado",IF(AV58&lt;=0.8,"Mayor","Catastrófico"))))),"")</f>
        <v>Leve</v>
      </c>
      <c r="AX58" s="838" t="str">
        <f>AA58</f>
        <v>Moderado</v>
      </c>
      <c r="AY58" s="838" t="str">
        <f>IFERROR(IF(OR(AND(AT58="Muy Baja",AW58="Leve"),AND(AT58="Muy Baja",AW58="Menor"),AND(AT58="Baja",AW58="Leve")),"Bajo",IF(OR(AND(AT58="Muy baja",AW58="Moderado"),AND(AT58="Baja",AW58="Menor"),AND(AT58="Baja",AW58="Moderado"),AND(AT58="Media",AW58="Leve"),AND(AT58="Media",AW58="Menor"),AND(AT58="Media",AW58="Moderado"),AND(AT58="Alta",AW58="Leve"),AND(AT58="Alta",AW58="Menor")),"Moderado",IF(OR(AND(AT58="Muy Baja",AW58="Mayor"),AND(AT58="Baja",AW58="Mayor"),AND(AT58="Media",AW58="Mayor"),AND(AT58="Alta",AW58="Moderado"),AND(AT58="Alta",AW58="Mayor"),AND(AT58="Muy Alta",AW58="Leve"),AND(AT58="Muy Alta",AW58="Menor"),AND(AT58="Muy Alta",AW58="Moderado"),AND(AT58="Muy Alta",AW58="Mayor")),"Alto",IF(OR(AND(AT58="Muy Baja",AW58="Catastrófico"),AND(AT58="Baja",AW58="Catastrófico"),AND(AT58="Media",AW58="Catastrófico"),AND(AT58="Alta",AW58="Catastrófico"),AND(AT58="Muy Alta",AW58="Catastrófico")),"Extremo","")))),"")</f>
        <v>Bajo</v>
      </c>
      <c r="AZ58" s="736" t="s">
        <v>132</v>
      </c>
      <c r="BA58" s="738" t="s">
        <v>133</v>
      </c>
      <c r="BB58" s="738" t="s">
        <v>133</v>
      </c>
      <c r="BC58" s="738" t="s">
        <v>133</v>
      </c>
      <c r="BD58" s="738" t="s">
        <v>133</v>
      </c>
      <c r="BE58" s="738" t="s">
        <v>133</v>
      </c>
      <c r="BF58" s="738" t="s">
        <v>114</v>
      </c>
      <c r="BG58" s="738" t="s">
        <v>114</v>
      </c>
      <c r="BH58" s="836" t="s">
        <v>114</v>
      </c>
      <c r="BI58" s="836"/>
      <c r="BJ58" s="836"/>
      <c r="BK58" s="836"/>
      <c r="BL58" s="836" t="s">
        <v>114</v>
      </c>
      <c r="BM58" s="738" t="s">
        <v>1616</v>
      </c>
      <c r="BN58" s="738" t="s">
        <v>133</v>
      </c>
      <c r="BO58" s="834" t="s">
        <v>133</v>
      </c>
    </row>
    <row r="59" spans="1:67" ht="70.5">
      <c r="A59" s="856"/>
      <c r="B59" s="785"/>
      <c r="C59" s="831"/>
      <c r="D59" s="741"/>
      <c r="E59" s="741"/>
      <c r="F59" s="742"/>
      <c r="G59" s="738"/>
      <c r="H59" s="736"/>
      <c r="I59" s="736"/>
      <c r="J59" s="841"/>
      <c r="K59" s="736"/>
      <c r="L59" s="738"/>
      <c r="M59" s="838"/>
      <c r="N59" s="737"/>
      <c r="O59" s="737"/>
      <c r="P59" s="486"/>
      <c r="Q59" s="411"/>
      <c r="R59" s="736" t="s">
        <v>233</v>
      </c>
      <c r="S59" s="843"/>
      <c r="T59" s="736"/>
      <c r="U59" s="843"/>
      <c r="V59" s="736" t="s">
        <v>125</v>
      </c>
      <c r="W59" s="843"/>
      <c r="X59" s="838"/>
      <c r="Y59" s="843"/>
      <c r="Z59" s="843"/>
      <c r="AA59" s="838"/>
      <c r="AB59" s="266">
        <v>2</v>
      </c>
      <c r="AC59" s="253" t="s">
        <v>1626</v>
      </c>
      <c r="AD59" s="239">
        <v>1</v>
      </c>
      <c r="AE59" s="264" t="s">
        <v>1627</v>
      </c>
      <c r="AF59" s="267" t="str">
        <f>IF(OR(AG59="Preventivo",AG59="Detectivo"),"Probabilidad",IF(AG59="Correctivo","Impacto",""))</f>
        <v>Probabilidad</v>
      </c>
      <c r="AG59" s="268" t="s">
        <v>97</v>
      </c>
      <c r="AH59" s="265">
        <f t="shared" si="1"/>
        <v>0.25</v>
      </c>
      <c r="AI59" s="268" t="s">
        <v>98</v>
      </c>
      <c r="AJ59" s="265">
        <f t="shared" si="2"/>
        <v>0.15</v>
      </c>
      <c r="AK59" s="269">
        <f t="shared" si="3"/>
        <v>0.4</v>
      </c>
      <c r="AL59" s="270">
        <f>IFERROR(IF(AND(AF58="Probabilidad",AF59="Probabilidad"),(AL58-(+AL58*AK59)),IF(AF59="Probabilidad",(S58-(+S58*AK59)),IF(AF59="Impacto",AL58,""))),"")</f>
        <v>0.28799999999999998</v>
      </c>
      <c r="AM59" s="270">
        <f>IFERROR(IF(AND(AF58="Impacto",AF59="Impacto"),(AM58-(+AM58*AK59)),IF(AF59="Impacto",(Y58-(+Y58*AK59)),IF(AF59="Probabilidad",AM58,""))),"")</f>
        <v>0.2</v>
      </c>
      <c r="AN59" s="268" t="s">
        <v>99</v>
      </c>
      <c r="AO59" s="268" t="s">
        <v>100</v>
      </c>
      <c r="AP59" s="268" t="s">
        <v>101</v>
      </c>
      <c r="AQ59" s="736"/>
      <c r="AR59" s="841"/>
      <c r="AS59" s="841"/>
      <c r="AT59" s="838"/>
      <c r="AU59" s="841"/>
      <c r="AV59" s="841"/>
      <c r="AW59" s="838"/>
      <c r="AX59" s="838"/>
      <c r="AY59" s="838"/>
      <c r="AZ59" s="736"/>
      <c r="BA59" s="738"/>
      <c r="BB59" s="738"/>
      <c r="BC59" s="738"/>
      <c r="BD59" s="738"/>
      <c r="BE59" s="738"/>
      <c r="BF59" s="738"/>
      <c r="BG59" s="738"/>
      <c r="BH59" s="836"/>
      <c r="BI59" s="836"/>
      <c r="BJ59" s="836"/>
      <c r="BK59" s="836"/>
      <c r="BL59" s="836"/>
      <c r="BM59" s="738"/>
      <c r="BN59" s="738"/>
      <c r="BO59" s="834"/>
    </row>
    <row r="60" spans="1:67" ht="70.5">
      <c r="A60" s="856"/>
      <c r="B60" s="785"/>
      <c r="C60" s="831"/>
      <c r="D60" s="741"/>
      <c r="E60" s="741"/>
      <c r="F60" s="742"/>
      <c r="G60" s="738"/>
      <c r="H60" s="736"/>
      <c r="I60" s="736"/>
      <c r="J60" s="841"/>
      <c r="K60" s="736"/>
      <c r="L60" s="738"/>
      <c r="M60" s="838"/>
      <c r="N60" s="737"/>
      <c r="O60" s="737"/>
      <c r="P60" s="486"/>
      <c r="Q60" s="411"/>
      <c r="R60" s="736" t="s">
        <v>233</v>
      </c>
      <c r="S60" s="843"/>
      <c r="T60" s="736"/>
      <c r="U60" s="843"/>
      <c r="V60" s="736" t="s">
        <v>125</v>
      </c>
      <c r="W60" s="843"/>
      <c r="X60" s="838"/>
      <c r="Y60" s="843"/>
      <c r="Z60" s="843"/>
      <c r="AA60" s="838"/>
      <c r="AB60" s="266">
        <v>3</v>
      </c>
      <c r="AC60" s="257" t="s">
        <v>1628</v>
      </c>
      <c r="AD60" s="239">
        <v>2</v>
      </c>
      <c r="AE60" s="264" t="s">
        <v>1629</v>
      </c>
      <c r="AF60" s="267" t="str">
        <f>IF(OR(AG60="Preventivo",AG60="Detectivo"),"Probabilidad",IF(AG60="Correctivo","Impacto",""))</f>
        <v>Probabilidad</v>
      </c>
      <c r="AG60" s="268" t="s">
        <v>97</v>
      </c>
      <c r="AH60" s="265">
        <f t="shared" si="1"/>
        <v>0.25</v>
      </c>
      <c r="AI60" s="268" t="s">
        <v>98</v>
      </c>
      <c r="AJ60" s="265">
        <f t="shared" si="2"/>
        <v>0.15</v>
      </c>
      <c r="AK60" s="269">
        <f t="shared" si="3"/>
        <v>0.4</v>
      </c>
      <c r="AL60" s="270">
        <f>IFERROR(IF(AND(AF59="Probabilidad",AF60="Probabilidad"),(AL59-(+AL59*AK60)),IF(AND(AF59="Impacto",AF60="Probabilidad"),(AL58-(+AL58*AK60)),IF(AF60="Impacto",AL59,""))),"")</f>
        <v>0.17279999999999998</v>
      </c>
      <c r="AM60" s="270">
        <f>IFERROR(IF(AND(AF59="Impacto",AF60="Impacto"),(AM59-(+AM59*AK60)),IF(AND(AF59="Probabilidad",AF60="Impacto"),(AM58-(+AM58*AK60)),IF(AF60="Probabilidad",AM59,""))),"")</f>
        <v>0.2</v>
      </c>
      <c r="AN60" s="268" t="s">
        <v>99</v>
      </c>
      <c r="AO60" s="268" t="s">
        <v>100</v>
      </c>
      <c r="AP60" s="268" t="s">
        <v>101</v>
      </c>
      <c r="AQ60" s="736"/>
      <c r="AR60" s="841"/>
      <c r="AS60" s="841"/>
      <c r="AT60" s="838"/>
      <c r="AU60" s="841"/>
      <c r="AV60" s="841"/>
      <c r="AW60" s="838"/>
      <c r="AX60" s="838"/>
      <c r="AY60" s="838"/>
      <c r="AZ60" s="736"/>
      <c r="BA60" s="738"/>
      <c r="BB60" s="738"/>
      <c r="BC60" s="738"/>
      <c r="BD60" s="738"/>
      <c r="BE60" s="738"/>
      <c r="BF60" s="738"/>
      <c r="BG60" s="738"/>
      <c r="BH60" s="836"/>
      <c r="BI60" s="836"/>
      <c r="BJ60" s="836"/>
      <c r="BK60" s="836"/>
      <c r="BL60" s="836"/>
      <c r="BM60" s="738"/>
      <c r="BN60" s="738"/>
      <c r="BO60" s="834"/>
    </row>
    <row r="61" spans="1:67" ht="70.5">
      <c r="A61" s="856"/>
      <c r="B61" s="785"/>
      <c r="C61" s="831"/>
      <c r="D61" s="741"/>
      <c r="E61" s="741"/>
      <c r="F61" s="742"/>
      <c r="G61" s="738"/>
      <c r="H61" s="736"/>
      <c r="I61" s="736"/>
      <c r="J61" s="841"/>
      <c r="K61" s="736"/>
      <c r="L61" s="738"/>
      <c r="M61" s="838"/>
      <c r="N61" s="737"/>
      <c r="O61" s="737"/>
      <c r="P61" s="486"/>
      <c r="Q61" s="411"/>
      <c r="R61" s="736" t="s">
        <v>233</v>
      </c>
      <c r="S61" s="843"/>
      <c r="T61" s="736"/>
      <c r="U61" s="843"/>
      <c r="V61" s="736" t="s">
        <v>125</v>
      </c>
      <c r="W61" s="843"/>
      <c r="X61" s="838"/>
      <c r="Y61" s="843"/>
      <c r="Z61" s="843"/>
      <c r="AA61" s="838"/>
      <c r="AB61" s="266">
        <v>4</v>
      </c>
      <c r="AC61" s="263" t="s">
        <v>1630</v>
      </c>
      <c r="AD61" s="239">
        <v>1</v>
      </c>
      <c r="AE61" s="264" t="s">
        <v>1631</v>
      </c>
      <c r="AF61" s="267" t="str">
        <f t="shared" si="0"/>
        <v>Impacto</v>
      </c>
      <c r="AG61" s="268" t="s">
        <v>294</v>
      </c>
      <c r="AH61" s="265">
        <f t="shared" si="1"/>
        <v>0.1</v>
      </c>
      <c r="AI61" s="268" t="s">
        <v>98</v>
      </c>
      <c r="AJ61" s="265">
        <f t="shared" si="2"/>
        <v>0.15</v>
      </c>
      <c r="AK61" s="269">
        <f t="shared" si="3"/>
        <v>0.25</v>
      </c>
      <c r="AL61" s="270">
        <f>IFERROR(IF(AND(AF60="Probabilidad",AF61="Probabilidad"),(AL60-(+AL60*AK61)),IF(AND(AF60="Impacto",AF61="Probabilidad"),(AL59-(+AL59*AK61)),IF(AF61="Impacto",AL60,""))),"")</f>
        <v>0.17279999999999998</v>
      </c>
      <c r="AM61" s="270">
        <f>IFERROR(IF(AND(AF60="Impacto",AF61="Impacto"),(AM60-(+AM60*AK61)),IF(AND(AF60="Probabilidad",AF61="Impacto"),(AM59-(+AM59*AK61)),IF(AF61="Probabilidad",AM60,""))),"")</f>
        <v>0.15000000000000002</v>
      </c>
      <c r="AN61" s="268" t="s">
        <v>99</v>
      </c>
      <c r="AO61" s="268" t="s">
        <v>100</v>
      </c>
      <c r="AP61" s="268" t="s">
        <v>101</v>
      </c>
      <c r="AQ61" s="736"/>
      <c r="AR61" s="841"/>
      <c r="AS61" s="841"/>
      <c r="AT61" s="838"/>
      <c r="AU61" s="841"/>
      <c r="AV61" s="841"/>
      <c r="AW61" s="838"/>
      <c r="AX61" s="838"/>
      <c r="AY61" s="838"/>
      <c r="AZ61" s="736"/>
      <c r="BA61" s="738"/>
      <c r="BB61" s="738"/>
      <c r="BC61" s="738"/>
      <c r="BD61" s="738"/>
      <c r="BE61" s="738"/>
      <c r="BF61" s="738"/>
      <c r="BG61" s="738"/>
      <c r="BH61" s="836"/>
      <c r="BI61" s="836"/>
      <c r="BJ61" s="836"/>
      <c r="BK61" s="836"/>
      <c r="BL61" s="836"/>
      <c r="BM61" s="738"/>
      <c r="BN61" s="738"/>
      <c r="BO61" s="834"/>
    </row>
    <row r="62" spans="1:67" ht="70.5">
      <c r="A62" s="856"/>
      <c r="B62" s="785"/>
      <c r="C62" s="831"/>
      <c r="D62" s="741"/>
      <c r="E62" s="741"/>
      <c r="F62" s="742"/>
      <c r="G62" s="738"/>
      <c r="H62" s="736"/>
      <c r="I62" s="736"/>
      <c r="J62" s="841"/>
      <c r="K62" s="736"/>
      <c r="L62" s="738"/>
      <c r="M62" s="838"/>
      <c r="N62" s="737"/>
      <c r="O62" s="737"/>
      <c r="P62" s="486"/>
      <c r="Q62" s="411"/>
      <c r="R62" s="736" t="s">
        <v>233</v>
      </c>
      <c r="S62" s="843"/>
      <c r="T62" s="736"/>
      <c r="U62" s="843"/>
      <c r="V62" s="736" t="s">
        <v>125</v>
      </c>
      <c r="W62" s="843"/>
      <c r="X62" s="838"/>
      <c r="Y62" s="843"/>
      <c r="Z62" s="843"/>
      <c r="AA62" s="838"/>
      <c r="AB62" s="266">
        <v>5</v>
      </c>
      <c r="AC62" s="263" t="s">
        <v>1632</v>
      </c>
      <c r="AD62" s="239">
        <v>1</v>
      </c>
      <c r="AE62" s="264" t="s">
        <v>1631</v>
      </c>
      <c r="AF62" s="267" t="str">
        <f t="shared" si="0"/>
        <v>Impacto</v>
      </c>
      <c r="AG62" s="268" t="s">
        <v>294</v>
      </c>
      <c r="AH62" s="265">
        <f t="shared" si="1"/>
        <v>0.1</v>
      </c>
      <c r="AI62" s="268" t="s">
        <v>98</v>
      </c>
      <c r="AJ62" s="265">
        <f t="shared" si="2"/>
        <v>0.15</v>
      </c>
      <c r="AK62" s="269">
        <f t="shared" si="3"/>
        <v>0.25</v>
      </c>
      <c r="AL62" s="270">
        <f>IFERROR(IF(AND(AF61="Probabilidad",AF62="Probabilidad"),(AL61-(+AL61*AK62)),IF(AND(AF61="Impacto",AF62="Probabilidad"),(AL60-(+AL60*AK62)),IF(AF62="Impacto",AL61,""))),"")</f>
        <v>0.17279999999999998</v>
      </c>
      <c r="AM62" s="270">
        <f>IFERROR(IF(AND(AF61="Impacto",AF62="Impacto"),(AM61-(+AM61*AK62)),IF(AND(AF61="Probabilidad",AF62="Impacto"),(AM60-(+AM60*AK62)),IF(AF62="Probabilidad",AM61,""))),"")</f>
        <v>0.11250000000000002</v>
      </c>
      <c r="AN62" s="268" t="s">
        <v>99</v>
      </c>
      <c r="AO62" s="268" t="s">
        <v>766</v>
      </c>
      <c r="AP62" s="268" t="s">
        <v>101</v>
      </c>
      <c r="AQ62" s="736"/>
      <c r="AR62" s="841"/>
      <c r="AS62" s="841"/>
      <c r="AT62" s="838"/>
      <c r="AU62" s="841"/>
      <c r="AV62" s="841"/>
      <c r="AW62" s="838"/>
      <c r="AX62" s="838"/>
      <c r="AY62" s="838"/>
      <c r="AZ62" s="736"/>
      <c r="BA62" s="738"/>
      <c r="BB62" s="738"/>
      <c r="BC62" s="738"/>
      <c r="BD62" s="738"/>
      <c r="BE62" s="738"/>
      <c r="BF62" s="738"/>
      <c r="BG62" s="738"/>
      <c r="BH62" s="836"/>
      <c r="BI62" s="836"/>
      <c r="BJ62" s="836"/>
      <c r="BK62" s="836"/>
      <c r="BL62" s="836"/>
      <c r="BM62" s="738"/>
      <c r="BN62" s="738"/>
      <c r="BO62" s="834"/>
    </row>
    <row r="63" spans="1:67" ht="71.25" thickBot="1">
      <c r="A63" s="857"/>
      <c r="B63" s="786"/>
      <c r="C63" s="858"/>
      <c r="D63" s="848"/>
      <c r="E63" s="848"/>
      <c r="F63" s="849"/>
      <c r="G63" s="799"/>
      <c r="H63" s="757"/>
      <c r="I63" s="757"/>
      <c r="J63" s="842"/>
      <c r="K63" s="757"/>
      <c r="L63" s="799"/>
      <c r="M63" s="839"/>
      <c r="N63" s="845"/>
      <c r="O63" s="845"/>
      <c r="P63" s="504"/>
      <c r="Q63" s="412"/>
      <c r="R63" s="757" t="s">
        <v>233</v>
      </c>
      <c r="S63" s="844"/>
      <c r="T63" s="757"/>
      <c r="U63" s="844"/>
      <c r="V63" s="757" t="s">
        <v>125</v>
      </c>
      <c r="W63" s="844"/>
      <c r="X63" s="839"/>
      <c r="Y63" s="844"/>
      <c r="Z63" s="844"/>
      <c r="AA63" s="839"/>
      <c r="AB63" s="155">
        <v>6</v>
      </c>
      <c r="AC63" s="223" t="s">
        <v>1633</v>
      </c>
      <c r="AD63" s="131">
        <v>3</v>
      </c>
      <c r="AE63" s="221" t="s">
        <v>1629</v>
      </c>
      <c r="AF63" s="156" t="str">
        <f t="shared" si="0"/>
        <v>Probabilidad</v>
      </c>
      <c r="AG63" s="157" t="s">
        <v>97</v>
      </c>
      <c r="AH63" s="220">
        <f t="shared" si="1"/>
        <v>0.25</v>
      </c>
      <c r="AI63" s="157" t="s">
        <v>98</v>
      </c>
      <c r="AJ63" s="220">
        <f t="shared" si="2"/>
        <v>0.15</v>
      </c>
      <c r="AK63" s="158">
        <f t="shared" si="3"/>
        <v>0.4</v>
      </c>
      <c r="AL63" s="159">
        <f>IFERROR(IF(AND(AF62="Probabilidad",AF63="Probabilidad"),(AL62-(+AL62*AK63)),IF(AND(AF62="Impacto",AF63="Probabilidad"),(AL61-(+AL61*AK63)),IF(AF63="Impacto",AL62,""))),"")</f>
        <v>0.10367999999999998</v>
      </c>
      <c r="AM63" s="159">
        <f>IFERROR(IF(AND(AF62="Impacto",AF63="Impacto"),(AM62-(+AM62*AK63)),IF(AND(AF62="Probabilidad",AF63="Impacto"),(AM61-(+AM61*AK63)),IF(AF63="Probabilidad",AM62,""))),"")</f>
        <v>0.11250000000000002</v>
      </c>
      <c r="AN63" s="157" t="s">
        <v>99</v>
      </c>
      <c r="AO63" s="157" t="s">
        <v>100</v>
      </c>
      <c r="AP63" s="157" t="s">
        <v>101</v>
      </c>
      <c r="AQ63" s="757"/>
      <c r="AR63" s="842"/>
      <c r="AS63" s="842"/>
      <c r="AT63" s="839"/>
      <c r="AU63" s="842"/>
      <c r="AV63" s="842"/>
      <c r="AW63" s="839"/>
      <c r="AX63" s="839"/>
      <c r="AY63" s="839"/>
      <c r="AZ63" s="757"/>
      <c r="BA63" s="799"/>
      <c r="BB63" s="799"/>
      <c r="BC63" s="799"/>
      <c r="BD63" s="799"/>
      <c r="BE63" s="799"/>
      <c r="BF63" s="799"/>
      <c r="BG63" s="799"/>
      <c r="BH63" s="837"/>
      <c r="BI63" s="837"/>
      <c r="BJ63" s="837"/>
      <c r="BK63" s="837"/>
      <c r="BL63" s="837"/>
      <c r="BM63" s="799"/>
      <c r="BN63" s="799"/>
      <c r="BO63" s="835"/>
    </row>
    <row r="64" spans="1:67" ht="89.25">
      <c r="A64" s="747" t="s">
        <v>206</v>
      </c>
      <c r="B64" s="750" t="s">
        <v>381</v>
      </c>
      <c r="C64" s="750" t="s">
        <v>1634</v>
      </c>
      <c r="D64" s="771" t="s">
        <v>1470</v>
      </c>
      <c r="E64" s="771" t="s">
        <v>209</v>
      </c>
      <c r="F64" s="670">
        <v>1</v>
      </c>
      <c r="G64" s="655" t="s">
        <v>1635</v>
      </c>
      <c r="H64" s="646" t="s">
        <v>1543</v>
      </c>
      <c r="I64" s="765" t="s">
        <v>1473</v>
      </c>
      <c r="J64" s="659" t="s">
        <v>1636</v>
      </c>
      <c r="K64" s="765" t="s">
        <v>192</v>
      </c>
      <c r="L64" s="638" t="s">
        <v>408</v>
      </c>
      <c r="M64" s="653" t="s">
        <v>1475</v>
      </c>
      <c r="N64" s="638" t="s">
        <v>1637</v>
      </c>
      <c r="O64" s="638" t="s">
        <v>1638</v>
      </c>
      <c r="P64" s="655" t="s">
        <v>114</v>
      </c>
      <c r="Q64" s="762" t="s">
        <v>114</v>
      </c>
      <c r="R64" s="646" t="s">
        <v>1639</v>
      </c>
      <c r="S64" s="651">
        <f>IF(R64="Muy Alta",100%,IF(R64="Alta",80%,IF(R64="Media",60%,IF(R64="Baja",40%,IF(R64="Muy Baja",20%,"")))))</f>
        <v>0.8</v>
      </c>
      <c r="T64" s="646" t="s">
        <v>125</v>
      </c>
      <c r="U64" s="651">
        <f>IF(T64="Catastrófico",100%,IF(T64="Mayor",80%,IF(T64="Moderado",60%,IF(T64="Menor",40%,IF(T64="Leve",20%,"")))))</f>
        <v>0.2</v>
      </c>
      <c r="V64" s="646" t="s">
        <v>1640</v>
      </c>
      <c r="W64" s="651">
        <f>IF(V64="Catastrófico",100%,IF(V64="Mayor",80%,IF(V64="Moderado",60%,IF(V64="Menor",40%,IF(V64="Leve",20%,"")))))</f>
        <v>0.6</v>
      </c>
      <c r="X64" s="653" t="str">
        <f>IF(Y64=100%,"Catastrófico",IF(Y64=80%,"Mayor",IF(Y64=60%,"Moderado",IF(Y64=40%,"Menor",IF(Y64=20%,"Leve","")))))</f>
        <v>Moderado</v>
      </c>
      <c r="Y64" s="651">
        <f>IF(AND(U64="",W64=""),"",MAX(U64,W64))</f>
        <v>0.6</v>
      </c>
      <c r="Z64" s="651" t="str">
        <f>CONCATENATE(R64,X64)</f>
        <v>altaModerado</v>
      </c>
      <c r="AA64" s="644" t="str">
        <f>IF(Z64="Muy AltaLeve","Alto",IF(Z64="Muy AltaMenor","Alto",IF(Z64="Muy AltaModerado","Alto",IF(Z64="Muy AltaMayor","Alto",IF(Z64="Muy AltaCatastrófico","Extremo",IF(Z64="AltaLeve","Moderado",IF(Z64="AltaMenor","Moderado",IF(Z64="AltaModerado","Alto",IF(Z64="AltaMayor","Alto",IF(Z64="AltaCatastrófico","Extremo",IF(Z64="MediaLeve","Moderado",IF(Z64="MediaMenor","Moderado",IF(Z64="MediaModerado","Moderado",IF(Z64="MediaMayor","Alto",IF(Z64="MediaCatastrófico","Extremo",IF(Z64="BajaLeve","Bajo",IF(Z64="BajaMenor","Moderado",IF(Z64="BajaModerado","Moderado",IF(Z64="BajaMayor","Alto",IF(Z64="BajaCatastrófico","Extremo",IF(Z64="Muy BajaLeve","Bajo",IF(Z64="Muy BajaMenor","Bajo",IF(Z64="Muy BajaModerado","Moderado",IF(Z64="Muy BajaMayor","Alto",IF(Z64="Muy BajaCatastrófico","Extremo","")))))))))))))))))))))))))</f>
        <v>Alto</v>
      </c>
      <c r="AB64" s="26">
        <v>1</v>
      </c>
      <c r="AC64" s="51" t="s">
        <v>1641</v>
      </c>
      <c r="AD64" s="74" t="s">
        <v>1642</v>
      </c>
      <c r="AE64" s="50" t="s">
        <v>1643</v>
      </c>
      <c r="AF64" s="30" t="str">
        <f t="shared" si="0"/>
        <v>Probabilidad</v>
      </c>
      <c r="AG64" s="272" t="s">
        <v>1644</v>
      </c>
      <c r="AH64" s="75">
        <f t="shared" si="1"/>
        <v>0.25</v>
      </c>
      <c r="AI64" s="272" t="s">
        <v>1645</v>
      </c>
      <c r="AJ64" s="75">
        <f t="shared" si="2"/>
        <v>0.15</v>
      </c>
      <c r="AK64" s="76">
        <f t="shared" si="3"/>
        <v>0.4</v>
      </c>
      <c r="AL64" s="28">
        <f>IFERROR(IF(AF64="Probabilidad",(S64-(+S64*AK64)),IF(AF64="Impacto",S64,"")),"")</f>
        <v>0.48</v>
      </c>
      <c r="AM64" s="28">
        <f>IFERROR(IF(AF64="Impacto",(Y64-(+Y64*AK64)),IF(AF64="Probabilidad",Y64,"")),"")</f>
        <v>0.6</v>
      </c>
      <c r="AN64" s="273" t="s">
        <v>99</v>
      </c>
      <c r="AO64" s="273" t="s">
        <v>100</v>
      </c>
      <c r="AP64" s="273" t="s">
        <v>101</v>
      </c>
      <c r="AQ64" s="646" t="s">
        <v>1646</v>
      </c>
      <c r="AR64" s="642">
        <f>S64</f>
        <v>0.8</v>
      </c>
      <c r="AS64" s="642">
        <f>IF(AL64="","",MIN(AL64:AL67))</f>
        <v>0.23519999999999996</v>
      </c>
      <c r="AT64" s="644" t="str">
        <f>IFERROR(IF(AS64="","",IF(AS64&lt;=0.2,"Muy Baja",IF(AS64&lt;=0.4,"Baja",IF(AS64&lt;=0.6,"Media",IF(AS64&lt;=0.8,"Alta","Muy Alta"))))),"")</f>
        <v>Baja</v>
      </c>
      <c r="AU64" s="642">
        <f>Y64</f>
        <v>0.6</v>
      </c>
      <c r="AV64" s="642">
        <f>IF(AM64="","",MIN(AM64:AM67))</f>
        <v>0.44999999999999996</v>
      </c>
      <c r="AW64" s="644" t="str">
        <f>IFERROR(IF(AV64="","",IF(AV64&lt;=0.2,"Leve",IF(AV64&lt;=0.4,"Menor",IF(AV64&lt;=0.6,"Moderado",IF(AV64&lt;=0.8,"Mayor","Catastrófico"))))),"")</f>
        <v>Moderado</v>
      </c>
      <c r="AX64" s="644" t="str">
        <f>AA64</f>
        <v>Alto</v>
      </c>
      <c r="AY64" s="644" t="str">
        <f>IFERROR(IF(OR(AND(AT64="Muy Baja",AW64="Leve"),AND(AT64="Muy Baja",AW64="Menor"),AND(AT64="Baja",AW64="Leve")),"Bajo",IF(OR(AND(AT64="Muy baja",AW64="Moderado"),AND(AT64="Baja",AW64="Menor"),AND(AT64="Baja",AW64="Moderado"),AND(AT64="Media",AW64="Leve"),AND(AT64="Media",AW64="Menor"),AND(AT64="Media",AW64="Moderado"),AND(AT64="Alta",AW64="Leve"),AND(AT64="Alta",AW64="Menor")),"Moderado",IF(OR(AND(AT64="Muy Baja",AW64="Mayor"),AND(AT64="Baja",AW64="Mayor"),AND(AT64="Media",AW64="Mayor"),AND(AT64="Alta",AW64="Moderado"),AND(AT64="Alta",AW64="Mayor"),AND(AT64="Muy Alta",AW64="Leve"),AND(AT64="Muy Alta",AW64="Menor"),AND(AT64="Muy Alta",AW64="Moderado"),AND(AT64="Muy Alta",AW64="Mayor")),"Alto",IF(OR(AND(AT64="Muy Baja",AW64="Catastrófico"),AND(AT64="Baja",AW64="Catastrófico"),AND(AT64="Media",AW64="Catastrófico"),AND(AT64="Alta",AW64="Catastrófico"),AND(AT64="Muy Alta",AW64="Catastrófico")),"Extremo","")))),"")</f>
        <v>Moderado</v>
      </c>
      <c r="AZ64" s="765" t="s">
        <v>105</v>
      </c>
      <c r="BA64" s="833" t="s">
        <v>1647</v>
      </c>
      <c r="BB64" s="833" t="s">
        <v>1648</v>
      </c>
      <c r="BC64" s="832" t="s">
        <v>1649</v>
      </c>
      <c r="BD64" s="832" t="s">
        <v>1650</v>
      </c>
      <c r="BE64" s="832" t="s">
        <v>904</v>
      </c>
      <c r="BF64" s="638" t="s">
        <v>1651</v>
      </c>
      <c r="BG64" s="638" t="s">
        <v>114</v>
      </c>
      <c r="BH64" s="640" t="s">
        <v>399</v>
      </c>
      <c r="BI64" s="640"/>
      <c r="BJ64" s="638"/>
      <c r="BK64" s="638"/>
      <c r="BL64" s="762" t="s">
        <v>114</v>
      </c>
      <c r="BM64" s="655" t="s">
        <v>1652</v>
      </c>
      <c r="BN64" s="655" t="s">
        <v>114</v>
      </c>
      <c r="BO64" s="763" t="s">
        <v>114</v>
      </c>
    </row>
    <row r="65" spans="1:67" ht="89.25">
      <c r="A65" s="748"/>
      <c r="B65" s="751"/>
      <c r="C65" s="751"/>
      <c r="D65" s="682"/>
      <c r="E65" s="682"/>
      <c r="F65" s="483"/>
      <c r="G65" s="486"/>
      <c r="H65" s="487"/>
      <c r="I65" s="736"/>
      <c r="J65" s="463"/>
      <c r="K65" s="736"/>
      <c r="L65" s="408"/>
      <c r="M65" s="458"/>
      <c r="N65" s="408"/>
      <c r="O65" s="408"/>
      <c r="P65" s="486"/>
      <c r="Q65" s="411"/>
      <c r="R65" s="487"/>
      <c r="S65" s="455"/>
      <c r="T65" s="487"/>
      <c r="U65" s="455"/>
      <c r="V65" s="487"/>
      <c r="W65" s="455"/>
      <c r="X65" s="458"/>
      <c r="Y65" s="455"/>
      <c r="Z65" s="455"/>
      <c r="AA65" s="464"/>
      <c r="AB65" s="243">
        <v>2</v>
      </c>
      <c r="AC65" s="259" t="s">
        <v>1653</v>
      </c>
      <c r="AD65" s="239" t="s">
        <v>1642</v>
      </c>
      <c r="AE65" s="237" t="s">
        <v>1654</v>
      </c>
      <c r="AF65" s="245" t="str">
        <f t="shared" si="0"/>
        <v>Probabilidad</v>
      </c>
      <c r="AG65" s="246" t="s">
        <v>1655</v>
      </c>
      <c r="AH65" s="241">
        <f t="shared" si="1"/>
        <v>0.15</v>
      </c>
      <c r="AI65" s="246" t="s">
        <v>1645</v>
      </c>
      <c r="AJ65" s="241">
        <f t="shared" si="2"/>
        <v>0.15</v>
      </c>
      <c r="AK65" s="247">
        <f t="shared" si="3"/>
        <v>0.3</v>
      </c>
      <c r="AL65" s="248">
        <f>IFERROR(IF(AND(AF64="Probabilidad",AF65="Probabilidad"),(AL64-(+AL64*AK65)),IF(AF65="Probabilidad",(S64-(+S64*AK65)),IF(AF65="Impacto",AL64,""))),"")</f>
        <v>0.33599999999999997</v>
      </c>
      <c r="AM65" s="248">
        <f>IFERROR(IF(AND(AF64="Impacto",AF65="Impacto"),(AM64-(+AM64*AK65)),IF(AF65="Impacto",(Y64-(+Y64*AK65)),IF(AF65="Probabilidad",AM64,""))),"")</f>
        <v>0.6</v>
      </c>
      <c r="AN65" s="249" t="s">
        <v>99</v>
      </c>
      <c r="AO65" s="249" t="s">
        <v>100</v>
      </c>
      <c r="AP65" s="249" t="s">
        <v>101</v>
      </c>
      <c r="AQ65" s="487"/>
      <c r="AR65" s="463"/>
      <c r="AS65" s="463"/>
      <c r="AT65" s="464"/>
      <c r="AU65" s="463"/>
      <c r="AV65" s="463"/>
      <c r="AW65" s="464"/>
      <c r="AX65" s="464"/>
      <c r="AY65" s="464"/>
      <c r="AZ65" s="736"/>
      <c r="BA65" s="831"/>
      <c r="BB65" s="831"/>
      <c r="BC65" s="827"/>
      <c r="BD65" s="827"/>
      <c r="BE65" s="827"/>
      <c r="BF65" s="408"/>
      <c r="BG65" s="408"/>
      <c r="BH65" s="408"/>
      <c r="BI65" s="408"/>
      <c r="BJ65" s="408"/>
      <c r="BK65" s="408"/>
      <c r="BL65" s="411"/>
      <c r="BM65" s="486"/>
      <c r="BN65" s="486"/>
      <c r="BO65" s="764"/>
    </row>
    <row r="66" spans="1:67" ht="89.25">
      <c r="A66" s="748"/>
      <c r="B66" s="751"/>
      <c r="C66" s="751"/>
      <c r="D66" s="682"/>
      <c r="E66" s="682"/>
      <c r="F66" s="483"/>
      <c r="G66" s="486"/>
      <c r="H66" s="487"/>
      <c r="I66" s="736"/>
      <c r="J66" s="463"/>
      <c r="K66" s="736"/>
      <c r="L66" s="408"/>
      <c r="M66" s="458"/>
      <c r="N66" s="408"/>
      <c r="O66" s="408"/>
      <c r="P66" s="486"/>
      <c r="Q66" s="411"/>
      <c r="R66" s="487"/>
      <c r="S66" s="455"/>
      <c r="T66" s="487"/>
      <c r="U66" s="455"/>
      <c r="V66" s="487"/>
      <c r="W66" s="455"/>
      <c r="X66" s="458"/>
      <c r="Y66" s="455"/>
      <c r="Z66" s="455"/>
      <c r="AA66" s="464"/>
      <c r="AB66" s="243">
        <v>3</v>
      </c>
      <c r="AC66" s="259" t="s">
        <v>1653</v>
      </c>
      <c r="AD66" s="239" t="s">
        <v>1642</v>
      </c>
      <c r="AE66" s="237" t="s">
        <v>1654</v>
      </c>
      <c r="AF66" s="245" t="str">
        <f t="shared" si="0"/>
        <v>Impacto</v>
      </c>
      <c r="AG66" s="246" t="s">
        <v>1656</v>
      </c>
      <c r="AH66" s="241">
        <f t="shared" si="1"/>
        <v>0.1</v>
      </c>
      <c r="AI66" s="246" t="s">
        <v>1645</v>
      </c>
      <c r="AJ66" s="241">
        <f t="shared" si="2"/>
        <v>0.15</v>
      </c>
      <c r="AK66" s="247">
        <f t="shared" si="3"/>
        <v>0.25</v>
      </c>
      <c r="AL66" s="248">
        <f>IFERROR(IF(AND(AF65="Probabilidad",AF66="Probabilidad"),(AL65-(+AL65*AK66)),IF(AND(AF65="Impacto",AF66="Probabilidad"),(AL64-(+AL64*AK66)),IF(AF66="Impacto",AL65,""))),"")</f>
        <v>0.33599999999999997</v>
      </c>
      <c r="AM66" s="248">
        <f>IFERROR(IF(AND(AF65="Impacto",AF66="Impacto"),(AM65-(+AM65*AK66)),IF(AND(AF65="Probabilidad",AF66="Impacto"),(AM64-(+AM64*AK66)),IF(AF66="Probabilidad",AM65,""))),"")</f>
        <v>0.44999999999999996</v>
      </c>
      <c r="AN66" s="249" t="s">
        <v>99</v>
      </c>
      <c r="AO66" s="249" t="s">
        <v>100</v>
      </c>
      <c r="AP66" s="249" t="s">
        <v>101</v>
      </c>
      <c r="AQ66" s="487"/>
      <c r="AR66" s="463"/>
      <c r="AS66" s="463"/>
      <c r="AT66" s="464"/>
      <c r="AU66" s="463"/>
      <c r="AV66" s="463"/>
      <c r="AW66" s="464"/>
      <c r="AX66" s="464"/>
      <c r="AY66" s="464"/>
      <c r="AZ66" s="736"/>
      <c r="BA66" s="831"/>
      <c r="BB66" s="831"/>
      <c r="BC66" s="827"/>
      <c r="BD66" s="827"/>
      <c r="BE66" s="827"/>
      <c r="BF66" s="408"/>
      <c r="BG66" s="408"/>
      <c r="BH66" s="408"/>
      <c r="BI66" s="408"/>
      <c r="BJ66" s="408"/>
      <c r="BK66" s="408"/>
      <c r="BL66" s="411"/>
      <c r="BM66" s="486"/>
      <c r="BN66" s="486"/>
      <c r="BO66" s="764"/>
    </row>
    <row r="67" spans="1:67" ht="75">
      <c r="A67" s="748"/>
      <c r="B67" s="751"/>
      <c r="C67" s="751"/>
      <c r="D67" s="682"/>
      <c r="E67" s="682"/>
      <c r="F67" s="483"/>
      <c r="G67" s="486"/>
      <c r="H67" s="487"/>
      <c r="I67" s="736"/>
      <c r="J67" s="463"/>
      <c r="K67" s="736"/>
      <c r="L67" s="408"/>
      <c r="M67" s="458"/>
      <c r="N67" s="408"/>
      <c r="O67" s="408"/>
      <c r="P67" s="486"/>
      <c r="Q67" s="411"/>
      <c r="R67" s="487"/>
      <c r="S67" s="455"/>
      <c r="T67" s="487"/>
      <c r="U67" s="455"/>
      <c r="V67" s="487"/>
      <c r="W67" s="455"/>
      <c r="X67" s="458"/>
      <c r="Y67" s="455"/>
      <c r="Z67" s="455"/>
      <c r="AA67" s="464"/>
      <c r="AB67" s="243">
        <v>4</v>
      </c>
      <c r="AC67" s="239" t="s">
        <v>1657</v>
      </c>
      <c r="AD67" s="239" t="s">
        <v>1642</v>
      </c>
      <c r="AE67" s="274" t="s">
        <v>1643</v>
      </c>
      <c r="AF67" s="245" t="str">
        <f t="shared" si="0"/>
        <v>Probabilidad</v>
      </c>
      <c r="AG67" s="246" t="s">
        <v>1655</v>
      </c>
      <c r="AH67" s="241">
        <f t="shared" si="1"/>
        <v>0.15</v>
      </c>
      <c r="AI67" s="246" t="s">
        <v>1645</v>
      </c>
      <c r="AJ67" s="241">
        <f t="shared" si="2"/>
        <v>0.15</v>
      </c>
      <c r="AK67" s="247">
        <f t="shared" si="3"/>
        <v>0.3</v>
      </c>
      <c r="AL67" s="248">
        <f>IFERROR(IF(AND(AF66="Probabilidad",AF67="Probabilidad"),(AL66-(+AL66*AK67)),IF(AND(AF66="Impacto",AF67="Probabilidad"),(AL65-(+AL65*AK67)),IF(AF67="Impacto",AL66,""))),"")</f>
        <v>0.23519999999999996</v>
      </c>
      <c r="AM67" s="248">
        <f>IFERROR(IF(AND(AF66="Impacto",AF67="Impacto"),(AM66-(+AM66*AK67)),IF(AND(AF66="Probabilidad",AF67="Impacto"),(AM65-(+AM65*AK67)),IF(AF67="Probabilidad",AM66,""))),"")</f>
        <v>0.44999999999999996</v>
      </c>
      <c r="AN67" s="249" t="s">
        <v>99</v>
      </c>
      <c r="AO67" s="249" t="s">
        <v>100</v>
      </c>
      <c r="AP67" s="249" t="s">
        <v>101</v>
      </c>
      <c r="AQ67" s="487"/>
      <c r="AR67" s="463"/>
      <c r="AS67" s="463"/>
      <c r="AT67" s="464"/>
      <c r="AU67" s="463"/>
      <c r="AV67" s="463"/>
      <c r="AW67" s="464"/>
      <c r="AX67" s="464"/>
      <c r="AY67" s="464"/>
      <c r="AZ67" s="736"/>
      <c r="BA67" s="831"/>
      <c r="BB67" s="831"/>
      <c r="BC67" s="827"/>
      <c r="BD67" s="827"/>
      <c r="BE67" s="827"/>
      <c r="BF67" s="408"/>
      <c r="BG67" s="408"/>
      <c r="BH67" s="408"/>
      <c r="BI67" s="408"/>
      <c r="BJ67" s="408"/>
      <c r="BK67" s="408"/>
      <c r="BL67" s="411"/>
      <c r="BM67" s="486"/>
      <c r="BN67" s="486"/>
      <c r="BO67" s="764"/>
    </row>
    <row r="68" spans="1:67" ht="70.5">
      <c r="A68" s="748"/>
      <c r="B68" s="751"/>
      <c r="C68" s="751"/>
      <c r="D68" s="682" t="s">
        <v>1470</v>
      </c>
      <c r="E68" s="682" t="s">
        <v>209</v>
      </c>
      <c r="F68" s="483">
        <v>2</v>
      </c>
      <c r="G68" s="486" t="s">
        <v>1658</v>
      </c>
      <c r="H68" s="487" t="s">
        <v>1543</v>
      </c>
      <c r="I68" s="736" t="s">
        <v>1487</v>
      </c>
      <c r="J68" s="463" t="s">
        <v>1659</v>
      </c>
      <c r="K68" s="736" t="s">
        <v>192</v>
      </c>
      <c r="L68" s="408" t="s">
        <v>408</v>
      </c>
      <c r="M68" s="458" t="s">
        <v>1475</v>
      </c>
      <c r="N68" s="408" t="s">
        <v>1660</v>
      </c>
      <c r="O68" s="408" t="s">
        <v>1661</v>
      </c>
      <c r="P68" s="486" t="s">
        <v>114</v>
      </c>
      <c r="Q68" s="411" t="s">
        <v>114</v>
      </c>
      <c r="R68" s="487" t="s">
        <v>1639</v>
      </c>
      <c r="S68" s="455">
        <f>IF(R68="Muy Alta",100%,IF(R68="Alta",80%,IF(R68="Media",60%,IF(R68="Baja",40%,IF(R68="Muy Baja",20%,"")))))</f>
        <v>0.8</v>
      </c>
      <c r="T68" s="487" t="s">
        <v>125</v>
      </c>
      <c r="U68" s="455">
        <f>IF(T68="Catastrófico",100%,IF(T68="Mayor",80%,IF(T68="Moderado",60%,IF(T68="Menor",40%,IF(T68="Leve",20%,"")))))</f>
        <v>0.2</v>
      </c>
      <c r="V68" s="487" t="s">
        <v>195</v>
      </c>
      <c r="W68" s="455">
        <f>IF(V68="Catastrófico",100%,IF(V68="Mayor",80%,IF(V68="Moderado",60%,IF(V68="Menor",40%,IF(V68="Leve",20%,"")))))</f>
        <v>0.4</v>
      </c>
      <c r="X68" s="458" t="str">
        <f>IF(Y68=100%,"Catastrófico",IF(Y68=80%,"Mayor",IF(Y68=60%,"Moderado",IF(Y68=40%,"Menor",IF(Y68=20%,"Leve","")))))</f>
        <v>Menor</v>
      </c>
      <c r="Y68" s="455">
        <f>IF(AND(U68="",W68=""),"",MAX(U68,W68))</f>
        <v>0.4</v>
      </c>
      <c r="Z68" s="455" t="str">
        <f>CONCATENATE(R68,X68)</f>
        <v>altaMenor</v>
      </c>
      <c r="AA68" s="464" t="str">
        <f>IF(Z68="Muy AltaLeve","Alto",IF(Z68="Muy AltaMenor","Alto",IF(Z68="Muy AltaModerado","Alto",IF(Z68="Muy AltaMayor","Alto",IF(Z68="Muy AltaCatastrófico","Extremo",IF(Z68="AltaLeve","Moderado",IF(Z68="AltaMenor","Moderado",IF(Z68="AltaModerado","Alto",IF(Z68="AltaMayor","Alto",IF(Z68="AltaCatastrófico","Extremo",IF(Z68="MediaLeve","Moderado",IF(Z68="MediaMenor","Moderado",IF(Z68="MediaModerado","Moderado",IF(Z68="MediaMayor","Alto",IF(Z68="MediaCatastrófico","Extremo",IF(Z68="BajaLeve","Bajo",IF(Z68="BajaMenor","Moderado",IF(Z68="BajaModerado","Moderado",IF(Z68="BajaMayor","Alto",IF(Z68="BajaCatastrófico","Extremo",IF(Z68="Muy BajaLeve","Bajo",IF(Z68="Muy BajaMenor","Bajo",IF(Z68="Muy BajaModerado","Moderado",IF(Z68="Muy BajaMayor","Alto",IF(Z68="Muy BajaCatastrófico","Extremo","")))))))))))))))))))))))))</f>
        <v>Moderado</v>
      </c>
      <c r="AB68" s="243">
        <v>1</v>
      </c>
      <c r="AC68" s="259" t="s">
        <v>1662</v>
      </c>
      <c r="AD68" s="239" t="s">
        <v>1663</v>
      </c>
      <c r="AE68" s="237" t="s">
        <v>1664</v>
      </c>
      <c r="AF68" s="245" t="str">
        <f t="shared" si="0"/>
        <v>Probabilidad</v>
      </c>
      <c r="AG68" s="246" t="s">
        <v>1644</v>
      </c>
      <c r="AH68" s="241">
        <f t="shared" si="1"/>
        <v>0.25</v>
      </c>
      <c r="AI68" s="246" t="s">
        <v>1645</v>
      </c>
      <c r="AJ68" s="241">
        <f t="shared" si="2"/>
        <v>0.15</v>
      </c>
      <c r="AK68" s="247">
        <f t="shared" si="3"/>
        <v>0.4</v>
      </c>
      <c r="AL68" s="248">
        <f>IFERROR(IF(AF68="Probabilidad",(S68-(+S68*AK68)),IF(AF68="Impacto",S68,"")),"")</f>
        <v>0.48</v>
      </c>
      <c r="AM68" s="248">
        <f>IFERROR(IF(AF68="Impacto",(Y68-(+Y68*AK68)),IF(AF68="Probabilidad",Y68,"")),"")</f>
        <v>0.4</v>
      </c>
      <c r="AN68" s="249" t="s">
        <v>99</v>
      </c>
      <c r="AO68" s="249" t="s">
        <v>100</v>
      </c>
      <c r="AP68" s="249" t="s">
        <v>101</v>
      </c>
      <c r="AQ68" s="487" t="s">
        <v>1665</v>
      </c>
      <c r="AR68" s="462">
        <f>S68</f>
        <v>0.8</v>
      </c>
      <c r="AS68" s="462">
        <f>IF(AL68="","",MIN(AL68:AL71))</f>
        <v>0.20159999999999997</v>
      </c>
      <c r="AT68" s="464" t="str">
        <f>IFERROR(IF(AS68="","",IF(AS68&lt;=0.2,"Muy Baja",IF(AS68&lt;=0.4,"Baja",IF(AS68&lt;=0.6,"Media",IF(AS68&lt;=0.8,"Alta","Muy Alta"))))),"")</f>
        <v>Baja</v>
      </c>
      <c r="AU68" s="462">
        <f>Y68</f>
        <v>0.4</v>
      </c>
      <c r="AV68" s="462">
        <f>IF(AM68="","",MIN(AM68:AM71))</f>
        <v>0.30000000000000004</v>
      </c>
      <c r="AW68" s="464" t="str">
        <f>IFERROR(IF(AV68="","",IF(AV68&lt;=0.2,"Leve",IF(AV68&lt;=0.4,"Menor",IF(AV68&lt;=0.6,"Moderado",IF(AV68&lt;=0.8,"Mayor","Catastrófico"))))),"")</f>
        <v>Menor</v>
      </c>
      <c r="AX68" s="464" t="str">
        <f>AA68</f>
        <v>Moderado</v>
      </c>
      <c r="AY68" s="464" t="str">
        <f>IFERROR(IF(OR(AND(AT68="Muy Baja",AW68="Leve"),AND(AT68="Muy Baja",AW68="Menor"),AND(AT68="Baja",AW68="Leve")),"Bajo",IF(OR(AND(AT68="Muy baja",AW68="Moderado"),AND(AT68="Baja",AW68="Menor"),AND(AT68="Baja",AW68="Moderado"),AND(AT68="Media",AW68="Leve"),AND(AT68="Media",AW68="Menor"),AND(AT68="Media",AW68="Moderado"),AND(AT68="Alta",AW68="Leve"),AND(AT68="Alta",AW68="Menor")),"Moderado",IF(OR(AND(AT68="Muy Baja",AW68="Mayor"),AND(AT68="Baja",AW68="Mayor"),AND(AT68="Media",AW68="Mayor"),AND(AT68="Alta",AW68="Moderado"),AND(AT68="Alta",AW68="Mayor"),AND(AT68="Muy Alta",AW68="Leve"),AND(AT68="Muy Alta",AW68="Menor"),AND(AT68="Muy Alta",AW68="Moderado"),AND(AT68="Muy Alta",AW68="Mayor")),"Alto",IF(OR(AND(AT68="Muy Baja",AW68="Catastrófico"),AND(AT68="Baja",AW68="Catastrófico"),AND(AT68="Media",AW68="Catastrófico"),AND(AT68="Alta",AW68="Catastrófico"),AND(AT68="Muy Alta",AW68="Catastrófico")),"Extremo","")))),"")</f>
        <v>Moderado</v>
      </c>
      <c r="AZ68" s="736" t="s">
        <v>105</v>
      </c>
      <c r="BA68" s="829" t="s">
        <v>1666</v>
      </c>
      <c r="BB68" s="831" t="s">
        <v>1667</v>
      </c>
      <c r="BC68" s="831" t="s">
        <v>1649</v>
      </c>
      <c r="BD68" s="831" t="s">
        <v>1668</v>
      </c>
      <c r="BE68" s="831" t="s">
        <v>265</v>
      </c>
      <c r="BF68" s="408" t="s">
        <v>1669</v>
      </c>
      <c r="BG68" s="408" t="s">
        <v>1670</v>
      </c>
      <c r="BH68" s="416" t="s">
        <v>399</v>
      </c>
      <c r="BI68" s="416"/>
      <c r="BJ68" s="416"/>
      <c r="BK68" s="416"/>
      <c r="BL68" s="416" t="s">
        <v>114</v>
      </c>
      <c r="BM68" s="408" t="s">
        <v>1652</v>
      </c>
      <c r="BN68" s="408" t="s">
        <v>114</v>
      </c>
      <c r="BO68" s="673" t="s">
        <v>114</v>
      </c>
    </row>
    <row r="69" spans="1:67" ht="70.5">
      <c r="A69" s="748"/>
      <c r="B69" s="751"/>
      <c r="C69" s="751"/>
      <c r="D69" s="682"/>
      <c r="E69" s="682"/>
      <c r="F69" s="483"/>
      <c r="G69" s="486"/>
      <c r="H69" s="487"/>
      <c r="I69" s="736"/>
      <c r="J69" s="463"/>
      <c r="K69" s="736"/>
      <c r="L69" s="408"/>
      <c r="M69" s="458"/>
      <c r="N69" s="408"/>
      <c r="O69" s="408"/>
      <c r="P69" s="486"/>
      <c r="Q69" s="411"/>
      <c r="R69" s="487"/>
      <c r="S69" s="455"/>
      <c r="T69" s="487"/>
      <c r="U69" s="455"/>
      <c r="V69" s="487"/>
      <c r="W69" s="455"/>
      <c r="X69" s="458"/>
      <c r="Y69" s="455"/>
      <c r="Z69" s="455"/>
      <c r="AA69" s="464"/>
      <c r="AB69" s="243">
        <v>2</v>
      </c>
      <c r="AC69" s="259" t="s">
        <v>1662</v>
      </c>
      <c r="AD69" s="239" t="s">
        <v>1663</v>
      </c>
      <c r="AE69" s="237" t="s">
        <v>1664</v>
      </c>
      <c r="AF69" s="255" t="str">
        <f>IF(OR(AG69="Preventivo",AG69="Detectivo"),"Probabilidad",IF(AG69="Correctivo","Impacto",""))</f>
        <v>Impacto</v>
      </c>
      <c r="AG69" s="246" t="s">
        <v>1656</v>
      </c>
      <c r="AH69" s="241">
        <f t="shared" si="1"/>
        <v>0.1</v>
      </c>
      <c r="AI69" s="246" t="s">
        <v>1645</v>
      </c>
      <c r="AJ69" s="241">
        <f t="shared" si="2"/>
        <v>0.15</v>
      </c>
      <c r="AK69" s="247">
        <f t="shared" si="3"/>
        <v>0.25</v>
      </c>
      <c r="AL69" s="256">
        <f>IFERROR(IF(AND(AF68="Probabilidad",AF69="Probabilidad"),(AL68-(+AL68*AK69)),IF(AF69="Probabilidad",(S68-(+S68*AK69)),IF(AF69="Impacto",AL68,""))),"")</f>
        <v>0.48</v>
      </c>
      <c r="AM69" s="256">
        <f>IFERROR(IF(AND(AF68="Impacto",AF69="Impacto"),(AM68-(+AM68*AK69)),IF(AF69="Impacto",(Y68-(+Y68*AK69)),IF(AF69="Probabilidad",AM68,""))),"")</f>
        <v>0.30000000000000004</v>
      </c>
      <c r="AN69" s="249" t="s">
        <v>99</v>
      </c>
      <c r="AO69" s="249" t="s">
        <v>100</v>
      </c>
      <c r="AP69" s="249" t="s">
        <v>101</v>
      </c>
      <c r="AQ69" s="487"/>
      <c r="AR69" s="463"/>
      <c r="AS69" s="463"/>
      <c r="AT69" s="464"/>
      <c r="AU69" s="463"/>
      <c r="AV69" s="463"/>
      <c r="AW69" s="464"/>
      <c r="AX69" s="464"/>
      <c r="AY69" s="464"/>
      <c r="AZ69" s="736"/>
      <c r="BA69" s="829"/>
      <c r="BB69" s="831"/>
      <c r="BC69" s="831"/>
      <c r="BD69" s="831"/>
      <c r="BE69" s="831"/>
      <c r="BF69" s="408"/>
      <c r="BG69" s="408"/>
      <c r="BH69" s="416"/>
      <c r="BI69" s="416"/>
      <c r="BJ69" s="416"/>
      <c r="BK69" s="416"/>
      <c r="BL69" s="416"/>
      <c r="BM69" s="408"/>
      <c r="BN69" s="408"/>
      <c r="BO69" s="673"/>
    </row>
    <row r="70" spans="1:67" ht="114.75">
      <c r="A70" s="748"/>
      <c r="B70" s="751"/>
      <c r="C70" s="751"/>
      <c r="D70" s="682"/>
      <c r="E70" s="682"/>
      <c r="F70" s="483"/>
      <c r="G70" s="486"/>
      <c r="H70" s="487"/>
      <c r="I70" s="736"/>
      <c r="J70" s="463"/>
      <c r="K70" s="736"/>
      <c r="L70" s="408"/>
      <c r="M70" s="458"/>
      <c r="N70" s="408"/>
      <c r="O70" s="408"/>
      <c r="P70" s="486"/>
      <c r="Q70" s="411"/>
      <c r="R70" s="487"/>
      <c r="S70" s="455"/>
      <c r="T70" s="487"/>
      <c r="U70" s="455"/>
      <c r="V70" s="487"/>
      <c r="W70" s="455"/>
      <c r="X70" s="458"/>
      <c r="Y70" s="455"/>
      <c r="Z70" s="455"/>
      <c r="AA70" s="464"/>
      <c r="AB70" s="243">
        <v>3</v>
      </c>
      <c r="AC70" s="259" t="s">
        <v>1671</v>
      </c>
      <c r="AD70" s="239" t="s">
        <v>1663</v>
      </c>
      <c r="AE70" s="237" t="s">
        <v>1529</v>
      </c>
      <c r="AF70" s="245" t="str">
        <f>IF(OR(AG70="Preventivo",AG70="Detectivo"),"Probabilidad",IF(AG70="Correctivo","Impacto",""))</f>
        <v>Probabilidad</v>
      </c>
      <c r="AG70" s="246" t="s">
        <v>1655</v>
      </c>
      <c r="AH70" s="241">
        <f t="shared" si="1"/>
        <v>0.15</v>
      </c>
      <c r="AI70" s="246" t="s">
        <v>1645</v>
      </c>
      <c r="AJ70" s="241">
        <f t="shared" si="2"/>
        <v>0.15</v>
      </c>
      <c r="AK70" s="247">
        <f t="shared" si="3"/>
        <v>0.3</v>
      </c>
      <c r="AL70" s="248">
        <f>IFERROR(IF(AND(AF69="Probabilidad",AF70="Probabilidad"),(AL69-(+AL69*AK70)),IF(AND(AF69="Impacto",AF70="Probabilidad"),(AL68-(+AL68*AK70)),IF(AF70="Impacto",AL69,""))),"")</f>
        <v>0.33599999999999997</v>
      </c>
      <c r="AM70" s="248">
        <f>IFERROR(IF(AND(AF69="Impacto",AF70="Impacto"),(AM69-(+AM69*AK70)),IF(AND(AF69="Probabilidad",AF70="Impacto"),(AM68-(+AM68*AK70)),IF(AF70="Probabilidad",AM69,""))),"")</f>
        <v>0.30000000000000004</v>
      </c>
      <c r="AN70" s="249" t="s">
        <v>99</v>
      </c>
      <c r="AO70" s="249" t="s">
        <v>100</v>
      </c>
      <c r="AP70" s="249" t="s">
        <v>101</v>
      </c>
      <c r="AQ70" s="487"/>
      <c r="AR70" s="463"/>
      <c r="AS70" s="463"/>
      <c r="AT70" s="464"/>
      <c r="AU70" s="463"/>
      <c r="AV70" s="463"/>
      <c r="AW70" s="464"/>
      <c r="AX70" s="464"/>
      <c r="AY70" s="464"/>
      <c r="AZ70" s="736"/>
      <c r="BA70" s="829"/>
      <c r="BB70" s="831"/>
      <c r="BC70" s="831"/>
      <c r="BD70" s="831"/>
      <c r="BE70" s="831"/>
      <c r="BF70" s="408"/>
      <c r="BG70" s="408"/>
      <c r="BH70" s="416"/>
      <c r="BI70" s="416"/>
      <c r="BJ70" s="416"/>
      <c r="BK70" s="416"/>
      <c r="BL70" s="416"/>
      <c r="BM70" s="408"/>
      <c r="BN70" s="408"/>
      <c r="BO70" s="673"/>
    </row>
    <row r="71" spans="1:67" ht="153">
      <c r="A71" s="748"/>
      <c r="B71" s="751"/>
      <c r="C71" s="751"/>
      <c r="D71" s="682"/>
      <c r="E71" s="682"/>
      <c r="F71" s="483"/>
      <c r="G71" s="486"/>
      <c r="H71" s="487"/>
      <c r="I71" s="736"/>
      <c r="J71" s="463"/>
      <c r="K71" s="736"/>
      <c r="L71" s="408"/>
      <c r="M71" s="458"/>
      <c r="N71" s="408"/>
      <c r="O71" s="408"/>
      <c r="P71" s="486"/>
      <c r="Q71" s="411"/>
      <c r="R71" s="487"/>
      <c r="S71" s="455"/>
      <c r="T71" s="487"/>
      <c r="U71" s="455"/>
      <c r="V71" s="487"/>
      <c r="W71" s="455"/>
      <c r="X71" s="458"/>
      <c r="Y71" s="455"/>
      <c r="Z71" s="455"/>
      <c r="AA71" s="464"/>
      <c r="AB71" s="243">
        <v>4</v>
      </c>
      <c r="AC71" s="259" t="s">
        <v>1672</v>
      </c>
      <c r="AD71" s="239" t="s">
        <v>1663</v>
      </c>
      <c r="AE71" s="251" t="s">
        <v>1673</v>
      </c>
      <c r="AF71" s="245" t="str">
        <f t="shared" si="0"/>
        <v>Probabilidad</v>
      </c>
      <c r="AG71" s="246" t="s">
        <v>1644</v>
      </c>
      <c r="AH71" s="241">
        <f t="shared" si="1"/>
        <v>0.25</v>
      </c>
      <c r="AI71" s="246" t="s">
        <v>1645</v>
      </c>
      <c r="AJ71" s="241">
        <f t="shared" si="2"/>
        <v>0.15</v>
      </c>
      <c r="AK71" s="247">
        <f t="shared" si="3"/>
        <v>0.4</v>
      </c>
      <c r="AL71" s="248">
        <f>IFERROR(IF(AND(AF70="Probabilidad",AF71="Probabilidad"),(AL70-(+AL70*AK71)),IF(AND(AF70="Impacto",AF71="Probabilidad"),(AL69-(+AL69*AK71)),IF(AF71="Impacto",AL70,""))),"")</f>
        <v>0.20159999999999997</v>
      </c>
      <c r="AM71" s="248">
        <f>IFERROR(IF(AND(AF70="Impacto",AF71="Impacto"),(AM70-(+AM70*AK71)),IF(AND(AF70="Probabilidad",AF71="Impacto"),(AM69-(+AM69*AK71)),IF(AF71="Probabilidad",AM70,""))),"")</f>
        <v>0.30000000000000004</v>
      </c>
      <c r="AN71" s="249" t="s">
        <v>99</v>
      </c>
      <c r="AO71" s="249" t="s">
        <v>100</v>
      </c>
      <c r="AP71" s="249" t="s">
        <v>101</v>
      </c>
      <c r="AQ71" s="487"/>
      <c r="AR71" s="463"/>
      <c r="AS71" s="463"/>
      <c r="AT71" s="464"/>
      <c r="AU71" s="463"/>
      <c r="AV71" s="463"/>
      <c r="AW71" s="464"/>
      <c r="AX71" s="464"/>
      <c r="AY71" s="464"/>
      <c r="AZ71" s="736"/>
      <c r="BA71" s="829"/>
      <c r="BB71" s="831"/>
      <c r="BC71" s="831"/>
      <c r="BD71" s="831"/>
      <c r="BE71" s="831"/>
      <c r="BF71" s="408"/>
      <c r="BG71" s="408"/>
      <c r="BH71" s="416"/>
      <c r="BI71" s="416"/>
      <c r="BJ71" s="416"/>
      <c r="BK71" s="416"/>
      <c r="BL71" s="416"/>
      <c r="BM71" s="408"/>
      <c r="BN71" s="408"/>
      <c r="BO71" s="673"/>
    </row>
    <row r="72" spans="1:67" ht="89.25">
      <c r="A72" s="748"/>
      <c r="B72" s="751"/>
      <c r="C72" s="751"/>
      <c r="D72" s="682" t="s">
        <v>1470</v>
      </c>
      <c r="E72" s="682" t="s">
        <v>209</v>
      </c>
      <c r="F72" s="483">
        <v>3</v>
      </c>
      <c r="G72" s="408" t="s">
        <v>1674</v>
      </c>
      <c r="H72" s="487" t="s">
        <v>1501</v>
      </c>
      <c r="I72" s="736" t="s">
        <v>1473</v>
      </c>
      <c r="J72" s="463" t="s">
        <v>1675</v>
      </c>
      <c r="K72" s="736" t="s">
        <v>192</v>
      </c>
      <c r="L72" s="408" t="s">
        <v>408</v>
      </c>
      <c r="M72" s="458" t="s">
        <v>1475</v>
      </c>
      <c r="N72" s="408" t="s">
        <v>1637</v>
      </c>
      <c r="O72" s="408" t="s">
        <v>1638</v>
      </c>
      <c r="P72" s="486" t="s">
        <v>114</v>
      </c>
      <c r="Q72" s="411" t="s">
        <v>114</v>
      </c>
      <c r="R72" s="487" t="s">
        <v>1639</v>
      </c>
      <c r="S72" s="455">
        <f>IF(R72="Muy Alta",100%,IF(R72="Alta",80%,IF(R72="Media",60%,IF(R72="Baja",40%,IF(R72="Muy Baja",20%,"")))))</f>
        <v>0.8</v>
      </c>
      <c r="T72" s="487" t="s">
        <v>125</v>
      </c>
      <c r="U72" s="455">
        <f>IF(T72="Catastrófico",100%,IF(T72="Mayor",80%,IF(T72="Moderado",60%,IF(T72="Menor",40%,IF(T72="Leve",20%,"")))))</f>
        <v>0.2</v>
      </c>
      <c r="V72" s="487" t="s">
        <v>1676</v>
      </c>
      <c r="W72" s="455">
        <f>IF(V72="Catastrófico",100%,IF(V72="Mayor",80%,IF(V72="Moderado",60%,IF(V72="Menor",40%,IF(V72="Leve",20%,"")))))</f>
        <v>0.4</v>
      </c>
      <c r="X72" s="458" t="str">
        <f>IF(Y72=100%,"Catastrófico",IF(Y72=80%,"Mayor",IF(Y72=60%,"Moderado",IF(Y72=40%,"Menor",IF(Y72=20%,"Leve","")))))</f>
        <v>Menor</v>
      </c>
      <c r="Y72" s="455">
        <f>IF(AND(U72="",W72=""),"",MAX(U72,W72))</f>
        <v>0.4</v>
      </c>
      <c r="Z72" s="455" t="str">
        <f>CONCATENATE(R72,X72)</f>
        <v>altaMenor</v>
      </c>
      <c r="AA72" s="464" t="str">
        <f>IF(Z72="Muy AltaLeve","Alto",IF(Z72="Muy AltaMenor","Alto",IF(Z72="Muy AltaModerado","Alto",IF(Z72="Muy AltaMayor","Alto",IF(Z72="Muy AltaCatastrófico","Extremo",IF(Z72="AltaLeve","Moderado",IF(Z72="AltaMenor","Moderado",IF(Z72="AltaModerado","Alto",IF(Z72="AltaMayor","Alto",IF(Z72="AltaCatastrófico","Extremo",IF(Z72="MediaLeve","Moderado",IF(Z72="MediaMenor","Moderado",IF(Z72="MediaModerado","Moderado",IF(Z72="MediaMayor","Alto",IF(Z72="MediaCatastrófico","Extremo",IF(Z72="BajaLeve","Bajo",IF(Z72="BajaMenor","Moderado",IF(Z72="BajaModerado","Moderado",IF(Z72="BajaMayor","Alto",IF(Z72="BajaCatastrófico","Extremo",IF(Z72="Muy BajaLeve","Bajo",IF(Z72="Muy BajaMenor","Bajo",IF(Z72="Muy BajaModerado","Moderado",IF(Z72="Muy BajaMayor","Alto",IF(Z72="Muy BajaCatastrófico","Extremo","")))))))))))))))))))))))))</f>
        <v>Moderado</v>
      </c>
      <c r="AB72" s="243">
        <v>1</v>
      </c>
      <c r="AC72" s="275" t="s">
        <v>1677</v>
      </c>
      <c r="AD72" s="259" t="s">
        <v>1642</v>
      </c>
      <c r="AE72" s="237" t="s">
        <v>1575</v>
      </c>
      <c r="AF72" s="245" t="str">
        <f t="shared" ref="AF72:AF135" si="4">IF(OR(AG72="Preventivo",AG72="Detectivo"),"Probabilidad",IF(AG72="Correctivo","Impacto",""))</f>
        <v>Probabilidad</v>
      </c>
      <c r="AG72" s="246" t="s">
        <v>1655</v>
      </c>
      <c r="AH72" s="241">
        <f t="shared" ref="AH72:AH135" si="5">IF(AG72="","",IF(AG72="Preventivo",25%,IF(AG72="Detectivo",15%,IF(AG72="Correctivo",10%))))</f>
        <v>0.15</v>
      </c>
      <c r="AI72" s="246" t="s">
        <v>710</v>
      </c>
      <c r="AJ72" s="241">
        <f t="shared" ref="AJ72:AJ135" si="6">IF(AI72="Automático",25%,IF(AI72="Manual",15%,""))</f>
        <v>0.25</v>
      </c>
      <c r="AK72" s="247">
        <f t="shared" ref="AK72:AK135" si="7">IF(OR(AH72="",AJ72=""),"",AH72+AJ72)</f>
        <v>0.4</v>
      </c>
      <c r="AL72" s="248">
        <f>IFERROR(IF(AF72="Probabilidad",(S72-(+S72*AK72)),IF(AF72="Impacto",S72,"")),"")</f>
        <v>0.48</v>
      </c>
      <c r="AM72" s="248">
        <f>IFERROR(IF(AF72="Impacto",(Y72-(+Y72*AK72)),IF(AF72="Probabilidad",Y72,"")),"")</f>
        <v>0.4</v>
      </c>
      <c r="AN72" s="249" t="s">
        <v>99</v>
      </c>
      <c r="AO72" s="249" t="s">
        <v>100</v>
      </c>
      <c r="AP72" s="249" t="s">
        <v>101</v>
      </c>
      <c r="AQ72" s="487" t="s">
        <v>1678</v>
      </c>
      <c r="AR72" s="462">
        <f>S72</f>
        <v>0.8</v>
      </c>
      <c r="AS72" s="462">
        <f>IF(AL72="","",MIN(AL72:AL77))</f>
        <v>0.11524799999999999</v>
      </c>
      <c r="AT72" s="464" t="str">
        <f>IFERROR(IF(AS72="","",IF(AS72&lt;=0.2,"Muy Baja",IF(AS72&lt;=0.4,"Baja",IF(AS72&lt;=0.6,"Media",IF(AS72&lt;=0.8,"Alta","Muy Alta"))))),"")</f>
        <v>Muy Baja</v>
      </c>
      <c r="AU72" s="462">
        <f>Y72</f>
        <v>0.4</v>
      </c>
      <c r="AV72" s="462">
        <f>IF(AM72="","",MIN(AM72:AM77))</f>
        <v>0.30000000000000004</v>
      </c>
      <c r="AW72" s="464" t="str">
        <f>IFERROR(IF(AV72="","",IF(AV72&lt;=0.2,"Leve",IF(AV72&lt;=0.4,"Menor",IF(AV72&lt;=0.6,"Moderado",IF(AV72&lt;=0.8,"Mayor","Catastrófico"))))),"")</f>
        <v>Menor</v>
      </c>
      <c r="AX72" s="464" t="str">
        <f>AA72</f>
        <v>Moderado</v>
      </c>
      <c r="AY72" s="464" t="str">
        <f>IFERROR(IF(OR(AND(AT72="Muy Baja",AW72="Leve"),AND(AT72="Muy Baja",AW72="Menor"),AND(AT72="Baja",AW72="Leve")),"Bajo",IF(OR(AND(AT72="Muy baja",AW72="Moderado"),AND(AT72="Baja",AW72="Menor"),AND(AT72="Baja",AW72="Moderado"),AND(AT72="Media",AW72="Leve"),AND(AT72="Media",AW72="Menor"),AND(AT72="Media",AW72="Moderado"),AND(AT72="Alta",AW72="Leve"),AND(AT72="Alta",AW72="Menor")),"Moderado",IF(OR(AND(AT72="Muy Baja",AW72="Mayor"),AND(AT72="Baja",AW72="Mayor"),AND(AT72="Media",AW72="Mayor"),AND(AT72="Alta",AW72="Moderado"),AND(AT72="Alta",AW72="Mayor"),AND(AT72="Muy Alta",AW72="Leve"),AND(AT72="Muy Alta",AW72="Menor"),AND(AT72="Muy Alta",AW72="Moderado"),AND(AT72="Muy Alta",AW72="Mayor")),"Alto",IF(OR(AND(AT72="Muy Baja",AW72="Catastrófico"),AND(AT72="Baja",AW72="Catastrófico"),AND(AT72="Media",AW72="Catastrófico"),AND(AT72="Alta",AW72="Catastrófico"),AND(AT72="Muy Alta",AW72="Catastrófico")),"Extremo","")))),"")</f>
        <v>Bajo</v>
      </c>
      <c r="AZ72" s="736" t="s">
        <v>132</v>
      </c>
      <c r="BA72" s="500" t="s">
        <v>114</v>
      </c>
      <c r="BB72" s="500" t="s">
        <v>114</v>
      </c>
      <c r="BC72" s="500" t="s">
        <v>114</v>
      </c>
      <c r="BD72" s="500" t="s">
        <v>114</v>
      </c>
      <c r="BE72" s="500" t="s">
        <v>114</v>
      </c>
      <c r="BF72" s="408"/>
      <c r="BG72" s="408"/>
      <c r="BH72" s="416" t="s">
        <v>114</v>
      </c>
      <c r="BI72" s="416"/>
      <c r="BJ72" s="416"/>
      <c r="BK72" s="416"/>
      <c r="BL72" s="416" t="s">
        <v>114</v>
      </c>
      <c r="BM72" s="408" t="s">
        <v>1652</v>
      </c>
      <c r="BN72" s="408" t="s">
        <v>114</v>
      </c>
      <c r="BO72" s="673" t="s">
        <v>114</v>
      </c>
    </row>
    <row r="73" spans="1:67" ht="105">
      <c r="A73" s="748"/>
      <c r="B73" s="751"/>
      <c r="C73" s="751"/>
      <c r="D73" s="682"/>
      <c r="E73" s="682"/>
      <c r="F73" s="483"/>
      <c r="G73" s="408"/>
      <c r="H73" s="487"/>
      <c r="I73" s="736"/>
      <c r="J73" s="463"/>
      <c r="K73" s="736"/>
      <c r="L73" s="408"/>
      <c r="M73" s="458"/>
      <c r="N73" s="408"/>
      <c r="O73" s="408"/>
      <c r="P73" s="486"/>
      <c r="Q73" s="411"/>
      <c r="R73" s="487"/>
      <c r="S73" s="455"/>
      <c r="T73" s="487"/>
      <c r="U73" s="455"/>
      <c r="V73" s="487"/>
      <c r="W73" s="455"/>
      <c r="X73" s="458"/>
      <c r="Y73" s="455"/>
      <c r="Z73" s="455"/>
      <c r="AA73" s="464"/>
      <c r="AB73" s="243">
        <v>2</v>
      </c>
      <c r="AC73" s="239" t="s">
        <v>1679</v>
      </c>
      <c r="AD73" s="259" t="s">
        <v>1642</v>
      </c>
      <c r="AE73" s="237" t="s">
        <v>1680</v>
      </c>
      <c r="AF73" s="245" t="str">
        <f t="shared" si="4"/>
        <v>Probabilidad</v>
      </c>
      <c r="AG73" s="246" t="s">
        <v>1655</v>
      </c>
      <c r="AH73" s="241">
        <f t="shared" si="5"/>
        <v>0.15</v>
      </c>
      <c r="AI73" s="246" t="s">
        <v>1645</v>
      </c>
      <c r="AJ73" s="241">
        <f t="shared" si="6"/>
        <v>0.15</v>
      </c>
      <c r="AK73" s="247">
        <f t="shared" si="7"/>
        <v>0.3</v>
      </c>
      <c r="AL73" s="248">
        <f>IFERROR(IF(AND(AF72="Probabilidad",AF73="Probabilidad"),(AL72-(+AL72*AK73)),IF(AF73="Probabilidad",(S72-(+S72*AK73)),IF(AF73="Impacto",AL72,""))),"")</f>
        <v>0.33599999999999997</v>
      </c>
      <c r="AM73" s="248">
        <f>IFERROR(IF(AND(AF72="Impacto",AF73="Impacto"),(AM72-(+AM72*AK73)),IF(AF73="Impacto",(Y72-(+Y72*AK73)),IF(AF73="Probabilidad",AM72,""))),"")</f>
        <v>0.4</v>
      </c>
      <c r="AN73" s="249" t="s">
        <v>99</v>
      </c>
      <c r="AO73" s="249" t="s">
        <v>100</v>
      </c>
      <c r="AP73" s="249" t="s">
        <v>101</v>
      </c>
      <c r="AQ73" s="487"/>
      <c r="AR73" s="463"/>
      <c r="AS73" s="463"/>
      <c r="AT73" s="464"/>
      <c r="AU73" s="463"/>
      <c r="AV73" s="463"/>
      <c r="AW73" s="464"/>
      <c r="AX73" s="464"/>
      <c r="AY73" s="464"/>
      <c r="AZ73" s="736"/>
      <c r="BA73" s="500"/>
      <c r="BB73" s="500"/>
      <c r="BC73" s="500"/>
      <c r="BD73" s="500"/>
      <c r="BE73" s="500"/>
      <c r="BF73" s="408"/>
      <c r="BG73" s="408"/>
      <c r="BH73" s="416"/>
      <c r="BI73" s="416"/>
      <c r="BJ73" s="416"/>
      <c r="BK73" s="416"/>
      <c r="BL73" s="416"/>
      <c r="BM73" s="408"/>
      <c r="BN73" s="408"/>
      <c r="BO73" s="673"/>
    </row>
    <row r="74" spans="1:67" ht="105">
      <c r="A74" s="748"/>
      <c r="B74" s="751"/>
      <c r="C74" s="751"/>
      <c r="D74" s="682"/>
      <c r="E74" s="682"/>
      <c r="F74" s="483"/>
      <c r="G74" s="408"/>
      <c r="H74" s="487"/>
      <c r="I74" s="736"/>
      <c r="J74" s="463"/>
      <c r="K74" s="736"/>
      <c r="L74" s="408"/>
      <c r="M74" s="458"/>
      <c r="N74" s="408"/>
      <c r="O74" s="408"/>
      <c r="P74" s="486"/>
      <c r="Q74" s="411"/>
      <c r="R74" s="487"/>
      <c r="S74" s="455"/>
      <c r="T74" s="487"/>
      <c r="U74" s="455"/>
      <c r="V74" s="487"/>
      <c r="W74" s="455"/>
      <c r="X74" s="458"/>
      <c r="Y74" s="455"/>
      <c r="Z74" s="455"/>
      <c r="AA74" s="464"/>
      <c r="AB74" s="243">
        <v>3</v>
      </c>
      <c r="AC74" s="239" t="s">
        <v>1679</v>
      </c>
      <c r="AD74" s="259" t="s">
        <v>1642</v>
      </c>
      <c r="AE74" s="237" t="s">
        <v>1680</v>
      </c>
      <c r="AF74" s="245" t="str">
        <f t="shared" si="4"/>
        <v>Impacto</v>
      </c>
      <c r="AG74" s="246" t="s">
        <v>1656</v>
      </c>
      <c r="AH74" s="241">
        <f t="shared" si="5"/>
        <v>0.1</v>
      </c>
      <c r="AI74" s="246" t="s">
        <v>1645</v>
      </c>
      <c r="AJ74" s="241">
        <f t="shared" si="6"/>
        <v>0.15</v>
      </c>
      <c r="AK74" s="247">
        <f t="shared" si="7"/>
        <v>0.25</v>
      </c>
      <c r="AL74" s="248">
        <f>IFERROR(IF(AND(AF73="Probabilidad",AF74="Probabilidad"),(AL73-(+AL73*AK74)),IF(AND(AF73="Impacto",AF74="Probabilidad"),(AL72-(+AL72*AK74)),IF(AF74="Impacto",AL73,""))),"")</f>
        <v>0.33599999999999997</v>
      </c>
      <c r="AM74" s="248">
        <f>IFERROR(IF(AND(AF73="Impacto",AF74="Impacto"),(AM73-(+AM73*AK74)),IF(AND(AF73="Probabilidad",AF74="Impacto"),(AM72-(+AM72*AK74)),IF(AF74="Probabilidad",AM73,""))),"")</f>
        <v>0.30000000000000004</v>
      </c>
      <c r="AN74" s="249" t="s">
        <v>99</v>
      </c>
      <c r="AO74" s="249" t="s">
        <v>100</v>
      </c>
      <c r="AP74" s="249" t="s">
        <v>101</v>
      </c>
      <c r="AQ74" s="487"/>
      <c r="AR74" s="463"/>
      <c r="AS74" s="463"/>
      <c r="AT74" s="464"/>
      <c r="AU74" s="463"/>
      <c r="AV74" s="463"/>
      <c r="AW74" s="464"/>
      <c r="AX74" s="464"/>
      <c r="AY74" s="464"/>
      <c r="AZ74" s="736"/>
      <c r="BA74" s="500"/>
      <c r="BB74" s="500"/>
      <c r="BC74" s="500"/>
      <c r="BD74" s="500"/>
      <c r="BE74" s="500"/>
      <c r="BF74" s="408"/>
      <c r="BG74" s="408"/>
      <c r="BH74" s="416"/>
      <c r="BI74" s="416"/>
      <c r="BJ74" s="416"/>
      <c r="BK74" s="416"/>
      <c r="BL74" s="416"/>
      <c r="BM74" s="408"/>
      <c r="BN74" s="408"/>
      <c r="BO74" s="673"/>
    </row>
    <row r="75" spans="1:67" ht="105">
      <c r="A75" s="748"/>
      <c r="B75" s="751"/>
      <c r="C75" s="751"/>
      <c r="D75" s="682"/>
      <c r="E75" s="682"/>
      <c r="F75" s="483"/>
      <c r="G75" s="408"/>
      <c r="H75" s="487"/>
      <c r="I75" s="736"/>
      <c r="J75" s="463"/>
      <c r="K75" s="736"/>
      <c r="L75" s="408"/>
      <c r="M75" s="458"/>
      <c r="N75" s="408"/>
      <c r="O75" s="408"/>
      <c r="P75" s="486"/>
      <c r="Q75" s="411"/>
      <c r="R75" s="487"/>
      <c r="S75" s="455"/>
      <c r="T75" s="487"/>
      <c r="U75" s="455"/>
      <c r="V75" s="487"/>
      <c r="W75" s="455"/>
      <c r="X75" s="458"/>
      <c r="Y75" s="455"/>
      <c r="Z75" s="455"/>
      <c r="AA75" s="464"/>
      <c r="AB75" s="243">
        <v>4</v>
      </c>
      <c r="AC75" s="239" t="s">
        <v>1681</v>
      </c>
      <c r="AD75" s="259" t="s">
        <v>1642</v>
      </c>
      <c r="AE75" s="237" t="s">
        <v>1680</v>
      </c>
      <c r="AF75" s="245" t="str">
        <f t="shared" si="4"/>
        <v>Probabilidad</v>
      </c>
      <c r="AG75" s="246" t="s">
        <v>1655</v>
      </c>
      <c r="AH75" s="241">
        <f t="shared" si="5"/>
        <v>0.15</v>
      </c>
      <c r="AI75" s="246" t="s">
        <v>1645</v>
      </c>
      <c r="AJ75" s="241">
        <f t="shared" si="6"/>
        <v>0.15</v>
      </c>
      <c r="AK75" s="247">
        <f t="shared" si="7"/>
        <v>0.3</v>
      </c>
      <c r="AL75" s="248">
        <f>IFERROR(IF(AND(AF74="Probabilidad",AF75="Probabilidad"),(AL74-(+AL74*AK75)),IF(AND(AF74="Impacto",AF75="Probabilidad"),(AL73-(+AL73*AK75)),IF(AF75="Impacto",AL74,""))),"")</f>
        <v>0.23519999999999996</v>
      </c>
      <c r="AM75" s="248">
        <f>IFERROR(IF(AND(AF74="Impacto",AF75="Impacto"),(AM74-(+AM74*AK75)),IF(AND(AF74="Probabilidad",AF75="Impacto"),(AM73-(+AM73*AK75)),IF(AF75="Probabilidad",AM74,""))),"")</f>
        <v>0.30000000000000004</v>
      </c>
      <c r="AN75" s="249" t="s">
        <v>99</v>
      </c>
      <c r="AO75" s="249" t="s">
        <v>100</v>
      </c>
      <c r="AP75" s="249" t="s">
        <v>101</v>
      </c>
      <c r="AQ75" s="487"/>
      <c r="AR75" s="463"/>
      <c r="AS75" s="463"/>
      <c r="AT75" s="464"/>
      <c r="AU75" s="463"/>
      <c r="AV75" s="463"/>
      <c r="AW75" s="464"/>
      <c r="AX75" s="464"/>
      <c r="AY75" s="464"/>
      <c r="AZ75" s="736"/>
      <c r="BA75" s="500"/>
      <c r="BB75" s="500"/>
      <c r="BC75" s="500"/>
      <c r="BD75" s="500"/>
      <c r="BE75" s="500"/>
      <c r="BF75" s="408"/>
      <c r="BG75" s="408"/>
      <c r="BH75" s="416"/>
      <c r="BI75" s="416"/>
      <c r="BJ75" s="416"/>
      <c r="BK75" s="416"/>
      <c r="BL75" s="416"/>
      <c r="BM75" s="408"/>
      <c r="BN75" s="408"/>
      <c r="BO75" s="673"/>
    </row>
    <row r="76" spans="1:67" ht="114.75">
      <c r="A76" s="748"/>
      <c r="B76" s="751"/>
      <c r="C76" s="751"/>
      <c r="D76" s="682"/>
      <c r="E76" s="682"/>
      <c r="F76" s="483"/>
      <c r="G76" s="408"/>
      <c r="H76" s="487"/>
      <c r="I76" s="736"/>
      <c r="J76" s="463"/>
      <c r="K76" s="736"/>
      <c r="L76" s="408"/>
      <c r="M76" s="458"/>
      <c r="N76" s="408"/>
      <c r="O76" s="408"/>
      <c r="P76" s="486"/>
      <c r="Q76" s="411"/>
      <c r="R76" s="487"/>
      <c r="S76" s="455"/>
      <c r="T76" s="487"/>
      <c r="U76" s="455"/>
      <c r="V76" s="487"/>
      <c r="W76" s="455"/>
      <c r="X76" s="458"/>
      <c r="Y76" s="455"/>
      <c r="Z76" s="455"/>
      <c r="AA76" s="464"/>
      <c r="AB76" s="243">
        <v>5</v>
      </c>
      <c r="AC76" s="259" t="s">
        <v>1671</v>
      </c>
      <c r="AD76" s="259" t="s">
        <v>1642</v>
      </c>
      <c r="AE76" s="237" t="s">
        <v>1529</v>
      </c>
      <c r="AF76" s="245" t="str">
        <f t="shared" si="4"/>
        <v>Probabilidad</v>
      </c>
      <c r="AG76" s="246" t="s">
        <v>1655</v>
      </c>
      <c r="AH76" s="241">
        <f t="shared" si="5"/>
        <v>0.15</v>
      </c>
      <c r="AI76" s="246" t="s">
        <v>1645</v>
      </c>
      <c r="AJ76" s="241">
        <f t="shared" si="6"/>
        <v>0.15</v>
      </c>
      <c r="AK76" s="247">
        <f t="shared" si="7"/>
        <v>0.3</v>
      </c>
      <c r="AL76" s="248">
        <f>IFERROR(IF(AND(AF75="Probabilidad",AF76="Probabilidad"),(AL75-(+AL75*AK76)),IF(AND(AF75="Impacto",AF76="Probabilidad"),(AL74-(+AL74*AK76)),IF(AF76="Impacto",AL75,""))),"")</f>
        <v>0.16463999999999998</v>
      </c>
      <c r="AM76" s="248">
        <f>IFERROR(IF(AND(AF75="Impacto",AF76="Impacto"),(AM75-(+AM75*AK76)),IF(AND(AF75="Probabilidad",AF76="Impacto"),(AM74-(+AM74*AK76)),IF(AF76="Probabilidad",AM75,""))),"")</f>
        <v>0.30000000000000004</v>
      </c>
      <c r="AN76" s="249" t="s">
        <v>99</v>
      </c>
      <c r="AO76" s="249" t="s">
        <v>100</v>
      </c>
      <c r="AP76" s="249" t="s">
        <v>101</v>
      </c>
      <c r="AQ76" s="487"/>
      <c r="AR76" s="463"/>
      <c r="AS76" s="463"/>
      <c r="AT76" s="464"/>
      <c r="AU76" s="463"/>
      <c r="AV76" s="463"/>
      <c r="AW76" s="464"/>
      <c r="AX76" s="464"/>
      <c r="AY76" s="464"/>
      <c r="AZ76" s="736"/>
      <c r="BA76" s="500"/>
      <c r="BB76" s="500"/>
      <c r="BC76" s="500"/>
      <c r="BD76" s="500"/>
      <c r="BE76" s="500"/>
      <c r="BF76" s="408"/>
      <c r="BG76" s="408"/>
      <c r="BH76" s="416"/>
      <c r="BI76" s="416"/>
      <c r="BJ76" s="416"/>
      <c r="BK76" s="416"/>
      <c r="BL76" s="416"/>
      <c r="BM76" s="408"/>
      <c r="BN76" s="408"/>
      <c r="BO76" s="673"/>
    </row>
    <row r="77" spans="1:67" ht="76.5">
      <c r="A77" s="748"/>
      <c r="B77" s="751"/>
      <c r="C77" s="751"/>
      <c r="D77" s="682"/>
      <c r="E77" s="682"/>
      <c r="F77" s="483"/>
      <c r="G77" s="408"/>
      <c r="H77" s="487"/>
      <c r="I77" s="736"/>
      <c r="J77" s="463"/>
      <c r="K77" s="736"/>
      <c r="L77" s="408"/>
      <c r="M77" s="458"/>
      <c r="N77" s="408"/>
      <c r="O77" s="408"/>
      <c r="P77" s="486"/>
      <c r="Q77" s="411"/>
      <c r="R77" s="487"/>
      <c r="S77" s="455"/>
      <c r="T77" s="487"/>
      <c r="U77" s="455"/>
      <c r="V77" s="487"/>
      <c r="W77" s="455"/>
      <c r="X77" s="458"/>
      <c r="Y77" s="455"/>
      <c r="Z77" s="455"/>
      <c r="AA77" s="464"/>
      <c r="AB77" s="243">
        <v>6</v>
      </c>
      <c r="AC77" s="259" t="s">
        <v>1682</v>
      </c>
      <c r="AD77" s="259" t="s">
        <v>1642</v>
      </c>
      <c r="AE77" s="237" t="s">
        <v>1683</v>
      </c>
      <c r="AF77" s="245" t="str">
        <f t="shared" si="4"/>
        <v>Probabilidad</v>
      </c>
      <c r="AG77" s="246" t="s">
        <v>1655</v>
      </c>
      <c r="AH77" s="241">
        <f t="shared" si="5"/>
        <v>0.15</v>
      </c>
      <c r="AI77" s="246" t="s">
        <v>1645</v>
      </c>
      <c r="AJ77" s="241">
        <f t="shared" si="6"/>
        <v>0.15</v>
      </c>
      <c r="AK77" s="247">
        <f t="shared" si="7"/>
        <v>0.3</v>
      </c>
      <c r="AL77" s="248">
        <f>IFERROR(IF(AND(AF76="Probabilidad",AF77="Probabilidad"),(AL76-(+AL76*AK77)),IF(AND(AF76="Impacto",AF77="Probabilidad"),(AL75-(+AL75*AK77)),IF(AF77="Impacto",AL76,""))),"")</f>
        <v>0.11524799999999999</v>
      </c>
      <c r="AM77" s="248">
        <f>IFERROR(IF(AND(AF76="Impacto",AF77="Impacto"),(AM76-(+AM76*AK77)),IF(AND(AF76="Probabilidad",AF77="Impacto"),(AM75-(+AM75*AK77)),IF(AF77="Probabilidad",AM76,""))),"")</f>
        <v>0.30000000000000004</v>
      </c>
      <c r="AN77" s="249" t="s">
        <v>99</v>
      </c>
      <c r="AO77" s="249" t="s">
        <v>100</v>
      </c>
      <c r="AP77" s="249" t="s">
        <v>101</v>
      </c>
      <c r="AQ77" s="487"/>
      <c r="AR77" s="463"/>
      <c r="AS77" s="463"/>
      <c r="AT77" s="464"/>
      <c r="AU77" s="463"/>
      <c r="AV77" s="463"/>
      <c r="AW77" s="464"/>
      <c r="AX77" s="464"/>
      <c r="AY77" s="464"/>
      <c r="AZ77" s="736"/>
      <c r="BA77" s="500"/>
      <c r="BB77" s="500"/>
      <c r="BC77" s="500"/>
      <c r="BD77" s="500"/>
      <c r="BE77" s="500"/>
      <c r="BF77" s="408"/>
      <c r="BG77" s="408"/>
      <c r="BH77" s="416"/>
      <c r="BI77" s="416"/>
      <c r="BJ77" s="416"/>
      <c r="BK77" s="416"/>
      <c r="BL77" s="416"/>
      <c r="BM77" s="408"/>
      <c r="BN77" s="408"/>
      <c r="BO77" s="673"/>
    </row>
    <row r="78" spans="1:67" ht="70.5">
      <c r="A78" s="748"/>
      <c r="B78" s="751"/>
      <c r="C78" s="751"/>
      <c r="D78" s="682" t="s">
        <v>1470</v>
      </c>
      <c r="E78" s="682" t="s">
        <v>209</v>
      </c>
      <c r="F78" s="483">
        <v>4</v>
      </c>
      <c r="G78" s="408" t="s">
        <v>1684</v>
      </c>
      <c r="H78" s="487" t="s">
        <v>1501</v>
      </c>
      <c r="I78" s="736" t="s">
        <v>1487</v>
      </c>
      <c r="J78" s="463" t="s">
        <v>1685</v>
      </c>
      <c r="K78" s="736" t="s">
        <v>192</v>
      </c>
      <c r="L78" s="408" t="s">
        <v>408</v>
      </c>
      <c r="M78" s="458" t="s">
        <v>1475</v>
      </c>
      <c r="N78" s="408" t="s">
        <v>1660</v>
      </c>
      <c r="O78" s="408" t="s">
        <v>1661</v>
      </c>
      <c r="P78" s="486" t="s">
        <v>114</v>
      </c>
      <c r="Q78" s="485" t="s">
        <v>114</v>
      </c>
      <c r="R78" s="487" t="s">
        <v>1639</v>
      </c>
      <c r="S78" s="455">
        <f>IF(R78="Muy Alta",100%,IF(R78="Alta",80%,IF(R78="Media",60%,IF(R78="Baja",40%,IF(R78="Muy Baja",20%,"")))))</f>
        <v>0.8</v>
      </c>
      <c r="T78" s="487" t="s">
        <v>125</v>
      </c>
      <c r="U78" s="455">
        <f>IF(T78="Catastrófico",100%,IF(T78="Mayor",80%,IF(T78="Moderado",60%,IF(T78="Menor",40%,IF(T78="Leve",20%,"")))))</f>
        <v>0.2</v>
      </c>
      <c r="V78" s="487" t="s">
        <v>195</v>
      </c>
      <c r="W78" s="455">
        <f>IF(V78="Catastrófico",100%,IF(V78="Mayor",80%,IF(V78="Moderado",60%,IF(V78="Menor",40%,IF(V78="Leve",20%,"")))))</f>
        <v>0.4</v>
      </c>
      <c r="X78" s="458" t="str">
        <f>IF(Y78=100%,"Catastrófico",IF(Y78=80%,"Mayor",IF(Y78=60%,"Moderado",IF(Y78=40%,"Menor",IF(Y78=20%,"Leve","")))))</f>
        <v>Menor</v>
      </c>
      <c r="Y78" s="455">
        <f>IF(AND(U78="",W78=""),"",MAX(U78,W78))</f>
        <v>0.4</v>
      </c>
      <c r="Z78" s="455" t="str">
        <f>CONCATENATE(R78,X78)</f>
        <v>altaMenor</v>
      </c>
      <c r="AA78" s="464" t="str">
        <f>IF(Z78="Muy AltaLeve","Alto",IF(Z78="Muy AltaMenor","Alto",IF(Z78="Muy AltaModerado","Alto",IF(Z78="Muy AltaMayor","Alto",IF(Z78="Muy AltaCatastrófico","Extremo",IF(Z78="AltaLeve","Moderado",IF(Z78="AltaMenor","Moderado",IF(Z78="AltaModerado","Alto",IF(Z78="AltaMayor","Alto",IF(Z78="AltaCatastrófico","Extremo",IF(Z78="MediaLeve","Moderado",IF(Z78="MediaMenor","Moderado",IF(Z78="MediaModerado","Moderado",IF(Z78="MediaMayor","Alto",IF(Z78="MediaCatastrófico","Extremo",IF(Z78="BajaLeve","Bajo",IF(Z78="BajaMenor","Moderado",IF(Z78="BajaModerado","Moderado",IF(Z78="BajaMayor","Alto",IF(Z78="BajaCatastrófico","Extremo",IF(Z78="Muy BajaLeve","Bajo",IF(Z78="Muy BajaMenor","Bajo",IF(Z78="Muy BajaModerado","Moderado",IF(Z78="Muy BajaMayor","Alto",IF(Z78="Muy BajaCatastrófico","Extremo","")))))))))))))))))))))))))</f>
        <v>Moderado</v>
      </c>
      <c r="AB78" s="243">
        <v>1</v>
      </c>
      <c r="AC78" s="275" t="s">
        <v>1686</v>
      </c>
      <c r="AD78" s="239" t="s">
        <v>1663</v>
      </c>
      <c r="AE78" s="277" t="s">
        <v>1687</v>
      </c>
      <c r="AF78" s="245" t="str">
        <f t="shared" si="4"/>
        <v>Probabilidad</v>
      </c>
      <c r="AG78" s="246" t="s">
        <v>1644</v>
      </c>
      <c r="AH78" s="241">
        <f t="shared" si="5"/>
        <v>0.25</v>
      </c>
      <c r="AI78" s="246" t="s">
        <v>1645</v>
      </c>
      <c r="AJ78" s="241">
        <f t="shared" si="6"/>
        <v>0.15</v>
      </c>
      <c r="AK78" s="247">
        <f t="shared" si="7"/>
        <v>0.4</v>
      </c>
      <c r="AL78" s="248">
        <f>IFERROR(IF(AF78="Probabilidad",(S78-(+S78*AK78)),IF(AF78="Impacto",S78,"")),"")</f>
        <v>0.48</v>
      </c>
      <c r="AM78" s="248">
        <f>IFERROR(IF(AF78="Impacto",(Y78-(+Y78*AK78)),IF(AF78="Probabilidad",Y78,"")),"")</f>
        <v>0.4</v>
      </c>
      <c r="AN78" s="249" t="s">
        <v>99</v>
      </c>
      <c r="AO78" s="249" t="s">
        <v>100</v>
      </c>
      <c r="AP78" s="249" t="s">
        <v>101</v>
      </c>
      <c r="AQ78" s="487" t="s">
        <v>1688</v>
      </c>
      <c r="AR78" s="462">
        <f>S78</f>
        <v>0.8</v>
      </c>
      <c r="AS78" s="462">
        <f>IF(AL78="","",MIN(AL78:AL80))</f>
        <v>0.33599999999999997</v>
      </c>
      <c r="AT78" s="464" t="str">
        <f>IFERROR(IF(AS78="","",IF(AS78&lt;=0.2,"Muy Baja",IF(AS78&lt;=0.4,"Baja",IF(AS78&lt;=0.6,"Media",IF(AS78&lt;=0.8,"Alta","Muy Alta"))))),"")</f>
        <v>Baja</v>
      </c>
      <c r="AU78" s="462">
        <f>Y78</f>
        <v>0.4</v>
      </c>
      <c r="AV78" s="462">
        <f>IF(AM78="","",MIN(AM78:AM80))</f>
        <v>0.30000000000000004</v>
      </c>
      <c r="AW78" s="464" t="str">
        <f>IFERROR(IF(AV78="","",IF(AV78&lt;=0.2,"Leve",IF(AV78&lt;=0.4,"Menor",IF(AV78&lt;=0.6,"Moderado",IF(AV78&lt;=0.8,"Mayor","Catastrófico"))))),"")</f>
        <v>Menor</v>
      </c>
      <c r="AX78" s="464" t="str">
        <f>AA78</f>
        <v>Moderado</v>
      </c>
      <c r="AY78" s="464" t="str">
        <f>IFERROR(IF(OR(AND(AT78="Muy Baja",AW78="Leve"),AND(AT78="Muy Baja",AW78="Menor"),AND(AT78="Baja",AW78="Leve")),"Bajo",IF(OR(AND(AT78="Muy baja",AW78="Moderado"),AND(AT78="Baja",AW78="Menor"),AND(AT78="Baja",AW78="Moderado"),AND(AT78="Media",AW78="Leve"),AND(AT78="Media",AW78="Menor"),AND(AT78="Media",AW78="Moderado"),AND(AT78="Alta",AW78="Leve"),AND(AT78="Alta",AW78="Menor")),"Moderado",IF(OR(AND(AT78="Muy Baja",AW78="Mayor"),AND(AT78="Baja",AW78="Mayor"),AND(AT78="Media",AW78="Mayor"),AND(AT78="Alta",AW78="Moderado"),AND(AT78="Alta",AW78="Mayor"),AND(AT78="Muy Alta",AW78="Leve"),AND(AT78="Muy Alta",AW78="Menor"),AND(AT78="Muy Alta",AW78="Moderado"),AND(AT78="Muy Alta",AW78="Mayor")),"Alto",IF(OR(AND(AT78="Muy Baja",AW78="Catastrófico"),AND(AT78="Baja",AW78="Catastrófico"),AND(AT78="Media",AW78="Catastrófico"),AND(AT78="Alta",AW78="Catastrófico"),AND(AT78="Muy Alta",AW78="Catastrófico")),"Extremo","")))),"")</f>
        <v>Moderado</v>
      </c>
      <c r="AZ78" s="736" t="s">
        <v>105</v>
      </c>
      <c r="BA78" s="829" t="s">
        <v>1689</v>
      </c>
      <c r="BB78" s="830" t="s">
        <v>1690</v>
      </c>
      <c r="BC78" s="827" t="s">
        <v>1649</v>
      </c>
      <c r="BD78" s="827" t="s">
        <v>1668</v>
      </c>
      <c r="BE78" s="827" t="s">
        <v>265</v>
      </c>
      <c r="BF78" s="408" t="s">
        <v>1691</v>
      </c>
      <c r="BG78" s="408" t="s">
        <v>1692</v>
      </c>
      <c r="BH78" s="416" t="s">
        <v>399</v>
      </c>
      <c r="BI78" s="416"/>
      <c r="BJ78" s="416"/>
      <c r="BK78" s="416"/>
      <c r="BL78" s="416" t="s">
        <v>114</v>
      </c>
      <c r="BM78" s="408" t="s">
        <v>1652</v>
      </c>
      <c r="BN78" s="408" t="s">
        <v>114</v>
      </c>
      <c r="BO78" s="673" t="s">
        <v>114</v>
      </c>
    </row>
    <row r="79" spans="1:67" ht="70.5">
      <c r="A79" s="748"/>
      <c r="B79" s="751"/>
      <c r="C79" s="751"/>
      <c r="D79" s="682"/>
      <c r="E79" s="682"/>
      <c r="F79" s="483"/>
      <c r="G79" s="408"/>
      <c r="H79" s="487"/>
      <c r="I79" s="736"/>
      <c r="J79" s="463"/>
      <c r="K79" s="736"/>
      <c r="L79" s="408"/>
      <c r="M79" s="458"/>
      <c r="N79" s="408"/>
      <c r="O79" s="408"/>
      <c r="P79" s="486"/>
      <c r="Q79" s="485"/>
      <c r="R79" s="487"/>
      <c r="S79" s="455"/>
      <c r="T79" s="487"/>
      <c r="U79" s="455"/>
      <c r="V79" s="487"/>
      <c r="W79" s="455"/>
      <c r="X79" s="458"/>
      <c r="Y79" s="455"/>
      <c r="Z79" s="455"/>
      <c r="AA79" s="464"/>
      <c r="AB79" s="243">
        <v>2</v>
      </c>
      <c r="AC79" s="275" t="s">
        <v>1686</v>
      </c>
      <c r="AD79" s="239" t="s">
        <v>1663</v>
      </c>
      <c r="AE79" s="277" t="s">
        <v>1687</v>
      </c>
      <c r="AF79" s="245" t="str">
        <f t="shared" si="4"/>
        <v>Impacto</v>
      </c>
      <c r="AG79" s="246" t="s">
        <v>1656</v>
      </c>
      <c r="AH79" s="241">
        <f t="shared" si="5"/>
        <v>0.1</v>
      </c>
      <c r="AI79" s="246" t="s">
        <v>1645</v>
      </c>
      <c r="AJ79" s="241">
        <f t="shared" si="6"/>
        <v>0.15</v>
      </c>
      <c r="AK79" s="247">
        <f t="shared" si="7"/>
        <v>0.25</v>
      </c>
      <c r="AL79" s="248">
        <f>IFERROR(IF(AND(AF78="Probabilidad",AF79="Probabilidad"),(AL78-(+AL78*AK79)),IF(AF79="Probabilidad",(S78-(+S78*AK79)),IF(AF79="Impacto",AL78,""))),"")</f>
        <v>0.48</v>
      </c>
      <c r="AM79" s="248">
        <f>IFERROR(IF(AND(AF78="Impacto",AF79="Impacto"),(AM78-(+AM78*AK79)),IF(AF79="Impacto",(Y78-(+Y78*AK79)),IF(AF79="Probabilidad",AM78,""))),"")</f>
        <v>0.30000000000000004</v>
      </c>
      <c r="AN79" s="249" t="s">
        <v>99</v>
      </c>
      <c r="AO79" s="249" t="s">
        <v>100</v>
      </c>
      <c r="AP79" s="249" t="s">
        <v>101</v>
      </c>
      <c r="AQ79" s="487"/>
      <c r="AR79" s="463"/>
      <c r="AS79" s="463"/>
      <c r="AT79" s="464"/>
      <c r="AU79" s="463"/>
      <c r="AV79" s="463"/>
      <c r="AW79" s="464"/>
      <c r="AX79" s="464"/>
      <c r="AY79" s="464"/>
      <c r="AZ79" s="736"/>
      <c r="BA79" s="829"/>
      <c r="BB79" s="830"/>
      <c r="BC79" s="827"/>
      <c r="BD79" s="827"/>
      <c r="BE79" s="827"/>
      <c r="BF79" s="408"/>
      <c r="BG79" s="408"/>
      <c r="BH79" s="416"/>
      <c r="BI79" s="416"/>
      <c r="BJ79" s="416"/>
      <c r="BK79" s="416"/>
      <c r="BL79" s="416"/>
      <c r="BM79" s="408"/>
      <c r="BN79" s="408"/>
      <c r="BO79" s="673"/>
    </row>
    <row r="80" spans="1:67" ht="114.75">
      <c r="A80" s="748"/>
      <c r="B80" s="751"/>
      <c r="C80" s="751"/>
      <c r="D80" s="682"/>
      <c r="E80" s="682"/>
      <c r="F80" s="483"/>
      <c r="G80" s="408"/>
      <c r="H80" s="487"/>
      <c r="I80" s="736"/>
      <c r="J80" s="463"/>
      <c r="K80" s="736"/>
      <c r="L80" s="408"/>
      <c r="M80" s="458"/>
      <c r="N80" s="408"/>
      <c r="O80" s="408"/>
      <c r="P80" s="486"/>
      <c r="Q80" s="485"/>
      <c r="R80" s="487"/>
      <c r="S80" s="455"/>
      <c r="T80" s="487"/>
      <c r="U80" s="455"/>
      <c r="V80" s="487"/>
      <c r="W80" s="455"/>
      <c r="X80" s="458"/>
      <c r="Y80" s="455"/>
      <c r="Z80" s="455"/>
      <c r="AA80" s="464"/>
      <c r="AB80" s="243">
        <v>3</v>
      </c>
      <c r="AC80" s="259" t="s">
        <v>1671</v>
      </c>
      <c r="AD80" s="239" t="s">
        <v>1663</v>
      </c>
      <c r="AE80" s="237" t="s">
        <v>1529</v>
      </c>
      <c r="AF80" s="245" t="str">
        <f t="shared" si="4"/>
        <v>Probabilidad</v>
      </c>
      <c r="AG80" s="246" t="s">
        <v>1655</v>
      </c>
      <c r="AH80" s="241">
        <f t="shared" si="5"/>
        <v>0.15</v>
      </c>
      <c r="AI80" s="246" t="s">
        <v>1645</v>
      </c>
      <c r="AJ80" s="241">
        <f t="shared" si="6"/>
        <v>0.15</v>
      </c>
      <c r="AK80" s="247">
        <f t="shared" si="7"/>
        <v>0.3</v>
      </c>
      <c r="AL80" s="248">
        <f>IFERROR(IF(AND(AF79="Probabilidad",AF80="Probabilidad"),(AL79-(+AL79*AK80)),IF(AND(AF79="Impacto",AF80="Probabilidad"),(AL78-(+AL78*AK80)),IF(AF80="Impacto",AL79,""))),"")</f>
        <v>0.33599999999999997</v>
      </c>
      <c r="AM80" s="248">
        <f>IFERROR(IF(AND(AF79="Impacto",AF80="Impacto"),(AM79-(+AM79*AK80)),IF(AND(AF79="Probabilidad",AF80="Impacto"),(AM78-(+AM78*AK80)),IF(AF80="Probabilidad",AM79,""))),"")</f>
        <v>0.30000000000000004</v>
      </c>
      <c r="AN80" s="249" t="s">
        <v>99</v>
      </c>
      <c r="AO80" s="249" t="s">
        <v>100</v>
      </c>
      <c r="AP80" s="249" t="s">
        <v>101</v>
      </c>
      <c r="AQ80" s="487"/>
      <c r="AR80" s="463"/>
      <c r="AS80" s="463"/>
      <c r="AT80" s="464"/>
      <c r="AU80" s="463"/>
      <c r="AV80" s="463"/>
      <c r="AW80" s="464"/>
      <c r="AX80" s="464"/>
      <c r="AY80" s="464"/>
      <c r="AZ80" s="736"/>
      <c r="BA80" s="829"/>
      <c r="BB80" s="830"/>
      <c r="BC80" s="827"/>
      <c r="BD80" s="827"/>
      <c r="BE80" s="827"/>
      <c r="BF80" s="408"/>
      <c r="BG80" s="408"/>
      <c r="BH80" s="416"/>
      <c r="BI80" s="416"/>
      <c r="BJ80" s="416"/>
      <c r="BK80" s="416"/>
      <c r="BL80" s="416"/>
      <c r="BM80" s="408"/>
      <c r="BN80" s="408"/>
      <c r="BO80" s="673"/>
    </row>
    <row r="81" spans="1:67" ht="102">
      <c r="A81" s="748"/>
      <c r="B81" s="751"/>
      <c r="C81" s="751"/>
      <c r="D81" s="682" t="s">
        <v>1470</v>
      </c>
      <c r="E81" s="682" t="s">
        <v>209</v>
      </c>
      <c r="F81" s="483">
        <v>5</v>
      </c>
      <c r="G81" s="408" t="s">
        <v>1693</v>
      </c>
      <c r="H81" s="487" t="s">
        <v>1472</v>
      </c>
      <c r="I81" s="736" t="s">
        <v>1473</v>
      </c>
      <c r="J81" s="463" t="s">
        <v>1694</v>
      </c>
      <c r="K81" s="736" t="s">
        <v>192</v>
      </c>
      <c r="L81" s="408" t="s">
        <v>408</v>
      </c>
      <c r="M81" s="464" t="s">
        <v>1475</v>
      </c>
      <c r="N81" s="408" t="s">
        <v>1695</v>
      </c>
      <c r="O81" s="408" t="s">
        <v>1696</v>
      </c>
      <c r="P81" s="484" t="s">
        <v>114</v>
      </c>
      <c r="Q81" s="485" t="s">
        <v>114</v>
      </c>
      <c r="R81" s="487" t="s">
        <v>1639</v>
      </c>
      <c r="S81" s="455">
        <f>IF(R81="Muy Alta",100%,IF(R81="Alta",80%,IF(R81="Media",60%,IF(R81="Baja",40%,IF(R81="Muy Baja",20%,"")))))</f>
        <v>0.8</v>
      </c>
      <c r="T81" s="487"/>
      <c r="U81" s="455" t="str">
        <f>IF(T81="Catastrófico",100%,IF(T81="Mayor",80%,IF(T81="Moderado",60%,IF(T81="Menor",40%,IF(T81="Leve",20%,"")))))</f>
        <v/>
      </c>
      <c r="V81" s="487" t="s">
        <v>1676</v>
      </c>
      <c r="W81" s="455">
        <f>IF(V81="Catastrófico",100%,IF(V81="Mayor",80%,IF(V81="Moderado",60%,IF(V81="Menor",40%,IF(V81="Leve",20%,"")))))</f>
        <v>0.4</v>
      </c>
      <c r="X81" s="458" t="str">
        <f>IF(Y81=100%,"Catastrófico",IF(Y81=80%,"Mayor",IF(Y81=60%,"Moderado",IF(Y81=40%,"Menor",IF(Y81=20%,"Leve","")))))</f>
        <v>Menor</v>
      </c>
      <c r="Y81" s="455">
        <f>IF(AND(U81="",W81=""),"",MAX(U81,W81))</f>
        <v>0.4</v>
      </c>
      <c r="Z81" s="455" t="str">
        <f>CONCATENATE(R81,X81)</f>
        <v>altaMenor</v>
      </c>
      <c r="AA81" s="464" t="str">
        <f>IF(Z81="Muy AltaLeve","Alto",IF(Z81="Muy AltaMenor","Alto",IF(Z81="Muy AltaModerado","Alto",IF(Z81="Muy AltaMayor","Alto",IF(Z81="Muy AltaCatastrófico","Extremo",IF(Z81="AltaLeve","Moderado",IF(Z81="AltaMenor","Moderado",IF(Z81="AltaModerado","Alto",IF(Z81="AltaMayor","Alto",IF(Z81="AltaCatastrófico","Extremo",IF(Z81="MediaLeve","Moderado",IF(Z81="MediaMenor","Moderado",IF(Z81="MediaModerado","Moderado",IF(Z81="MediaMayor","Alto",IF(Z81="MediaCatastrófico","Extremo",IF(Z81="BajaLeve","Bajo",IF(Z81="BajaMenor","Moderado",IF(Z81="BajaModerado","Moderado",IF(Z81="BajaMayor","Alto",IF(Z81="BajaCatastrófico","Extremo",IF(Z81="Muy BajaLeve","Bajo",IF(Z81="Muy BajaMenor","Bajo",IF(Z81="Muy BajaModerado","Moderado",IF(Z81="Muy BajaMayor","Alto",IF(Z81="Muy BajaCatastrófico","Extremo","")))))))))))))))))))))))))</f>
        <v>Moderado</v>
      </c>
      <c r="AB81" s="243">
        <v>1</v>
      </c>
      <c r="AC81" s="259" t="s">
        <v>1697</v>
      </c>
      <c r="AD81" s="239" t="s">
        <v>1698</v>
      </c>
      <c r="AE81" s="237" t="s">
        <v>1481</v>
      </c>
      <c r="AF81" s="245" t="str">
        <f t="shared" si="4"/>
        <v>Probabilidad</v>
      </c>
      <c r="AG81" s="246" t="s">
        <v>1644</v>
      </c>
      <c r="AH81" s="241">
        <f t="shared" si="5"/>
        <v>0.25</v>
      </c>
      <c r="AI81" s="246" t="s">
        <v>1645</v>
      </c>
      <c r="AJ81" s="241">
        <f t="shared" si="6"/>
        <v>0.15</v>
      </c>
      <c r="AK81" s="247">
        <f t="shared" si="7"/>
        <v>0.4</v>
      </c>
      <c r="AL81" s="248">
        <f>IFERROR(IF(AF81="Probabilidad",(S81-(+S81*AK81)),IF(AF81="Impacto",S81,"")),"")</f>
        <v>0.48</v>
      </c>
      <c r="AM81" s="248">
        <f>IFERROR(IF(AF81="Impacto",(Y81-(+Y81*AK81)),IF(AF81="Probabilidad",Y81,"")),"")</f>
        <v>0.4</v>
      </c>
      <c r="AN81" s="249" t="s">
        <v>99</v>
      </c>
      <c r="AO81" s="249" t="s">
        <v>100</v>
      </c>
      <c r="AP81" s="249" t="s">
        <v>101</v>
      </c>
      <c r="AQ81" s="487" t="s">
        <v>1678</v>
      </c>
      <c r="AR81" s="462">
        <f>S81</f>
        <v>0.8</v>
      </c>
      <c r="AS81" s="462">
        <f>IF(AL81="","",MIN(AL81:AL83))</f>
        <v>0.33599999999999997</v>
      </c>
      <c r="AT81" s="464" t="str">
        <f>IFERROR(IF(AS81="","",IF(AS81&lt;=0.2,"Muy Baja",IF(AS81&lt;=0.4,"Baja",IF(AS81&lt;=0.6,"Media",IF(AS81&lt;=0.8,"Alta","Muy Alta"))))),"")</f>
        <v>Baja</v>
      </c>
      <c r="AU81" s="462">
        <f>Y81</f>
        <v>0.4</v>
      </c>
      <c r="AV81" s="462">
        <f>IF(AM81="","",MIN(AM81:AM83))</f>
        <v>0.30000000000000004</v>
      </c>
      <c r="AW81" s="464" t="str">
        <f>IFERROR(IF(AV81="","",IF(AV81&lt;=0.2,"Leve",IF(AV81&lt;=0.4,"Menor",IF(AV81&lt;=0.6,"Moderado",IF(AV81&lt;=0.8,"Mayor","Catastrófico"))))),"")</f>
        <v>Menor</v>
      </c>
      <c r="AX81" s="464" t="str">
        <f>AA81</f>
        <v>Moderado</v>
      </c>
      <c r="AY81" s="464" t="str">
        <f>IFERROR(IF(OR(AND(AT81="Muy Baja",AW81="Leve"),AND(AT81="Muy Baja",AW81="Menor"),AND(AT81="Baja",AW81="Leve")),"Bajo",IF(OR(AND(AT81="Muy baja",AW81="Moderado"),AND(AT81="Baja",AW81="Menor"),AND(AT81="Baja",AW81="Moderado"),AND(AT81="Media",AW81="Leve"),AND(AT81="Media",AW81="Menor"),AND(AT81="Media",AW81="Moderado"),AND(AT81="Alta",AW81="Leve"),AND(AT81="Alta",AW81="Menor")),"Moderado",IF(OR(AND(AT81="Muy Baja",AW81="Mayor"),AND(AT81="Baja",AW81="Mayor"),AND(AT81="Media",AW81="Mayor"),AND(AT81="Alta",AW81="Moderado"),AND(AT81="Alta",AW81="Mayor"),AND(AT81="Muy Alta",AW81="Leve"),AND(AT81="Muy Alta",AW81="Menor"),AND(AT81="Muy Alta",AW81="Moderado"),AND(AT81="Muy Alta",AW81="Mayor")),"Alto",IF(OR(AND(AT81="Muy Baja",AW81="Catastrófico"),AND(AT81="Baja",AW81="Catastrófico"),AND(AT81="Media",AW81="Catastrófico"),AND(AT81="Alta",AW81="Catastrófico"),AND(AT81="Muy Alta",AW81="Catastrófico")),"Extremo","")))),"")</f>
        <v>Moderado</v>
      </c>
      <c r="AZ81" s="736" t="s">
        <v>105</v>
      </c>
      <c r="BA81" s="825" t="s">
        <v>1699</v>
      </c>
      <c r="BB81" s="825" t="s">
        <v>1700</v>
      </c>
      <c r="BC81" s="827" t="s">
        <v>1701</v>
      </c>
      <c r="BD81" s="827" t="s">
        <v>1702</v>
      </c>
      <c r="BE81" s="828" t="s">
        <v>904</v>
      </c>
      <c r="BF81" s="408" t="s">
        <v>1703</v>
      </c>
      <c r="BG81" s="408" t="s">
        <v>1704</v>
      </c>
      <c r="BH81" s="416" t="s">
        <v>1705</v>
      </c>
      <c r="BI81" s="416"/>
      <c r="BJ81" s="416"/>
      <c r="BK81" s="416"/>
      <c r="BL81" s="416" t="s">
        <v>114</v>
      </c>
      <c r="BM81" s="408" t="s">
        <v>1652</v>
      </c>
      <c r="BN81" s="408" t="s">
        <v>114</v>
      </c>
      <c r="BO81" s="673" t="s">
        <v>114</v>
      </c>
    </row>
    <row r="82" spans="1:67" ht="70.5">
      <c r="A82" s="748"/>
      <c r="B82" s="751"/>
      <c r="C82" s="751"/>
      <c r="D82" s="682"/>
      <c r="E82" s="682"/>
      <c r="F82" s="483"/>
      <c r="G82" s="408"/>
      <c r="H82" s="487"/>
      <c r="I82" s="736"/>
      <c r="J82" s="463"/>
      <c r="K82" s="736"/>
      <c r="L82" s="408"/>
      <c r="M82" s="464"/>
      <c r="N82" s="408"/>
      <c r="O82" s="408"/>
      <c r="P82" s="484"/>
      <c r="Q82" s="485"/>
      <c r="R82" s="487"/>
      <c r="S82" s="455"/>
      <c r="T82" s="487"/>
      <c r="U82" s="455"/>
      <c r="V82" s="487"/>
      <c r="W82" s="455"/>
      <c r="X82" s="458"/>
      <c r="Y82" s="455"/>
      <c r="Z82" s="455"/>
      <c r="AA82" s="464"/>
      <c r="AB82" s="243">
        <v>2</v>
      </c>
      <c r="AC82" s="259" t="s">
        <v>1706</v>
      </c>
      <c r="AD82" s="239" t="s">
        <v>1698</v>
      </c>
      <c r="AE82" s="237" t="s">
        <v>1707</v>
      </c>
      <c r="AF82" s="245" t="str">
        <f t="shared" si="4"/>
        <v>Impacto</v>
      </c>
      <c r="AG82" s="246" t="s">
        <v>1656</v>
      </c>
      <c r="AH82" s="241">
        <f t="shared" si="5"/>
        <v>0.1</v>
      </c>
      <c r="AI82" s="246" t="s">
        <v>1645</v>
      </c>
      <c r="AJ82" s="241">
        <f t="shared" si="6"/>
        <v>0.15</v>
      </c>
      <c r="AK82" s="247">
        <f t="shared" si="7"/>
        <v>0.25</v>
      </c>
      <c r="AL82" s="248">
        <f>IFERROR(IF(AND(AF81="Probabilidad",AF82="Probabilidad"),(AL81-(+AL81*AK82)),IF(AF82="Probabilidad",(S81-(+S81*AK82)),IF(AF82="Impacto",AL81,""))),"")</f>
        <v>0.48</v>
      </c>
      <c r="AM82" s="248">
        <f>IFERROR(IF(AND(AF81="Impacto",AF82="Impacto"),(AM81-(+AM81*AK82)),IF(AF82="Impacto",(Y81-(+Y81*AK82)),IF(AF82="Probabilidad",AM81,""))),"")</f>
        <v>0.30000000000000004</v>
      </c>
      <c r="AN82" s="249" t="s">
        <v>99</v>
      </c>
      <c r="AO82" s="249" t="s">
        <v>100</v>
      </c>
      <c r="AP82" s="249" t="s">
        <v>101</v>
      </c>
      <c r="AQ82" s="487"/>
      <c r="AR82" s="463"/>
      <c r="AS82" s="463"/>
      <c r="AT82" s="464"/>
      <c r="AU82" s="463"/>
      <c r="AV82" s="463"/>
      <c r="AW82" s="464"/>
      <c r="AX82" s="464"/>
      <c r="AY82" s="464"/>
      <c r="AZ82" s="736"/>
      <c r="BA82" s="826"/>
      <c r="BB82" s="826"/>
      <c r="BC82" s="785"/>
      <c r="BD82" s="785"/>
      <c r="BE82" s="828"/>
      <c r="BF82" s="408"/>
      <c r="BG82" s="408"/>
      <c r="BH82" s="416"/>
      <c r="BI82" s="416"/>
      <c r="BJ82" s="416"/>
      <c r="BK82" s="416"/>
      <c r="BL82" s="416"/>
      <c r="BM82" s="408"/>
      <c r="BN82" s="408"/>
      <c r="BO82" s="673"/>
    </row>
    <row r="83" spans="1:67" ht="114.75">
      <c r="A83" s="748"/>
      <c r="B83" s="751"/>
      <c r="C83" s="751"/>
      <c r="D83" s="682"/>
      <c r="E83" s="682"/>
      <c r="F83" s="483"/>
      <c r="G83" s="408"/>
      <c r="H83" s="487"/>
      <c r="I83" s="736"/>
      <c r="J83" s="463"/>
      <c r="K83" s="736"/>
      <c r="L83" s="408"/>
      <c r="M83" s="464"/>
      <c r="N83" s="408"/>
      <c r="O83" s="408"/>
      <c r="P83" s="484"/>
      <c r="Q83" s="485"/>
      <c r="R83" s="487"/>
      <c r="S83" s="455"/>
      <c r="T83" s="487"/>
      <c r="U83" s="455"/>
      <c r="V83" s="487"/>
      <c r="W83" s="455"/>
      <c r="X83" s="458"/>
      <c r="Y83" s="455"/>
      <c r="Z83" s="455"/>
      <c r="AA83" s="464"/>
      <c r="AB83" s="243">
        <v>3</v>
      </c>
      <c r="AC83" s="259" t="s">
        <v>1708</v>
      </c>
      <c r="AD83" s="239" t="s">
        <v>1698</v>
      </c>
      <c r="AE83" s="237" t="s">
        <v>1529</v>
      </c>
      <c r="AF83" s="245" t="str">
        <f t="shared" si="4"/>
        <v>Probabilidad</v>
      </c>
      <c r="AG83" s="246" t="s">
        <v>1655</v>
      </c>
      <c r="AH83" s="241">
        <f t="shared" si="5"/>
        <v>0.15</v>
      </c>
      <c r="AI83" s="246" t="s">
        <v>1645</v>
      </c>
      <c r="AJ83" s="241">
        <f t="shared" si="6"/>
        <v>0.15</v>
      </c>
      <c r="AK83" s="247">
        <f t="shared" si="7"/>
        <v>0.3</v>
      </c>
      <c r="AL83" s="248">
        <f>IFERROR(IF(AND(AF82="Probabilidad",AF83="Probabilidad"),(AL82-(+AL82*AK83)),IF(AND(AF82="Impacto",AF83="Probabilidad"),(AL81-(+AL81*AK83)),IF(AF83="Impacto",AL82,""))),"")</f>
        <v>0.33599999999999997</v>
      </c>
      <c r="AM83" s="248">
        <f>IFERROR(IF(AND(AF82="Impacto",AF83="Impacto"),(AM82-(+AM82*AK83)),IF(AND(AF82="Probabilidad",AF83="Impacto"),(AM81-(+AM81*AK83)),IF(AF83="Probabilidad",AM82,""))),"")</f>
        <v>0.30000000000000004</v>
      </c>
      <c r="AN83" s="249" t="s">
        <v>99</v>
      </c>
      <c r="AO83" s="249" t="s">
        <v>100</v>
      </c>
      <c r="AP83" s="249" t="s">
        <v>101</v>
      </c>
      <c r="AQ83" s="487"/>
      <c r="AR83" s="463"/>
      <c r="AS83" s="463"/>
      <c r="AT83" s="464"/>
      <c r="AU83" s="463"/>
      <c r="AV83" s="463"/>
      <c r="AW83" s="464"/>
      <c r="AX83" s="464"/>
      <c r="AY83" s="464"/>
      <c r="AZ83" s="736"/>
      <c r="BA83" s="826"/>
      <c r="BB83" s="826"/>
      <c r="BC83" s="785"/>
      <c r="BD83" s="785"/>
      <c r="BE83" s="828"/>
      <c r="BF83" s="408"/>
      <c r="BG83" s="408"/>
      <c r="BH83" s="416"/>
      <c r="BI83" s="416"/>
      <c r="BJ83" s="416"/>
      <c r="BK83" s="416"/>
      <c r="BL83" s="416"/>
      <c r="BM83" s="408"/>
      <c r="BN83" s="408"/>
      <c r="BO83" s="673"/>
    </row>
    <row r="84" spans="1:67" ht="70.5">
      <c r="A84" s="748"/>
      <c r="B84" s="751"/>
      <c r="C84" s="751"/>
      <c r="D84" s="682" t="s">
        <v>1470</v>
      </c>
      <c r="E84" s="682" t="s">
        <v>209</v>
      </c>
      <c r="F84" s="483">
        <v>6</v>
      </c>
      <c r="G84" s="486" t="s">
        <v>1709</v>
      </c>
      <c r="H84" s="487" t="s">
        <v>1472</v>
      </c>
      <c r="I84" s="736" t="s">
        <v>1487</v>
      </c>
      <c r="J84" s="463" t="s">
        <v>1710</v>
      </c>
      <c r="K84" s="736" t="s">
        <v>192</v>
      </c>
      <c r="L84" s="408" t="s">
        <v>408</v>
      </c>
      <c r="M84" s="464" t="s">
        <v>1475</v>
      </c>
      <c r="N84" s="408" t="s">
        <v>1711</v>
      </c>
      <c r="O84" s="408" t="s">
        <v>1712</v>
      </c>
      <c r="P84" s="486" t="s">
        <v>114</v>
      </c>
      <c r="Q84" s="411" t="s">
        <v>114</v>
      </c>
      <c r="R84" s="487" t="s">
        <v>1639</v>
      </c>
      <c r="S84" s="455">
        <f>IF(R84="Muy Alta",100%,IF(R84="Alta",80%,IF(R84="Media",60%,IF(R84="Baja",40%,IF(R84="Muy Baja",20%,"")))))</f>
        <v>0.8</v>
      </c>
      <c r="T84" s="487"/>
      <c r="U84" s="455" t="str">
        <f>IF(T84="Catastrófico",100%,IF(T84="Mayor",80%,IF(T84="Moderado",60%,IF(T84="Menor",40%,IF(T84="Leve",20%,"")))))</f>
        <v/>
      </c>
      <c r="V84" s="487" t="s">
        <v>195</v>
      </c>
      <c r="W84" s="455">
        <f>IF(V84="Catastrófico",100%,IF(V84="Mayor",80%,IF(V84="Moderado",60%,IF(V84="Menor",40%,IF(V84="Leve",20%,"")))))</f>
        <v>0.4</v>
      </c>
      <c r="X84" s="458" t="str">
        <f>IF(Y84=100%,"Catastrófico",IF(Y84=80%,"Mayor",IF(Y84=60%,"Moderado",IF(Y84=40%,"Menor",IF(Y84=20%,"Leve","")))))</f>
        <v>Menor</v>
      </c>
      <c r="Y84" s="455">
        <f>IF(AND(U84="",W84=""),"",MAX(U84,W84))</f>
        <v>0.4</v>
      </c>
      <c r="Z84" s="455" t="str">
        <f>CONCATENATE(R84,X84)</f>
        <v>altaMenor</v>
      </c>
      <c r="AA84" s="464" t="str">
        <f>IF(Z84="Muy AltaLeve","Alto",IF(Z84="Muy AltaMenor","Alto",IF(Z84="Muy AltaModerado","Alto",IF(Z84="Muy AltaMayor","Alto",IF(Z84="Muy AltaCatastrófico","Extremo",IF(Z84="AltaLeve","Moderado",IF(Z84="AltaMenor","Moderado",IF(Z84="AltaModerado","Alto",IF(Z84="AltaMayor","Alto",IF(Z84="AltaCatastrófico","Extremo",IF(Z84="MediaLeve","Moderado",IF(Z84="MediaMenor","Moderado",IF(Z84="MediaModerado","Moderado",IF(Z84="MediaMayor","Alto",IF(Z84="MediaCatastrófico","Extremo",IF(Z84="BajaLeve","Bajo",IF(Z84="BajaMenor","Moderado",IF(Z84="BajaModerado","Moderado",IF(Z84="BajaMayor","Alto",IF(Z84="BajaCatastrófico","Extremo",IF(Z84="Muy BajaLeve","Bajo",IF(Z84="Muy BajaMenor","Bajo",IF(Z84="Muy BajaModerado","Moderado",IF(Z84="Muy BajaMayor","Alto",IF(Z84="Muy BajaCatastrófico","Extremo","")))))))))))))))))))))))))</f>
        <v>Moderado</v>
      </c>
      <c r="AB84" s="243">
        <v>1</v>
      </c>
      <c r="AC84" s="279" t="s">
        <v>1662</v>
      </c>
      <c r="AD84" s="239" t="s">
        <v>1713</v>
      </c>
      <c r="AE84" s="277" t="s">
        <v>1664</v>
      </c>
      <c r="AF84" s="245" t="str">
        <f t="shared" si="4"/>
        <v>Probabilidad</v>
      </c>
      <c r="AG84" s="246" t="s">
        <v>1655</v>
      </c>
      <c r="AH84" s="241">
        <f t="shared" si="5"/>
        <v>0.15</v>
      </c>
      <c r="AI84" s="246" t="s">
        <v>1645</v>
      </c>
      <c r="AJ84" s="241">
        <f t="shared" si="6"/>
        <v>0.15</v>
      </c>
      <c r="AK84" s="247">
        <f t="shared" si="7"/>
        <v>0.3</v>
      </c>
      <c r="AL84" s="248">
        <f>IFERROR(IF(AF84="Probabilidad",(S84-(+S84*AK84)),IF(AF84="Impacto",S84,"")),"")</f>
        <v>0.56000000000000005</v>
      </c>
      <c r="AM84" s="248">
        <f>IFERROR(IF(AF84="Impacto",(Y84-(+Y84*AK84)),IF(AF84="Probabilidad",Y84,"")),"")</f>
        <v>0.4</v>
      </c>
      <c r="AN84" s="249" t="s">
        <v>99</v>
      </c>
      <c r="AO84" s="249" t="s">
        <v>100</v>
      </c>
      <c r="AP84" s="249" t="s">
        <v>101</v>
      </c>
      <c r="AQ84" s="487" t="s">
        <v>1688</v>
      </c>
      <c r="AR84" s="462">
        <f>S84</f>
        <v>0.8</v>
      </c>
      <c r="AS84" s="462">
        <f>IF(AL84="","",MIN(AL84:AL86))</f>
        <v>0.39200000000000002</v>
      </c>
      <c r="AT84" s="464" t="str">
        <f>IFERROR(IF(AS84="","",IF(AS84&lt;=0.2,"Muy Baja",IF(AS84&lt;=0.4,"Baja",IF(AS84&lt;=0.6,"Media",IF(AS84&lt;=0.8,"Alta","Muy Alta"))))),"")</f>
        <v>Baja</v>
      </c>
      <c r="AU84" s="462">
        <f>Y84</f>
        <v>0.4</v>
      </c>
      <c r="AV84" s="462">
        <f>IF(AM84="","",MIN(AM84:AM86))</f>
        <v>0.30000000000000004</v>
      </c>
      <c r="AW84" s="464" t="str">
        <f>IFERROR(IF(AV84="","",IF(AV84&lt;=0.2,"Leve",IF(AV84&lt;=0.4,"Menor",IF(AV84&lt;=0.6,"Moderado",IF(AV84&lt;=0.8,"Mayor","Catastrófico"))))),"")</f>
        <v>Menor</v>
      </c>
      <c r="AX84" s="464" t="str">
        <f>AA84</f>
        <v>Moderado</v>
      </c>
      <c r="AY84" s="464" t="str">
        <f>IFERROR(IF(OR(AND(AT84="Muy Baja",AW84="Leve"),AND(AT84="Muy Baja",AW84="Menor"),AND(AT84="Baja",AW84="Leve")),"Bajo",IF(OR(AND(AT84="Muy baja",AW84="Moderado"),AND(AT84="Baja",AW84="Menor"),AND(AT84="Baja",AW84="Moderado"),AND(AT84="Media",AW84="Leve"),AND(AT84="Media",AW84="Menor"),AND(AT84="Media",AW84="Moderado"),AND(AT84="Alta",AW84="Leve"),AND(AT84="Alta",AW84="Menor")),"Moderado",IF(OR(AND(AT84="Muy Baja",AW84="Mayor"),AND(AT84="Baja",AW84="Mayor"),AND(AT84="Media",AW84="Mayor"),AND(AT84="Alta",AW84="Moderado"),AND(AT84="Alta",AW84="Mayor"),AND(AT84="Muy Alta",AW84="Leve"),AND(AT84="Muy Alta",AW84="Menor"),AND(AT84="Muy Alta",AW84="Moderado"),AND(AT84="Muy Alta",AW84="Mayor")),"Alto",IF(OR(AND(AT84="Muy Baja",AW84="Catastrófico"),AND(AT84="Baja",AW84="Catastrófico"),AND(AT84="Media",AW84="Catastrófico"),AND(AT84="Alta",AW84="Catastrófico"),AND(AT84="Muy Alta",AW84="Catastrófico")),"Extremo","")))),"")</f>
        <v>Moderado</v>
      </c>
      <c r="AZ84" s="736" t="s">
        <v>105</v>
      </c>
      <c r="BA84" s="820" t="s">
        <v>1714</v>
      </c>
      <c r="BB84" s="825" t="s">
        <v>1715</v>
      </c>
      <c r="BC84" s="500" t="s">
        <v>1701</v>
      </c>
      <c r="BD84" s="500" t="s">
        <v>1716</v>
      </c>
      <c r="BE84" s="739" t="s">
        <v>1717</v>
      </c>
      <c r="BF84" s="408" t="s">
        <v>1718</v>
      </c>
      <c r="BG84" s="408" t="s">
        <v>1719</v>
      </c>
      <c r="BH84" s="416" t="s">
        <v>1720</v>
      </c>
      <c r="BI84" s="416"/>
      <c r="BJ84" s="416"/>
      <c r="BK84" s="416"/>
      <c r="BL84" s="416" t="s">
        <v>114</v>
      </c>
      <c r="BM84" s="408" t="s">
        <v>1652</v>
      </c>
      <c r="BN84" s="408" t="s">
        <v>114</v>
      </c>
      <c r="BO84" s="673" t="s">
        <v>114</v>
      </c>
    </row>
    <row r="85" spans="1:67" ht="70.5">
      <c r="A85" s="748"/>
      <c r="B85" s="751"/>
      <c r="C85" s="751"/>
      <c r="D85" s="682"/>
      <c r="E85" s="682"/>
      <c r="F85" s="483"/>
      <c r="G85" s="486"/>
      <c r="H85" s="487"/>
      <c r="I85" s="736"/>
      <c r="J85" s="463"/>
      <c r="K85" s="736"/>
      <c r="L85" s="408"/>
      <c r="M85" s="464"/>
      <c r="N85" s="408"/>
      <c r="O85" s="408"/>
      <c r="P85" s="486"/>
      <c r="Q85" s="411"/>
      <c r="R85" s="487"/>
      <c r="S85" s="455"/>
      <c r="T85" s="487"/>
      <c r="U85" s="455"/>
      <c r="V85" s="487"/>
      <c r="W85" s="455"/>
      <c r="X85" s="458"/>
      <c r="Y85" s="455"/>
      <c r="Z85" s="455"/>
      <c r="AA85" s="464"/>
      <c r="AB85" s="243">
        <v>2</v>
      </c>
      <c r="AC85" s="279" t="s">
        <v>1662</v>
      </c>
      <c r="AD85" s="239" t="s">
        <v>1713</v>
      </c>
      <c r="AE85" s="277" t="s">
        <v>1664</v>
      </c>
      <c r="AF85" s="245" t="str">
        <f t="shared" si="4"/>
        <v>Impacto</v>
      </c>
      <c r="AG85" s="246" t="s">
        <v>1656</v>
      </c>
      <c r="AH85" s="241">
        <f t="shared" si="5"/>
        <v>0.1</v>
      </c>
      <c r="AI85" s="246" t="s">
        <v>1645</v>
      </c>
      <c r="AJ85" s="241">
        <f t="shared" si="6"/>
        <v>0.15</v>
      </c>
      <c r="AK85" s="247">
        <f t="shared" si="7"/>
        <v>0.25</v>
      </c>
      <c r="AL85" s="248">
        <f>IFERROR(IF(AND(AF84="Probabilidad",AF85="Probabilidad"),(AL84-(+AL84*AK85)),IF(AF85="Probabilidad",(S84-(+S84*AK85)),IF(AF85="Impacto",AL84,""))),"")</f>
        <v>0.56000000000000005</v>
      </c>
      <c r="AM85" s="248">
        <f>IFERROR(IF(AND(AF84="Impacto",AF85="Impacto"),(AM84-(+AM84*AK85)),IF(AF85="Impacto",(Y84-(+Y84*AK85)),IF(AF85="Probabilidad",AM84,""))),"")</f>
        <v>0.30000000000000004</v>
      </c>
      <c r="AN85" s="249" t="s">
        <v>99</v>
      </c>
      <c r="AO85" s="249" t="s">
        <v>100</v>
      </c>
      <c r="AP85" s="249" t="s">
        <v>101</v>
      </c>
      <c r="AQ85" s="487"/>
      <c r="AR85" s="463"/>
      <c r="AS85" s="463"/>
      <c r="AT85" s="464"/>
      <c r="AU85" s="463"/>
      <c r="AV85" s="463"/>
      <c r="AW85" s="464"/>
      <c r="AX85" s="464"/>
      <c r="AY85" s="464"/>
      <c r="AZ85" s="736"/>
      <c r="BA85" s="693"/>
      <c r="BB85" s="826"/>
      <c r="BC85" s="738"/>
      <c r="BD85" s="738"/>
      <c r="BE85" s="739"/>
      <c r="BF85" s="408"/>
      <c r="BG85" s="408"/>
      <c r="BH85" s="416"/>
      <c r="BI85" s="416"/>
      <c r="BJ85" s="416"/>
      <c r="BK85" s="416"/>
      <c r="BL85" s="416"/>
      <c r="BM85" s="408"/>
      <c r="BN85" s="408"/>
      <c r="BO85" s="673"/>
    </row>
    <row r="86" spans="1:67" ht="114.75">
      <c r="A86" s="748"/>
      <c r="B86" s="751"/>
      <c r="C86" s="751"/>
      <c r="D86" s="682"/>
      <c r="E86" s="682"/>
      <c r="F86" s="483"/>
      <c r="G86" s="486"/>
      <c r="H86" s="487"/>
      <c r="I86" s="736"/>
      <c r="J86" s="463"/>
      <c r="K86" s="736"/>
      <c r="L86" s="408"/>
      <c r="M86" s="464"/>
      <c r="N86" s="408"/>
      <c r="O86" s="408"/>
      <c r="P86" s="486"/>
      <c r="Q86" s="411"/>
      <c r="R86" s="487"/>
      <c r="S86" s="455"/>
      <c r="T86" s="487"/>
      <c r="U86" s="455"/>
      <c r="V86" s="487"/>
      <c r="W86" s="455"/>
      <c r="X86" s="458"/>
      <c r="Y86" s="455"/>
      <c r="Z86" s="455"/>
      <c r="AA86" s="464"/>
      <c r="AB86" s="243">
        <v>3</v>
      </c>
      <c r="AC86" s="259" t="s">
        <v>1708</v>
      </c>
      <c r="AD86" s="239" t="s">
        <v>1713</v>
      </c>
      <c r="AE86" s="237" t="s">
        <v>1529</v>
      </c>
      <c r="AF86" s="245" t="str">
        <f t="shared" si="4"/>
        <v>Probabilidad</v>
      </c>
      <c r="AG86" s="246" t="s">
        <v>1655</v>
      </c>
      <c r="AH86" s="241">
        <f t="shared" si="5"/>
        <v>0.15</v>
      </c>
      <c r="AI86" s="246" t="s">
        <v>1645</v>
      </c>
      <c r="AJ86" s="241">
        <f t="shared" si="6"/>
        <v>0.15</v>
      </c>
      <c r="AK86" s="247">
        <f t="shared" si="7"/>
        <v>0.3</v>
      </c>
      <c r="AL86" s="248">
        <f>IFERROR(IF(AND(AF85="Probabilidad",AF86="Probabilidad"),(AL85-(+AL85*AK86)),IF(AND(AF85="Impacto",AF86="Probabilidad"),(AL84-(+AL84*AK86)),IF(AF86="Impacto",AL85,""))),"")</f>
        <v>0.39200000000000002</v>
      </c>
      <c r="AM86" s="248">
        <f>IFERROR(IF(AND(AF85="Impacto",AF86="Impacto"),(AM85-(+AM85*AK86)),IF(AND(AF85="Probabilidad",AF86="Impacto"),(AM84-(+AM84*AK86)),IF(AF86="Probabilidad",AM85,""))),"")</f>
        <v>0.30000000000000004</v>
      </c>
      <c r="AN86" s="249" t="s">
        <v>99</v>
      </c>
      <c r="AO86" s="249" t="s">
        <v>100</v>
      </c>
      <c r="AP86" s="249" t="s">
        <v>101</v>
      </c>
      <c r="AQ86" s="487"/>
      <c r="AR86" s="463"/>
      <c r="AS86" s="463"/>
      <c r="AT86" s="464"/>
      <c r="AU86" s="463"/>
      <c r="AV86" s="463"/>
      <c r="AW86" s="464"/>
      <c r="AX86" s="464"/>
      <c r="AY86" s="464"/>
      <c r="AZ86" s="736"/>
      <c r="BA86" s="693"/>
      <c r="BB86" s="826"/>
      <c r="BC86" s="738"/>
      <c r="BD86" s="738"/>
      <c r="BE86" s="739"/>
      <c r="BF86" s="408"/>
      <c r="BG86" s="408"/>
      <c r="BH86" s="416"/>
      <c r="BI86" s="416"/>
      <c r="BJ86" s="416"/>
      <c r="BK86" s="416"/>
      <c r="BL86" s="416"/>
      <c r="BM86" s="408"/>
      <c r="BN86" s="408"/>
      <c r="BO86" s="673"/>
    </row>
    <row r="87" spans="1:67" ht="114.75">
      <c r="A87" s="748"/>
      <c r="B87" s="751"/>
      <c r="C87" s="751"/>
      <c r="D87" s="682" t="s">
        <v>1470</v>
      </c>
      <c r="E87" s="682" t="s">
        <v>209</v>
      </c>
      <c r="F87" s="483">
        <v>7</v>
      </c>
      <c r="G87" s="408" t="s">
        <v>1721</v>
      </c>
      <c r="H87" s="487" t="s">
        <v>1561</v>
      </c>
      <c r="I87" s="736" t="s">
        <v>1562</v>
      </c>
      <c r="J87" s="463" t="s">
        <v>1722</v>
      </c>
      <c r="K87" s="736" t="s">
        <v>192</v>
      </c>
      <c r="L87" s="408" t="s">
        <v>349</v>
      </c>
      <c r="M87" s="464" t="s">
        <v>1475</v>
      </c>
      <c r="N87" s="408" t="s">
        <v>1723</v>
      </c>
      <c r="O87" s="408" t="s">
        <v>1724</v>
      </c>
      <c r="P87" s="486" t="s">
        <v>114</v>
      </c>
      <c r="Q87" s="411" t="s">
        <v>114</v>
      </c>
      <c r="R87" s="487" t="s">
        <v>1639</v>
      </c>
      <c r="S87" s="455">
        <f>IF(R87="Muy Alta",100%,IF(R87="Alta",80%,IF(R87="Media",60%,IF(R87="Baja",40%,IF(R87="Muy Baja",20%,"")))))</f>
        <v>0.8</v>
      </c>
      <c r="T87" s="487"/>
      <c r="U87" s="455" t="str">
        <f>IF(T87="Catastrófico",100%,IF(T87="Mayor",80%,IF(T87="Moderado",60%,IF(T87="Menor",40%,IF(T87="Leve",20%,"")))))</f>
        <v/>
      </c>
      <c r="V87" s="487" t="s">
        <v>1725</v>
      </c>
      <c r="W87" s="455">
        <f>IF(V87="Catastrófico",100%,IF(V87="Mayor",80%,IF(V87="Moderado",60%,IF(V87="Menor",40%,IF(V87="Leve",20%,"")))))</f>
        <v>0.2</v>
      </c>
      <c r="X87" s="458" t="str">
        <f>IF(Y87=100%,"Catastrófico",IF(Y87=80%,"Mayor",IF(Y87=60%,"Moderado",IF(Y87=40%,"Menor",IF(Y87=20%,"Leve","")))))</f>
        <v>Leve</v>
      </c>
      <c r="Y87" s="455">
        <f>IF(AND(U87="",W87=""),"",MAX(U87,W87))</f>
        <v>0.2</v>
      </c>
      <c r="Z87" s="455" t="str">
        <f>CONCATENATE(R87,X87)</f>
        <v>altaLeve</v>
      </c>
      <c r="AA87" s="464" t="str">
        <f>IF(Z87="Muy AltaLeve","Alto",IF(Z87="Muy AltaMenor","Alto",IF(Z87="Muy AltaModerado","Alto",IF(Z87="Muy AltaMayor","Alto",IF(Z87="Muy AltaCatastrófico","Extremo",IF(Z87="AltaLeve","Moderado",IF(Z87="AltaMenor","Moderado",IF(Z87="AltaModerado","Alto",IF(Z87="AltaMayor","Alto",IF(Z87="AltaCatastrófico","Extremo",IF(Z87="MediaLeve","Moderado",IF(Z87="MediaMenor","Moderado",IF(Z87="MediaModerado","Moderado",IF(Z87="MediaMayor","Alto",IF(Z87="MediaCatastrófico","Extremo",IF(Z87="BajaLeve","Bajo",IF(Z87="BajaMenor","Moderado",IF(Z87="BajaModerado","Moderado",IF(Z87="BajaMayor","Alto",IF(Z87="BajaCatastrófico","Extremo",IF(Z87="Muy BajaLeve","Bajo",IF(Z87="Muy BajaMenor","Bajo",IF(Z87="Muy BajaModerado","Moderado",IF(Z87="Muy BajaMayor","Alto",IF(Z87="Muy BajaCatastrófico","Extremo","")))))))))))))))))))))))))</f>
        <v>Moderado</v>
      </c>
      <c r="AB87" s="243">
        <v>1</v>
      </c>
      <c r="AC87" s="259" t="s">
        <v>1671</v>
      </c>
      <c r="AD87" s="239" t="s">
        <v>1713</v>
      </c>
      <c r="AE87" s="237" t="s">
        <v>1529</v>
      </c>
      <c r="AF87" s="245" t="str">
        <f t="shared" si="4"/>
        <v>Probabilidad</v>
      </c>
      <c r="AG87" s="246" t="s">
        <v>1655</v>
      </c>
      <c r="AH87" s="241">
        <f t="shared" si="5"/>
        <v>0.15</v>
      </c>
      <c r="AI87" s="246" t="s">
        <v>1645</v>
      </c>
      <c r="AJ87" s="241">
        <f t="shared" si="6"/>
        <v>0.15</v>
      </c>
      <c r="AK87" s="247">
        <f t="shared" si="7"/>
        <v>0.3</v>
      </c>
      <c r="AL87" s="248">
        <f>IFERROR(IF(AF87="Probabilidad",(S87-(+S87*AK87)),IF(AF87="Impacto",S87,"")),"")</f>
        <v>0.56000000000000005</v>
      </c>
      <c r="AM87" s="248">
        <f>IFERROR(IF(AF87="Impacto",(Y87-(+Y87*AK87)),IF(AF87="Probabilidad",Y87,"")),"")</f>
        <v>0.2</v>
      </c>
      <c r="AN87" s="249" t="s">
        <v>99</v>
      </c>
      <c r="AO87" s="249" t="s">
        <v>100</v>
      </c>
      <c r="AP87" s="249" t="s">
        <v>101</v>
      </c>
      <c r="AQ87" s="487" t="s">
        <v>1573</v>
      </c>
      <c r="AR87" s="462">
        <f>S87</f>
        <v>0.8</v>
      </c>
      <c r="AS87" s="462">
        <f>IF(AL87="","",MIN(AL87:AL88))</f>
        <v>0.33600000000000002</v>
      </c>
      <c r="AT87" s="464" t="str">
        <f>IFERROR(IF(AS87="","",IF(AS87&lt;=0.2,"Muy Baja",IF(AS87&lt;=0.4,"Baja",IF(AS87&lt;=0.6,"Media",IF(AS87&lt;=0.8,"Alta","Muy Alta"))))),"")</f>
        <v>Baja</v>
      </c>
      <c r="AU87" s="462">
        <f>Y87</f>
        <v>0.2</v>
      </c>
      <c r="AV87" s="462">
        <f>IF(AM87="","",MIN(AM87:AM88))</f>
        <v>0.2</v>
      </c>
      <c r="AW87" s="464" t="str">
        <f>IFERROR(IF(AV87="","",IF(AV87&lt;=0.2,"Leve",IF(AV87&lt;=0.4,"Menor",IF(AV87&lt;=0.6,"Moderado",IF(AV87&lt;=0.8,"Mayor","Catastrófico"))))),"")</f>
        <v>Leve</v>
      </c>
      <c r="AX87" s="464" t="str">
        <f>AA87</f>
        <v>Moderado</v>
      </c>
      <c r="AY87" s="464" t="str">
        <f>IFERROR(IF(OR(AND(AT87="Muy Baja",AW87="Leve"),AND(AT87="Muy Baja",AW87="Menor"),AND(AT87="Baja",AW87="Leve")),"Bajo",IF(OR(AND(AT87="Muy baja",AW87="Moderado"),AND(AT87="Baja",AW87="Menor"),AND(AT87="Baja",AW87="Moderado"),AND(AT87="Media",AW87="Leve"),AND(AT87="Media",AW87="Menor"),AND(AT87="Media",AW87="Moderado"),AND(AT87="Alta",AW87="Leve"),AND(AT87="Alta",AW87="Menor")),"Moderado",IF(OR(AND(AT87="Muy Baja",AW87="Mayor"),AND(AT87="Baja",AW87="Mayor"),AND(AT87="Media",AW87="Mayor"),AND(AT87="Alta",AW87="Moderado"),AND(AT87="Alta",AW87="Mayor"),AND(AT87="Muy Alta",AW87="Leve"),AND(AT87="Muy Alta",AW87="Menor"),AND(AT87="Muy Alta",AW87="Moderado"),AND(AT87="Muy Alta",AW87="Mayor")),"Alto",IF(OR(AND(AT87="Muy Baja",AW87="Catastrófico"),AND(AT87="Baja",AW87="Catastrófico"),AND(AT87="Media",AW87="Catastrófico"),AND(AT87="Alta",AW87="Catastrófico"),AND(AT87="Muy Alta",AW87="Catastrófico")),"Extremo","")))),"")</f>
        <v>Bajo</v>
      </c>
      <c r="AZ87" s="487" t="s">
        <v>132</v>
      </c>
      <c r="BA87" s="738" t="s">
        <v>114</v>
      </c>
      <c r="BB87" s="738" t="s">
        <v>114</v>
      </c>
      <c r="BC87" s="738" t="s">
        <v>114</v>
      </c>
      <c r="BD87" s="738" t="s">
        <v>114</v>
      </c>
      <c r="BE87" s="738" t="s">
        <v>114</v>
      </c>
      <c r="BF87" s="408"/>
      <c r="BG87" s="408"/>
      <c r="BH87" s="416" t="s">
        <v>114</v>
      </c>
      <c r="BI87" s="416"/>
      <c r="BJ87" s="416"/>
      <c r="BK87" s="416"/>
      <c r="BL87" s="416" t="s">
        <v>114</v>
      </c>
      <c r="BM87" s="408" t="s">
        <v>1652</v>
      </c>
      <c r="BN87" s="408" t="s">
        <v>114</v>
      </c>
      <c r="BO87" s="673" t="s">
        <v>114</v>
      </c>
    </row>
    <row r="88" spans="1:67" ht="127.5">
      <c r="A88" s="748"/>
      <c r="B88" s="751"/>
      <c r="C88" s="751"/>
      <c r="D88" s="682"/>
      <c r="E88" s="682"/>
      <c r="F88" s="483"/>
      <c r="G88" s="408"/>
      <c r="H88" s="487"/>
      <c r="I88" s="736"/>
      <c r="J88" s="463"/>
      <c r="K88" s="736"/>
      <c r="L88" s="408"/>
      <c r="M88" s="464"/>
      <c r="N88" s="408"/>
      <c r="O88" s="408"/>
      <c r="P88" s="486"/>
      <c r="Q88" s="411"/>
      <c r="R88" s="487"/>
      <c r="S88" s="455"/>
      <c r="T88" s="487"/>
      <c r="U88" s="455"/>
      <c r="V88" s="487"/>
      <c r="W88" s="455"/>
      <c r="X88" s="458"/>
      <c r="Y88" s="455"/>
      <c r="Z88" s="455"/>
      <c r="AA88" s="464"/>
      <c r="AB88" s="243">
        <v>2</v>
      </c>
      <c r="AC88" s="259" t="s">
        <v>1726</v>
      </c>
      <c r="AD88" s="239" t="s">
        <v>1727</v>
      </c>
      <c r="AE88" s="237" t="s">
        <v>1728</v>
      </c>
      <c r="AF88" s="245" t="str">
        <f t="shared" si="4"/>
        <v>Probabilidad</v>
      </c>
      <c r="AG88" s="246" t="s">
        <v>1644</v>
      </c>
      <c r="AH88" s="241">
        <f t="shared" si="5"/>
        <v>0.25</v>
      </c>
      <c r="AI88" s="246" t="s">
        <v>1645</v>
      </c>
      <c r="AJ88" s="241">
        <f t="shared" si="6"/>
        <v>0.15</v>
      </c>
      <c r="AK88" s="247">
        <f t="shared" si="7"/>
        <v>0.4</v>
      </c>
      <c r="AL88" s="248">
        <f>IFERROR(IF(AND(AF87="Probabilidad",AF88="Probabilidad"),(AL87-(+AL87*AK88)),IF(AF88="Probabilidad",(S87-(+S87*AK88)),IF(AF88="Impacto",AL87,""))),"")</f>
        <v>0.33600000000000002</v>
      </c>
      <c r="AM88" s="248">
        <f>IFERROR(IF(AND(AF87="Impacto",AF88="Impacto"),(AM87-(+AM87*AK88)),IF(AF88="Impacto",(Y87-(Y87*AK88)),IF(AF88="Probabilidad",AM87,""))),"")</f>
        <v>0.2</v>
      </c>
      <c r="AN88" s="249" t="s">
        <v>99</v>
      </c>
      <c r="AO88" s="249" t="s">
        <v>100</v>
      </c>
      <c r="AP88" s="249" t="s">
        <v>101</v>
      </c>
      <c r="AQ88" s="487"/>
      <c r="AR88" s="463"/>
      <c r="AS88" s="463"/>
      <c r="AT88" s="464"/>
      <c r="AU88" s="463"/>
      <c r="AV88" s="463"/>
      <c r="AW88" s="464"/>
      <c r="AX88" s="464"/>
      <c r="AY88" s="464"/>
      <c r="AZ88" s="487"/>
      <c r="BA88" s="738"/>
      <c r="BB88" s="738"/>
      <c r="BC88" s="738"/>
      <c r="BD88" s="738"/>
      <c r="BE88" s="738"/>
      <c r="BF88" s="408"/>
      <c r="BG88" s="408"/>
      <c r="BH88" s="416"/>
      <c r="BI88" s="416"/>
      <c r="BJ88" s="416"/>
      <c r="BK88" s="416"/>
      <c r="BL88" s="416"/>
      <c r="BM88" s="408"/>
      <c r="BN88" s="408"/>
      <c r="BO88" s="673"/>
    </row>
    <row r="89" spans="1:67" ht="114.75">
      <c r="A89" s="748"/>
      <c r="B89" s="751"/>
      <c r="C89" s="751"/>
      <c r="D89" s="682" t="s">
        <v>1470</v>
      </c>
      <c r="E89" s="682" t="s">
        <v>209</v>
      </c>
      <c r="F89" s="483">
        <v>8</v>
      </c>
      <c r="G89" s="408" t="s">
        <v>1721</v>
      </c>
      <c r="H89" s="487" t="s">
        <v>1561</v>
      </c>
      <c r="I89" s="736" t="s">
        <v>1487</v>
      </c>
      <c r="J89" s="463" t="s">
        <v>1729</v>
      </c>
      <c r="K89" s="736" t="s">
        <v>192</v>
      </c>
      <c r="L89" s="408" t="s">
        <v>349</v>
      </c>
      <c r="M89" s="464" t="s">
        <v>1475</v>
      </c>
      <c r="N89" s="408" t="s">
        <v>1730</v>
      </c>
      <c r="O89" s="408" t="s">
        <v>1731</v>
      </c>
      <c r="P89" s="486" t="s">
        <v>114</v>
      </c>
      <c r="Q89" s="411" t="s">
        <v>114</v>
      </c>
      <c r="R89" s="487" t="s">
        <v>129</v>
      </c>
      <c r="S89" s="455">
        <f>IF(R89="Muy Alta",100%,IF(R89="Alta",80%,IF(R89="Media",60%,IF(R89="Baja",40%,IF(R89="Muy Baja",20%,"")))))</f>
        <v>0.4</v>
      </c>
      <c r="T89" s="487"/>
      <c r="U89" s="455" t="str">
        <f>IF(T89="Catastrófico",100%,IF(T89="Mayor",80%,IF(T89="Moderado",60%,IF(T89="Menor",40%,IF(T89="Leve",20%,"")))))</f>
        <v/>
      </c>
      <c r="V89" s="487" t="s">
        <v>1676</v>
      </c>
      <c r="W89" s="455">
        <f>IF(V89="Catastrófico",100%,IF(V89="Mayor",80%,IF(V89="Moderado",60%,IF(V89="Menor",40%,IF(V89="Leve",20%,"")))))</f>
        <v>0.4</v>
      </c>
      <c r="X89" s="458" t="str">
        <f>IF(Y89=100%,"Catastrófico",IF(Y89=80%,"Mayor",IF(Y89=60%,"Moderado",IF(Y89=40%,"Menor",IF(Y89=20%,"Leve","")))))</f>
        <v>Menor</v>
      </c>
      <c r="Y89" s="455">
        <f>IF(AND(U89="",W89=""),"",MAX(U89,W89))</f>
        <v>0.4</v>
      </c>
      <c r="Z89" s="455" t="str">
        <f>CONCATENATE(R89,X89)</f>
        <v>BajaMenor</v>
      </c>
      <c r="AA89" s="464" t="str">
        <f>IF(Z89="Muy AltaLeve","Alto",IF(Z89="Muy AltaMenor","Alto",IF(Z89="Muy AltaModerado","Alto",IF(Z89="Muy AltaMayor","Alto",IF(Z89="Muy AltaCatastrófico","Extremo",IF(Z89="AltaLeve","Moderado",IF(Z89="AltaMenor","Moderado",IF(Z89="AltaModerado","Alto",IF(Z89="AltaMayor","Alto",IF(Z89="AltaCatastrófico","Extremo",IF(Z89="MediaLeve","Moderado",IF(Z89="MediaMenor","Moderado",IF(Z89="MediaModerado","Moderado",IF(Z89="MediaMayor","Alto",IF(Z89="MediaCatastrófico","Extremo",IF(Z89="BajaLeve","Bajo",IF(Z89="BajaMenor","Moderado",IF(Z89="BajaModerado","Moderado",IF(Z89="BajaMayor","Alto",IF(Z89="BajaCatastrófico","Extremo",IF(Z89="Muy BajaLeve","Bajo",IF(Z89="Muy BajaMenor","Bajo",IF(Z89="Muy BajaModerado","Moderado",IF(Z89="Muy BajaMayor","Alto",IF(Z89="Muy BajaCatastrófico","Extremo","")))))))))))))))))))))))))</f>
        <v>Moderado</v>
      </c>
      <c r="AB89" s="243">
        <v>1</v>
      </c>
      <c r="AC89" s="259" t="s">
        <v>1671</v>
      </c>
      <c r="AD89" s="239" t="s">
        <v>1713</v>
      </c>
      <c r="AE89" s="237" t="s">
        <v>1529</v>
      </c>
      <c r="AF89" s="245" t="str">
        <f t="shared" si="4"/>
        <v>Probabilidad</v>
      </c>
      <c r="AG89" s="246" t="s">
        <v>1655</v>
      </c>
      <c r="AH89" s="241">
        <f t="shared" si="5"/>
        <v>0.15</v>
      </c>
      <c r="AI89" s="246" t="s">
        <v>1645</v>
      </c>
      <c r="AJ89" s="241">
        <f t="shared" si="6"/>
        <v>0.15</v>
      </c>
      <c r="AK89" s="247">
        <f t="shared" si="7"/>
        <v>0.3</v>
      </c>
      <c r="AL89" s="248">
        <f>IFERROR(IF(AF89="Probabilidad",(S89-(+S89*AK89)),IF(AF89="Impacto",S89,"")),"")</f>
        <v>0.28000000000000003</v>
      </c>
      <c r="AM89" s="248">
        <f>IFERROR(IF(AF89="Impacto",(Y89-(+Y89*AK89)),IF(AF89="Probabilidad",Y89,"")),"")</f>
        <v>0.4</v>
      </c>
      <c r="AN89" s="249" t="s">
        <v>99</v>
      </c>
      <c r="AO89" s="249" t="s">
        <v>100</v>
      </c>
      <c r="AP89" s="249" t="s">
        <v>101</v>
      </c>
      <c r="AQ89" s="487" t="s">
        <v>1573</v>
      </c>
      <c r="AR89" s="462">
        <f>S89</f>
        <v>0.4</v>
      </c>
      <c r="AS89" s="462">
        <f>IF(AL89="","",MIN(AL89:AL90))</f>
        <v>0.16800000000000001</v>
      </c>
      <c r="AT89" s="464" t="str">
        <f>IFERROR(IF(AS89="","",IF(AS89&lt;=0.2,"Muy Baja",IF(AS89&lt;=0.4,"Baja",IF(AS89&lt;=0.6,"Media",IF(AS89&lt;=0.8,"Alta","Muy Alta"))))),"")</f>
        <v>Muy Baja</v>
      </c>
      <c r="AU89" s="462">
        <f>Y89</f>
        <v>0.4</v>
      </c>
      <c r="AV89" s="462">
        <f>IF(AM89="","",MIN(AM89:AM90))</f>
        <v>0.4</v>
      </c>
      <c r="AW89" s="464" t="str">
        <f>IFERROR(IF(AV89="","",IF(AV89&lt;=0.2,"Leve",IF(AV89&lt;=0.4,"Menor",IF(AV89&lt;=0.6,"Moderado",IF(AV89&lt;=0.8,"Mayor","Catastrófico"))))),"")</f>
        <v>Menor</v>
      </c>
      <c r="AX89" s="464" t="str">
        <f>AA89</f>
        <v>Moderado</v>
      </c>
      <c r="AY89" s="464" t="str">
        <f>IFERROR(IF(OR(AND(AT89="Muy Baja",AW89="Leve"),AND(AT89="Muy Baja",AW89="Menor"),AND(AT89="Baja",AW89="Leve")),"Bajo",IF(OR(AND(AT89="Muy baja",AW89="Moderado"),AND(AT89="Baja",AW89="Menor"),AND(AT89="Baja",AW89="Moderado"),AND(AT89="Media",AW89="Leve"),AND(AT89="Media",AW89="Menor"),AND(AT89="Media",AW89="Moderado"),AND(AT89="Alta",AW89="Leve"),AND(AT89="Alta",AW89="Menor")),"Moderado",IF(OR(AND(AT89="Muy Baja",AW89="Mayor"),AND(AT89="Baja",AW89="Mayor"),AND(AT89="Media",AW89="Mayor"),AND(AT89="Alta",AW89="Moderado"),AND(AT89="Alta",AW89="Mayor"),AND(AT89="Muy Alta",AW89="Leve"),AND(AT89="Muy Alta",AW89="Menor"),AND(AT89="Muy Alta",AW89="Moderado"),AND(AT89="Muy Alta",AW89="Mayor")),"Alto",IF(OR(AND(AT89="Muy Baja",AW89="Catastrófico"),AND(AT89="Baja",AW89="Catastrófico"),AND(AT89="Media",AW89="Catastrófico"),AND(AT89="Alta",AW89="Catastrófico"),AND(AT89="Muy Alta",AW89="Catastrófico")),"Extremo","")))),"")</f>
        <v>Bajo</v>
      </c>
      <c r="AZ89" s="487" t="s">
        <v>132</v>
      </c>
      <c r="BA89" s="738" t="s">
        <v>114</v>
      </c>
      <c r="BB89" s="738" t="s">
        <v>114</v>
      </c>
      <c r="BC89" s="738" t="s">
        <v>114</v>
      </c>
      <c r="BD89" s="738" t="s">
        <v>114</v>
      </c>
      <c r="BE89" s="738" t="s">
        <v>114</v>
      </c>
      <c r="BF89" s="408"/>
      <c r="BG89" s="408"/>
      <c r="BH89" s="416" t="s">
        <v>114</v>
      </c>
      <c r="BI89" s="416"/>
      <c r="BJ89" s="416"/>
      <c r="BK89" s="416"/>
      <c r="BL89" s="416" t="s">
        <v>114</v>
      </c>
      <c r="BM89" s="408" t="s">
        <v>1652</v>
      </c>
      <c r="BN89" s="408" t="s">
        <v>114</v>
      </c>
      <c r="BO89" s="673" t="s">
        <v>114</v>
      </c>
    </row>
    <row r="90" spans="1:67" ht="102">
      <c r="A90" s="748"/>
      <c r="B90" s="751"/>
      <c r="C90" s="751"/>
      <c r="D90" s="682"/>
      <c r="E90" s="682"/>
      <c r="F90" s="483"/>
      <c r="G90" s="408"/>
      <c r="H90" s="487"/>
      <c r="I90" s="736"/>
      <c r="J90" s="463"/>
      <c r="K90" s="736"/>
      <c r="L90" s="408"/>
      <c r="M90" s="464"/>
      <c r="N90" s="408"/>
      <c r="O90" s="408"/>
      <c r="P90" s="486"/>
      <c r="Q90" s="411"/>
      <c r="R90" s="487"/>
      <c r="S90" s="455"/>
      <c r="T90" s="487"/>
      <c r="U90" s="455"/>
      <c r="V90" s="487"/>
      <c r="W90" s="455"/>
      <c r="X90" s="458"/>
      <c r="Y90" s="455"/>
      <c r="Z90" s="455"/>
      <c r="AA90" s="464"/>
      <c r="AB90" s="243">
        <v>2</v>
      </c>
      <c r="AC90" s="259" t="s">
        <v>1732</v>
      </c>
      <c r="AD90" s="239" t="s">
        <v>1727</v>
      </c>
      <c r="AE90" s="237" t="s">
        <v>1733</v>
      </c>
      <c r="AF90" s="245" t="str">
        <f t="shared" si="4"/>
        <v>Probabilidad</v>
      </c>
      <c r="AG90" s="246" t="s">
        <v>1644</v>
      </c>
      <c r="AH90" s="241">
        <f t="shared" si="5"/>
        <v>0.25</v>
      </c>
      <c r="AI90" s="246" t="s">
        <v>1645</v>
      </c>
      <c r="AJ90" s="241">
        <f t="shared" si="6"/>
        <v>0.15</v>
      </c>
      <c r="AK90" s="247">
        <f t="shared" si="7"/>
        <v>0.4</v>
      </c>
      <c r="AL90" s="248">
        <f>IFERROR(IF(AND(AF89="Probabilidad",AF90="Probabilidad"),(AL89-(+AL89*AK90)),IF(AF90="Probabilidad",(S89-(+S89*AK90)),IF(AF90="Impacto",AL89,""))),"")</f>
        <v>0.16800000000000001</v>
      </c>
      <c r="AM90" s="248">
        <f>IFERROR(IF(AND(AF89="Impacto",AF90="Impacto"),(AM89-(+AM89*AK90)),IF(AF90="Impacto",(Y89-(Y89*AK90)),IF(AF90="Probabilidad",AM89,""))),"")</f>
        <v>0.4</v>
      </c>
      <c r="AN90" s="249" t="s">
        <v>99</v>
      </c>
      <c r="AO90" s="249" t="s">
        <v>100</v>
      </c>
      <c r="AP90" s="249" t="s">
        <v>101</v>
      </c>
      <c r="AQ90" s="487"/>
      <c r="AR90" s="463"/>
      <c r="AS90" s="463"/>
      <c r="AT90" s="464"/>
      <c r="AU90" s="463"/>
      <c r="AV90" s="463"/>
      <c r="AW90" s="464"/>
      <c r="AX90" s="464"/>
      <c r="AY90" s="464"/>
      <c r="AZ90" s="487"/>
      <c r="BA90" s="738"/>
      <c r="BB90" s="738"/>
      <c r="BC90" s="738"/>
      <c r="BD90" s="738"/>
      <c r="BE90" s="738"/>
      <c r="BF90" s="408"/>
      <c r="BG90" s="408"/>
      <c r="BH90" s="416"/>
      <c r="BI90" s="416"/>
      <c r="BJ90" s="416"/>
      <c r="BK90" s="416"/>
      <c r="BL90" s="416"/>
      <c r="BM90" s="408"/>
      <c r="BN90" s="408"/>
      <c r="BO90" s="673"/>
    </row>
    <row r="91" spans="1:67" ht="114.75">
      <c r="A91" s="748"/>
      <c r="B91" s="751"/>
      <c r="C91" s="751"/>
      <c r="D91" s="682" t="s">
        <v>1470</v>
      </c>
      <c r="E91" s="682" t="s">
        <v>209</v>
      </c>
      <c r="F91" s="483">
        <v>9</v>
      </c>
      <c r="G91" s="408" t="s">
        <v>1734</v>
      </c>
      <c r="H91" s="487" t="s">
        <v>1735</v>
      </c>
      <c r="I91" s="736" t="s">
        <v>1473</v>
      </c>
      <c r="J91" s="463" t="s">
        <v>1736</v>
      </c>
      <c r="K91" s="736" t="s">
        <v>192</v>
      </c>
      <c r="L91" s="408" t="s">
        <v>408</v>
      </c>
      <c r="M91" s="464" t="s">
        <v>1475</v>
      </c>
      <c r="N91" s="408" t="s">
        <v>1737</v>
      </c>
      <c r="O91" s="408" t="s">
        <v>1738</v>
      </c>
      <c r="P91" s="486" t="s">
        <v>114</v>
      </c>
      <c r="Q91" s="411" t="s">
        <v>114</v>
      </c>
      <c r="R91" s="487" t="s">
        <v>129</v>
      </c>
      <c r="S91" s="455">
        <f>IF(R91="Muy Alta",100%,IF(R91="Alta",80%,IF(R91="Media",60%,IF(R91="Baja",40%,IF(R91="Muy Baja",20%,"")))))</f>
        <v>0.4</v>
      </c>
      <c r="T91" s="487"/>
      <c r="U91" s="455" t="str">
        <f>IF(T91="Catastrófico",100%,IF(T91="Mayor",80%,IF(T91="Moderado",60%,IF(T91="Menor",40%,IF(T91="Leve",20%,"")))))</f>
        <v/>
      </c>
      <c r="V91" s="487" t="s">
        <v>125</v>
      </c>
      <c r="W91" s="455">
        <f>IF(V91="Catastrófico",100%,IF(V91="Mayor",80%,IF(V91="Moderado",60%,IF(V91="Menor",40%,IF(V91="Leve",20%,"")))))</f>
        <v>0.2</v>
      </c>
      <c r="X91" s="458" t="str">
        <f>IF(Y91=100%,"Catastrófico",IF(Y91=80%,"Mayor",IF(Y91=60%,"Moderado",IF(Y91=40%,"Menor",IF(Y91=20%,"Leve","")))))</f>
        <v>Leve</v>
      </c>
      <c r="Y91" s="455">
        <f>IF(AND(U91="",W91=""),"",MAX(U91,W91))</f>
        <v>0.2</v>
      </c>
      <c r="Z91" s="455" t="str">
        <f>CONCATENATE(R91,X91)</f>
        <v>BajaLeve</v>
      </c>
      <c r="AA91" s="464" t="str">
        <f>IF(Z91="Muy AltaLeve","Alto",IF(Z91="Muy AltaMenor","Alto",IF(Z91="Muy AltaModerado","Alto",IF(Z91="Muy AltaMayor","Alto",IF(Z91="Muy AltaCatastrófico","Extremo",IF(Z91="AltaLeve","Moderado",IF(Z91="AltaMenor","Moderado",IF(Z91="AltaModerado","Alto",IF(Z91="AltaMayor","Alto",IF(Z91="AltaCatastrófico","Extremo",IF(Z91="MediaLeve","Moderado",IF(Z91="MediaMenor","Moderado",IF(Z91="MediaModerado","Moderado",IF(Z91="MediaMayor","Alto",IF(Z91="MediaCatastrófico","Extremo",IF(Z91="BajaLeve","Bajo",IF(Z91="BajaMenor","Moderado",IF(Z91="BajaModerado","Moderado",IF(Z91="BajaMayor","Alto",IF(Z91="BajaCatastrófico","Extremo",IF(Z91="Muy BajaLeve","Bajo",IF(Z91="Muy BajaMenor","Bajo",IF(Z91="Muy BajaModerado","Moderado",IF(Z91="Muy BajaMayor","Alto",IF(Z91="Muy BajaCatastrófico","Extremo","")))))))))))))))))))))))))</f>
        <v>Bajo</v>
      </c>
      <c r="AB91" s="243">
        <v>1</v>
      </c>
      <c r="AC91" s="259" t="s">
        <v>1671</v>
      </c>
      <c r="AD91" s="239" t="s">
        <v>1713</v>
      </c>
      <c r="AE91" s="237" t="s">
        <v>1529</v>
      </c>
      <c r="AF91" s="245" t="str">
        <f t="shared" si="4"/>
        <v>Probabilidad</v>
      </c>
      <c r="AG91" s="246" t="s">
        <v>1655</v>
      </c>
      <c r="AH91" s="241">
        <f t="shared" si="5"/>
        <v>0.15</v>
      </c>
      <c r="AI91" s="246" t="s">
        <v>1645</v>
      </c>
      <c r="AJ91" s="241">
        <f t="shared" si="6"/>
        <v>0.15</v>
      </c>
      <c r="AK91" s="247">
        <f t="shared" si="7"/>
        <v>0.3</v>
      </c>
      <c r="AL91" s="248">
        <f>IFERROR(IF(AF91="Probabilidad",(S91-(+S91*AK91)),IF(AF91="Impacto",S91,"")),"")</f>
        <v>0.28000000000000003</v>
      </c>
      <c r="AM91" s="248">
        <f>IFERROR(IF(AF91="Impacto",(Y91-(+Y91*AK91)),IF(AF91="Probabilidad",Y91,"")),"")</f>
        <v>0.2</v>
      </c>
      <c r="AN91" s="249" t="s">
        <v>99</v>
      </c>
      <c r="AO91" s="249" t="s">
        <v>100</v>
      </c>
      <c r="AP91" s="249" t="s">
        <v>101</v>
      </c>
      <c r="AQ91" s="487" t="s">
        <v>1739</v>
      </c>
      <c r="AR91" s="462">
        <f>S91</f>
        <v>0.4</v>
      </c>
      <c r="AS91" s="462">
        <f>IF(AL91="","",MIN(AL91:AL94))</f>
        <v>5.04E-2</v>
      </c>
      <c r="AT91" s="464" t="str">
        <f>IFERROR(IF(AS91="","",IF(AS91&lt;=0.2,"Muy Baja",IF(AS91&lt;=0.4,"Baja",IF(AS91&lt;=0.6,"Media",IF(AS91&lt;=0.8,"Alta","Muy Alta"))))),"")</f>
        <v>Muy Baja</v>
      </c>
      <c r="AU91" s="462">
        <f>Y91</f>
        <v>0.2</v>
      </c>
      <c r="AV91" s="462">
        <f>IF(AM91="","",MIN(AM91:AM94))</f>
        <v>0.2</v>
      </c>
      <c r="AW91" s="464" t="str">
        <f>IFERROR(IF(AV91="","",IF(AV91&lt;=0.2,"Leve",IF(AV91&lt;=0.4,"Menor",IF(AV91&lt;=0.6,"Moderado",IF(AV91&lt;=0.8,"Mayor","Catastrófico"))))),"")</f>
        <v>Leve</v>
      </c>
      <c r="AX91" s="464" t="str">
        <f>AA91</f>
        <v>Bajo</v>
      </c>
      <c r="AY91" s="464" t="str">
        <f>IFERROR(IF(OR(AND(AT91="Muy Baja",AW91="Leve"),AND(AT91="Muy Baja",AW91="Menor"),AND(AT91="Baja",AW91="Leve")),"Bajo",IF(OR(AND(AT91="Muy baja",AW91="Moderado"),AND(AT91="Baja",AW91="Menor"),AND(AT91="Baja",AW91="Moderado"),AND(AT91="Media",AW91="Leve"),AND(AT91="Media",AW91="Menor"),AND(AT91="Media",AW91="Moderado"),AND(AT91="Alta",AW91="Leve"),AND(AT91="Alta",AW91="Menor")),"Moderado",IF(OR(AND(AT91="Muy Baja",AW91="Mayor"),AND(AT91="Baja",AW91="Mayor"),AND(AT91="Media",AW91="Mayor"),AND(AT91="Alta",AW91="Moderado"),AND(AT91="Alta",AW91="Mayor"),AND(AT91="Muy Alta",AW91="Leve"),AND(AT91="Muy Alta",AW91="Menor"),AND(AT91="Muy Alta",AW91="Moderado"),AND(AT91="Muy Alta",AW91="Mayor")),"Alto",IF(OR(AND(AT91="Muy Baja",AW91="Catastrófico"),AND(AT91="Baja",AW91="Catastrófico"),AND(AT91="Media",AW91="Catastrófico"),AND(AT91="Alta",AW91="Catastrófico"),AND(AT91="Muy Alta",AW91="Catastrófico")),"Extremo","")))),"")</f>
        <v>Bajo</v>
      </c>
      <c r="AZ91" s="487" t="s">
        <v>132</v>
      </c>
      <c r="BA91" s="738" t="s">
        <v>114</v>
      </c>
      <c r="BB91" s="738" t="s">
        <v>114</v>
      </c>
      <c r="BC91" s="738" t="s">
        <v>114</v>
      </c>
      <c r="BD91" s="738" t="s">
        <v>114</v>
      </c>
      <c r="BE91" s="738" t="s">
        <v>114</v>
      </c>
      <c r="BF91" s="408"/>
      <c r="BG91" s="408"/>
      <c r="BH91" s="416" t="s">
        <v>114</v>
      </c>
      <c r="BI91" s="416"/>
      <c r="BJ91" s="416"/>
      <c r="BK91" s="416"/>
      <c r="BL91" s="416" t="s">
        <v>114</v>
      </c>
      <c r="BM91" s="408" t="s">
        <v>1652</v>
      </c>
      <c r="BN91" s="408" t="s">
        <v>114</v>
      </c>
      <c r="BO91" s="673" t="s">
        <v>114</v>
      </c>
    </row>
    <row r="92" spans="1:67" ht="70.5">
      <c r="A92" s="748"/>
      <c r="B92" s="751"/>
      <c r="C92" s="751"/>
      <c r="D92" s="682"/>
      <c r="E92" s="682"/>
      <c r="F92" s="483"/>
      <c r="G92" s="408"/>
      <c r="H92" s="487"/>
      <c r="I92" s="736"/>
      <c r="J92" s="463"/>
      <c r="K92" s="736"/>
      <c r="L92" s="408"/>
      <c r="M92" s="464"/>
      <c r="N92" s="408"/>
      <c r="O92" s="408"/>
      <c r="P92" s="486"/>
      <c r="Q92" s="411"/>
      <c r="R92" s="487"/>
      <c r="S92" s="455"/>
      <c r="T92" s="487"/>
      <c r="U92" s="455"/>
      <c r="V92" s="487"/>
      <c r="W92" s="455"/>
      <c r="X92" s="458"/>
      <c r="Y92" s="455"/>
      <c r="Z92" s="455"/>
      <c r="AA92" s="464"/>
      <c r="AB92" s="243">
        <v>2</v>
      </c>
      <c r="AC92" s="253" t="s">
        <v>1740</v>
      </c>
      <c r="AD92" s="239" t="s">
        <v>1741</v>
      </c>
      <c r="AE92" s="234" t="s">
        <v>1742</v>
      </c>
      <c r="AF92" s="245" t="str">
        <f t="shared" si="4"/>
        <v>Probabilidad</v>
      </c>
      <c r="AG92" s="246" t="s">
        <v>1644</v>
      </c>
      <c r="AH92" s="241">
        <f t="shared" si="5"/>
        <v>0.25</v>
      </c>
      <c r="AI92" s="246" t="s">
        <v>710</v>
      </c>
      <c r="AJ92" s="241">
        <f t="shared" si="6"/>
        <v>0.25</v>
      </c>
      <c r="AK92" s="247">
        <f t="shared" si="7"/>
        <v>0.5</v>
      </c>
      <c r="AL92" s="248">
        <f>IFERROR(IF(AND(AF91="Probabilidad",AF92="Probabilidad"),(AL91-(+AL91*AK92)),IF(AF92="Probabilidad",(S91-(+S91*AK92)),IF(AF92="Impacto",AL91,""))),"")</f>
        <v>0.14000000000000001</v>
      </c>
      <c r="AM92" s="248">
        <f>IFERROR(IF(AND(AF91="Impacto",AF92="Impacto"),(AM91-(+AM91*AK92)),IF(AF92="Impacto",(Y91-(Y91*AK92)),IF(AF92="Probabilidad",AM91,""))),"")</f>
        <v>0.2</v>
      </c>
      <c r="AN92" s="249" t="s">
        <v>99</v>
      </c>
      <c r="AO92" s="249" t="s">
        <v>100</v>
      </c>
      <c r="AP92" s="249" t="s">
        <v>101</v>
      </c>
      <c r="AQ92" s="487"/>
      <c r="AR92" s="463"/>
      <c r="AS92" s="463"/>
      <c r="AT92" s="464"/>
      <c r="AU92" s="463"/>
      <c r="AV92" s="463"/>
      <c r="AW92" s="464"/>
      <c r="AX92" s="464"/>
      <c r="AY92" s="464"/>
      <c r="AZ92" s="487"/>
      <c r="BA92" s="738"/>
      <c r="BB92" s="738"/>
      <c r="BC92" s="738"/>
      <c r="BD92" s="738"/>
      <c r="BE92" s="738"/>
      <c r="BF92" s="408"/>
      <c r="BG92" s="408"/>
      <c r="BH92" s="416"/>
      <c r="BI92" s="416"/>
      <c r="BJ92" s="416"/>
      <c r="BK92" s="416"/>
      <c r="BL92" s="416"/>
      <c r="BM92" s="408"/>
      <c r="BN92" s="408"/>
      <c r="BO92" s="673"/>
    </row>
    <row r="93" spans="1:67" ht="70.5">
      <c r="A93" s="748"/>
      <c r="B93" s="751"/>
      <c r="C93" s="751"/>
      <c r="D93" s="682"/>
      <c r="E93" s="682"/>
      <c r="F93" s="483"/>
      <c r="G93" s="408"/>
      <c r="H93" s="487"/>
      <c r="I93" s="736"/>
      <c r="J93" s="463"/>
      <c r="K93" s="736"/>
      <c r="L93" s="408"/>
      <c r="M93" s="464"/>
      <c r="N93" s="408"/>
      <c r="O93" s="408"/>
      <c r="P93" s="486"/>
      <c r="Q93" s="411"/>
      <c r="R93" s="487"/>
      <c r="S93" s="455"/>
      <c r="T93" s="487"/>
      <c r="U93" s="455"/>
      <c r="V93" s="487"/>
      <c r="W93" s="455"/>
      <c r="X93" s="458"/>
      <c r="Y93" s="455"/>
      <c r="Z93" s="455"/>
      <c r="AA93" s="464"/>
      <c r="AB93" s="243">
        <v>3</v>
      </c>
      <c r="AC93" s="253" t="s">
        <v>1743</v>
      </c>
      <c r="AD93" s="239" t="s">
        <v>1744</v>
      </c>
      <c r="AE93" s="234" t="s">
        <v>1742</v>
      </c>
      <c r="AF93" s="245" t="str">
        <f t="shared" si="4"/>
        <v>Probabilidad</v>
      </c>
      <c r="AG93" s="246" t="s">
        <v>1655</v>
      </c>
      <c r="AH93" s="241">
        <f t="shared" si="5"/>
        <v>0.15</v>
      </c>
      <c r="AI93" s="246" t="s">
        <v>710</v>
      </c>
      <c r="AJ93" s="241">
        <f t="shared" si="6"/>
        <v>0.25</v>
      </c>
      <c r="AK93" s="247">
        <f t="shared" si="7"/>
        <v>0.4</v>
      </c>
      <c r="AL93" s="248">
        <f>IFERROR(IF(AND(AF92="Probabilidad",AF93="Probabilidad"),(AL92-(+AL92*AK93)),IF(AND(AF92="Impacto",AF93="Probabilidad"),(AL91-(+AL91*AK93)),IF(AF93="Impacto",AL92,""))),"")</f>
        <v>8.4000000000000005E-2</v>
      </c>
      <c r="AM93" s="248">
        <f>IFERROR(IF(AND(AF92="Impacto",AF93="Impacto"),(AM92-(+AM92*AK93)),IF(AND(AF92="Probabilidad",AF93="Impacto"),(AM91-(+AM91*AK93)),IF(AF93="Probabilidad",AM92,""))),"")</f>
        <v>0.2</v>
      </c>
      <c r="AN93" s="249" t="s">
        <v>99</v>
      </c>
      <c r="AO93" s="249" t="s">
        <v>100</v>
      </c>
      <c r="AP93" s="249" t="s">
        <v>101</v>
      </c>
      <c r="AQ93" s="487"/>
      <c r="AR93" s="463"/>
      <c r="AS93" s="463"/>
      <c r="AT93" s="464"/>
      <c r="AU93" s="463"/>
      <c r="AV93" s="463"/>
      <c r="AW93" s="464"/>
      <c r="AX93" s="464"/>
      <c r="AY93" s="464"/>
      <c r="AZ93" s="487"/>
      <c r="BA93" s="738"/>
      <c r="BB93" s="738"/>
      <c r="BC93" s="738"/>
      <c r="BD93" s="738"/>
      <c r="BE93" s="738"/>
      <c r="BF93" s="408"/>
      <c r="BG93" s="408"/>
      <c r="BH93" s="416"/>
      <c r="BI93" s="416"/>
      <c r="BJ93" s="416"/>
      <c r="BK93" s="416"/>
      <c r="BL93" s="416"/>
      <c r="BM93" s="408"/>
      <c r="BN93" s="408"/>
      <c r="BO93" s="673"/>
    </row>
    <row r="94" spans="1:67" ht="70.5">
      <c r="A94" s="748"/>
      <c r="B94" s="751"/>
      <c r="C94" s="751"/>
      <c r="D94" s="682"/>
      <c r="E94" s="682"/>
      <c r="F94" s="483"/>
      <c r="G94" s="408"/>
      <c r="H94" s="487"/>
      <c r="I94" s="736"/>
      <c r="J94" s="463"/>
      <c r="K94" s="736"/>
      <c r="L94" s="408"/>
      <c r="M94" s="464"/>
      <c r="N94" s="408"/>
      <c r="O94" s="408"/>
      <c r="P94" s="486"/>
      <c r="Q94" s="411"/>
      <c r="R94" s="487"/>
      <c r="S94" s="455"/>
      <c r="T94" s="487"/>
      <c r="U94" s="455"/>
      <c r="V94" s="487"/>
      <c r="W94" s="455"/>
      <c r="X94" s="458"/>
      <c r="Y94" s="455"/>
      <c r="Z94" s="455"/>
      <c r="AA94" s="464"/>
      <c r="AB94" s="243">
        <v>4</v>
      </c>
      <c r="AC94" s="253" t="s">
        <v>1745</v>
      </c>
      <c r="AD94" s="239" t="s">
        <v>1746</v>
      </c>
      <c r="AE94" s="234" t="s">
        <v>1742</v>
      </c>
      <c r="AF94" s="245" t="str">
        <f t="shared" si="4"/>
        <v>Probabilidad</v>
      </c>
      <c r="AG94" s="246" t="s">
        <v>1655</v>
      </c>
      <c r="AH94" s="241">
        <f t="shared" si="5"/>
        <v>0.15</v>
      </c>
      <c r="AI94" s="246" t="s">
        <v>710</v>
      </c>
      <c r="AJ94" s="241">
        <f t="shared" si="6"/>
        <v>0.25</v>
      </c>
      <c r="AK94" s="247">
        <f t="shared" si="7"/>
        <v>0.4</v>
      </c>
      <c r="AL94" s="248">
        <f>IFERROR(IF(AND(AF93="Probabilidad",AF94="Probabilidad"),(AL93-(+AL93*AK94)),IF(AND(AF93="Impacto",AF94="Probabilidad"),(AL92-(+AL92*AK94)),IF(AF94="Impacto",AL93,""))),"")</f>
        <v>5.04E-2</v>
      </c>
      <c r="AM94" s="248">
        <f>IFERROR(IF(AND(AF93="Impacto",AF94="Impacto"),(AM93-(+AM93*AK94)),IF(AND(AF93="Probabilidad",AF94="Impacto"),(AM92-(+AM92*AK94)),IF(AF94="Probabilidad",AM93,""))),"")</f>
        <v>0.2</v>
      </c>
      <c r="AN94" s="249" t="s">
        <v>99</v>
      </c>
      <c r="AO94" s="249" t="s">
        <v>100</v>
      </c>
      <c r="AP94" s="249" t="s">
        <v>101</v>
      </c>
      <c r="AQ94" s="487"/>
      <c r="AR94" s="463"/>
      <c r="AS94" s="463"/>
      <c r="AT94" s="464"/>
      <c r="AU94" s="463"/>
      <c r="AV94" s="463"/>
      <c r="AW94" s="464"/>
      <c r="AX94" s="464"/>
      <c r="AY94" s="464"/>
      <c r="AZ94" s="487"/>
      <c r="BA94" s="738"/>
      <c r="BB94" s="738"/>
      <c r="BC94" s="738"/>
      <c r="BD94" s="738"/>
      <c r="BE94" s="738"/>
      <c r="BF94" s="408"/>
      <c r="BG94" s="408"/>
      <c r="BH94" s="416"/>
      <c r="BI94" s="416"/>
      <c r="BJ94" s="416"/>
      <c r="BK94" s="416"/>
      <c r="BL94" s="416"/>
      <c r="BM94" s="408"/>
      <c r="BN94" s="408"/>
      <c r="BO94" s="673"/>
    </row>
    <row r="95" spans="1:67" ht="114.75">
      <c r="A95" s="748"/>
      <c r="B95" s="751"/>
      <c r="C95" s="751"/>
      <c r="D95" s="682" t="s">
        <v>1470</v>
      </c>
      <c r="E95" s="682" t="s">
        <v>209</v>
      </c>
      <c r="F95" s="483">
        <v>10</v>
      </c>
      <c r="G95" s="408" t="s">
        <v>1734</v>
      </c>
      <c r="H95" s="487" t="s">
        <v>1735</v>
      </c>
      <c r="I95" s="736" t="s">
        <v>1487</v>
      </c>
      <c r="J95" s="463" t="s">
        <v>1747</v>
      </c>
      <c r="K95" s="736" t="s">
        <v>192</v>
      </c>
      <c r="L95" s="408" t="s">
        <v>408</v>
      </c>
      <c r="M95" s="464" t="s">
        <v>1475</v>
      </c>
      <c r="N95" s="408" t="s">
        <v>1748</v>
      </c>
      <c r="O95" s="408" t="s">
        <v>1749</v>
      </c>
      <c r="P95" s="486" t="s">
        <v>114</v>
      </c>
      <c r="Q95" s="411" t="s">
        <v>114</v>
      </c>
      <c r="R95" s="487" t="s">
        <v>129</v>
      </c>
      <c r="S95" s="455">
        <f>IF(R95="Muy Alta",100%,IF(R95="Alta",80%,IF(R95="Media",60%,IF(R95="Baja",40%,IF(R95="Muy Baja",20%,"")))))</f>
        <v>0.4</v>
      </c>
      <c r="T95" s="487"/>
      <c r="U95" s="455" t="str">
        <f>IF(T95="Catastrófico",100%,IF(T95="Mayor",80%,IF(T95="Moderado",60%,IF(T95="Menor",40%,IF(T95="Leve",20%,"")))))</f>
        <v/>
      </c>
      <c r="V95" s="487" t="s">
        <v>125</v>
      </c>
      <c r="W95" s="455">
        <f>IF(V95="Catastrófico",100%,IF(V95="Mayor",80%,IF(V95="Moderado",60%,IF(V95="Menor",40%,IF(V95="Leve",20%,"")))))</f>
        <v>0.2</v>
      </c>
      <c r="X95" s="458" t="str">
        <f>IF(Y95=100%,"Catastrófico",IF(Y95=80%,"Mayor",IF(Y95=60%,"Moderado",IF(Y95=40%,"Menor",IF(Y95=20%,"Leve","")))))</f>
        <v>Leve</v>
      </c>
      <c r="Y95" s="455">
        <f>IF(AND(U95="",W95=""),"",MAX(U95,W95))</f>
        <v>0.2</v>
      </c>
      <c r="Z95" s="455" t="str">
        <f>CONCATENATE(R95,X95)</f>
        <v>BajaLeve</v>
      </c>
      <c r="AA95" s="464" t="str">
        <f>IF(Z95="Muy AltaLeve","Alto",IF(Z95="Muy AltaMenor","Alto",IF(Z95="Muy AltaModerado","Alto",IF(Z95="Muy AltaMayor","Alto",IF(Z95="Muy AltaCatastrófico","Extremo",IF(Z95="AltaLeve","Moderado",IF(Z95="AltaMenor","Moderado",IF(Z95="AltaModerado","Alto",IF(Z95="AltaMayor","Alto",IF(Z95="AltaCatastrófico","Extremo",IF(Z95="MediaLeve","Moderado",IF(Z95="MediaMenor","Moderado",IF(Z95="MediaModerado","Moderado",IF(Z95="MediaMayor","Alto",IF(Z95="MediaCatastrófico","Extremo",IF(Z95="BajaLeve","Bajo",IF(Z95="BajaMenor","Moderado",IF(Z95="BajaModerado","Moderado",IF(Z95="BajaMayor","Alto",IF(Z95="BajaCatastrófico","Extremo",IF(Z95="Muy BajaLeve","Bajo",IF(Z95="Muy BajaMenor","Bajo",IF(Z95="Muy BajaModerado","Moderado",IF(Z95="Muy BajaMayor","Alto",IF(Z95="Muy BajaCatastrófico","Extremo","")))))))))))))))))))))))))</f>
        <v>Bajo</v>
      </c>
      <c r="AB95" s="243">
        <v>1</v>
      </c>
      <c r="AC95" s="259" t="s">
        <v>1671</v>
      </c>
      <c r="AD95" s="239" t="s">
        <v>1480</v>
      </c>
      <c r="AE95" s="237" t="s">
        <v>1529</v>
      </c>
      <c r="AF95" s="245" t="str">
        <f t="shared" si="4"/>
        <v>Probabilidad</v>
      </c>
      <c r="AG95" s="246" t="s">
        <v>1655</v>
      </c>
      <c r="AH95" s="241">
        <f t="shared" si="5"/>
        <v>0.15</v>
      </c>
      <c r="AI95" s="246" t="s">
        <v>1645</v>
      </c>
      <c r="AJ95" s="241">
        <f t="shared" si="6"/>
        <v>0.15</v>
      </c>
      <c r="AK95" s="247">
        <f t="shared" si="7"/>
        <v>0.3</v>
      </c>
      <c r="AL95" s="248">
        <f>IFERROR(IF(AF95="Probabilidad",(S95-(+S95*AK95)),IF(AF95="Impacto",S95,"")),"")</f>
        <v>0.28000000000000003</v>
      </c>
      <c r="AM95" s="248">
        <f>IFERROR(IF(AF95="Impacto",(Y95-(+Y95*AK95)),IF(AF95="Probabilidad",Y95,"")),"")</f>
        <v>0.2</v>
      </c>
      <c r="AN95" s="249" t="s">
        <v>99</v>
      </c>
      <c r="AO95" s="249" t="s">
        <v>100</v>
      </c>
      <c r="AP95" s="249" t="s">
        <v>101</v>
      </c>
      <c r="AQ95" s="487" t="s">
        <v>1739</v>
      </c>
      <c r="AR95" s="462">
        <f>S95</f>
        <v>0.4</v>
      </c>
      <c r="AS95" s="462">
        <f>IF(AL95="","",MIN(AL95:AL98))</f>
        <v>8.4000000000000005E-2</v>
      </c>
      <c r="AT95" s="464" t="str">
        <f>IFERROR(IF(AS95="","",IF(AS95&lt;=0.2,"Muy Baja",IF(AS95&lt;=0.4,"Baja",IF(AS95&lt;=0.6,"Media",IF(AS95&lt;=0.8,"Alta","Muy Alta"))))),"")</f>
        <v>Muy Baja</v>
      </c>
      <c r="AU95" s="462">
        <f>Y95</f>
        <v>0.2</v>
      </c>
      <c r="AV95" s="462">
        <f>IF(AM95="","",MIN(AM95:AM98))</f>
        <v>0.13</v>
      </c>
      <c r="AW95" s="464" t="str">
        <f>IFERROR(IF(AV95="","",IF(AV95&lt;=0.2,"Leve",IF(AV95&lt;=0.4,"Menor",IF(AV95&lt;=0.6,"Moderado",IF(AV95&lt;=0.8,"Mayor","Catastrófico"))))),"")</f>
        <v>Leve</v>
      </c>
      <c r="AX95" s="464" t="str">
        <f>AA95</f>
        <v>Bajo</v>
      </c>
      <c r="AY95" s="464" t="str">
        <f>IFERROR(IF(OR(AND(AT95="Muy Baja",AW95="Leve"),AND(AT95="Muy Baja",AW95="Menor"),AND(AT95="Baja",AW95="Leve")),"Bajo",IF(OR(AND(AT95="Muy baja",AW95="Moderado"),AND(AT95="Baja",AW95="Menor"),AND(AT95="Baja",AW95="Moderado"),AND(AT95="Media",AW95="Leve"),AND(AT95="Media",AW95="Menor"),AND(AT95="Media",AW95="Moderado"),AND(AT95="Alta",AW95="Leve"),AND(AT95="Alta",AW95="Menor")),"Moderado",IF(OR(AND(AT95="Muy Baja",AW95="Mayor"),AND(AT95="Baja",AW95="Mayor"),AND(AT95="Media",AW95="Mayor"),AND(AT95="Alta",AW95="Moderado"),AND(AT95="Alta",AW95="Mayor"),AND(AT95="Muy Alta",AW95="Leve"),AND(AT95="Muy Alta",AW95="Menor"),AND(AT95="Muy Alta",AW95="Moderado"),AND(AT95="Muy Alta",AW95="Mayor")),"Alto",IF(OR(AND(AT95="Muy Baja",AW95="Catastrófico"),AND(AT95="Baja",AW95="Catastrófico"),AND(AT95="Media",AW95="Catastrófico"),AND(AT95="Alta",AW95="Catastrófico"),AND(AT95="Muy Alta",AW95="Catastrófico")),"Extremo","")))),"")</f>
        <v>Bajo</v>
      </c>
      <c r="AZ95" s="487" t="s">
        <v>132</v>
      </c>
      <c r="BA95" s="738" t="s">
        <v>114</v>
      </c>
      <c r="BB95" s="738" t="s">
        <v>114</v>
      </c>
      <c r="BC95" s="738" t="s">
        <v>114</v>
      </c>
      <c r="BD95" s="738" t="s">
        <v>114</v>
      </c>
      <c r="BE95" s="738" t="s">
        <v>114</v>
      </c>
      <c r="BF95" s="408"/>
      <c r="BG95" s="408"/>
      <c r="BH95" s="416" t="s">
        <v>114</v>
      </c>
      <c r="BI95" s="416"/>
      <c r="BJ95" s="416"/>
      <c r="BK95" s="416"/>
      <c r="BL95" s="416" t="s">
        <v>114</v>
      </c>
      <c r="BM95" s="408" t="s">
        <v>1652</v>
      </c>
      <c r="BN95" s="408" t="s">
        <v>114</v>
      </c>
      <c r="BO95" s="673" t="s">
        <v>114</v>
      </c>
    </row>
    <row r="96" spans="1:67" ht="70.5">
      <c r="A96" s="748"/>
      <c r="B96" s="751"/>
      <c r="C96" s="751"/>
      <c r="D96" s="682"/>
      <c r="E96" s="682"/>
      <c r="F96" s="483"/>
      <c r="G96" s="408"/>
      <c r="H96" s="487"/>
      <c r="I96" s="736"/>
      <c r="J96" s="463"/>
      <c r="K96" s="736"/>
      <c r="L96" s="408"/>
      <c r="M96" s="464"/>
      <c r="N96" s="408"/>
      <c r="O96" s="408"/>
      <c r="P96" s="486"/>
      <c r="Q96" s="411"/>
      <c r="R96" s="487"/>
      <c r="S96" s="455"/>
      <c r="T96" s="487"/>
      <c r="U96" s="455"/>
      <c r="V96" s="487"/>
      <c r="W96" s="455"/>
      <c r="X96" s="458"/>
      <c r="Y96" s="455"/>
      <c r="Z96" s="455"/>
      <c r="AA96" s="464"/>
      <c r="AB96" s="243">
        <v>2</v>
      </c>
      <c r="AC96" s="253" t="s">
        <v>1750</v>
      </c>
      <c r="AD96" s="239" t="s">
        <v>1480</v>
      </c>
      <c r="AE96" s="234" t="s">
        <v>1751</v>
      </c>
      <c r="AF96" s="245" t="str">
        <f t="shared" si="4"/>
        <v>Probabilidad</v>
      </c>
      <c r="AG96" s="246" t="s">
        <v>1644</v>
      </c>
      <c r="AH96" s="241">
        <f t="shared" si="5"/>
        <v>0.25</v>
      </c>
      <c r="AI96" s="246" t="s">
        <v>710</v>
      </c>
      <c r="AJ96" s="241">
        <f t="shared" si="6"/>
        <v>0.25</v>
      </c>
      <c r="AK96" s="247">
        <f t="shared" si="7"/>
        <v>0.5</v>
      </c>
      <c r="AL96" s="248">
        <f>IFERROR(IF(AND(AF95="Probabilidad",AF96="Probabilidad"),(AL95-(+AL95*AK96)),IF(AF96="Probabilidad",(S95-(+S95*AK96)),IF(AF96="Impacto",AL95,""))),"")</f>
        <v>0.14000000000000001</v>
      </c>
      <c r="AM96" s="248">
        <f>IFERROR(IF(AND(AF95="Impacto",AF96="Impacto"),(AM95-(+AM95*AK96)),IF(AF96="Impacto",(Y95-(Y95*AK96)),IF(AF96="Probabilidad",AM95,""))),"")</f>
        <v>0.2</v>
      </c>
      <c r="AN96" s="249" t="s">
        <v>99</v>
      </c>
      <c r="AO96" s="249" t="s">
        <v>100</v>
      </c>
      <c r="AP96" s="249" t="s">
        <v>101</v>
      </c>
      <c r="AQ96" s="487"/>
      <c r="AR96" s="463"/>
      <c r="AS96" s="463"/>
      <c r="AT96" s="464"/>
      <c r="AU96" s="463"/>
      <c r="AV96" s="463"/>
      <c r="AW96" s="464"/>
      <c r="AX96" s="464"/>
      <c r="AY96" s="464"/>
      <c r="AZ96" s="487"/>
      <c r="BA96" s="738"/>
      <c r="BB96" s="738"/>
      <c r="BC96" s="738"/>
      <c r="BD96" s="738"/>
      <c r="BE96" s="738"/>
      <c r="BF96" s="408"/>
      <c r="BG96" s="408"/>
      <c r="BH96" s="416"/>
      <c r="BI96" s="416"/>
      <c r="BJ96" s="416"/>
      <c r="BK96" s="416"/>
      <c r="BL96" s="416"/>
      <c r="BM96" s="408"/>
      <c r="BN96" s="408"/>
      <c r="BO96" s="673"/>
    </row>
    <row r="97" spans="1:67" ht="70.5">
      <c r="A97" s="748"/>
      <c r="B97" s="751"/>
      <c r="C97" s="751"/>
      <c r="D97" s="682"/>
      <c r="E97" s="682"/>
      <c r="F97" s="483"/>
      <c r="G97" s="408"/>
      <c r="H97" s="487"/>
      <c r="I97" s="736"/>
      <c r="J97" s="463"/>
      <c r="K97" s="736"/>
      <c r="L97" s="408"/>
      <c r="M97" s="464"/>
      <c r="N97" s="408"/>
      <c r="O97" s="408"/>
      <c r="P97" s="486"/>
      <c r="Q97" s="411"/>
      <c r="R97" s="487"/>
      <c r="S97" s="455"/>
      <c r="T97" s="487"/>
      <c r="U97" s="455"/>
      <c r="V97" s="487"/>
      <c r="W97" s="455"/>
      <c r="X97" s="458"/>
      <c r="Y97" s="455"/>
      <c r="Z97" s="455"/>
      <c r="AA97" s="464"/>
      <c r="AB97" s="243">
        <v>3</v>
      </c>
      <c r="AC97" s="253" t="s">
        <v>1750</v>
      </c>
      <c r="AD97" s="239" t="s">
        <v>1480</v>
      </c>
      <c r="AE97" s="234" t="s">
        <v>1751</v>
      </c>
      <c r="AF97" s="245" t="str">
        <f t="shared" si="4"/>
        <v>Probabilidad</v>
      </c>
      <c r="AG97" s="246" t="s">
        <v>1655</v>
      </c>
      <c r="AH97" s="241">
        <f t="shared" si="5"/>
        <v>0.15</v>
      </c>
      <c r="AI97" s="246" t="s">
        <v>710</v>
      </c>
      <c r="AJ97" s="241">
        <f t="shared" si="6"/>
        <v>0.25</v>
      </c>
      <c r="AK97" s="247">
        <f t="shared" si="7"/>
        <v>0.4</v>
      </c>
      <c r="AL97" s="248">
        <f>IFERROR(IF(AND(AF96="Probabilidad",AF97="Probabilidad"),(AL96-(+AL96*AK97)),IF(AND(AF96="Impacto",AF97="Probabilidad"),(AL95-(+AL95*AK97)),IF(AF97="Impacto",AL96,""))),"")</f>
        <v>8.4000000000000005E-2</v>
      </c>
      <c r="AM97" s="248">
        <f>IFERROR(IF(AND(AF96="Impacto",AF97="Impacto"),(AM96-(+AM96*AK97)),IF(AND(AF96="Probabilidad",AF97="Impacto"),(AM95-(+AM95*AK97)),IF(AF97="Probabilidad",AM96,""))),"")</f>
        <v>0.2</v>
      </c>
      <c r="AN97" s="249" t="s">
        <v>99</v>
      </c>
      <c r="AO97" s="249" t="s">
        <v>100</v>
      </c>
      <c r="AP97" s="249" t="s">
        <v>101</v>
      </c>
      <c r="AQ97" s="487"/>
      <c r="AR97" s="463"/>
      <c r="AS97" s="463"/>
      <c r="AT97" s="464"/>
      <c r="AU97" s="463"/>
      <c r="AV97" s="463"/>
      <c r="AW97" s="464"/>
      <c r="AX97" s="464"/>
      <c r="AY97" s="464"/>
      <c r="AZ97" s="487"/>
      <c r="BA97" s="738"/>
      <c r="BB97" s="738"/>
      <c r="BC97" s="738"/>
      <c r="BD97" s="738"/>
      <c r="BE97" s="738"/>
      <c r="BF97" s="408"/>
      <c r="BG97" s="408"/>
      <c r="BH97" s="416"/>
      <c r="BI97" s="416"/>
      <c r="BJ97" s="416"/>
      <c r="BK97" s="416"/>
      <c r="BL97" s="416"/>
      <c r="BM97" s="408"/>
      <c r="BN97" s="408"/>
      <c r="BO97" s="673"/>
    </row>
    <row r="98" spans="1:67" ht="70.5">
      <c r="A98" s="748"/>
      <c r="B98" s="751"/>
      <c r="C98" s="751"/>
      <c r="D98" s="682"/>
      <c r="E98" s="682"/>
      <c r="F98" s="483"/>
      <c r="G98" s="408"/>
      <c r="H98" s="487"/>
      <c r="I98" s="736"/>
      <c r="J98" s="463"/>
      <c r="K98" s="736"/>
      <c r="L98" s="408"/>
      <c r="M98" s="464"/>
      <c r="N98" s="408"/>
      <c r="O98" s="408"/>
      <c r="P98" s="486"/>
      <c r="Q98" s="411"/>
      <c r="R98" s="487"/>
      <c r="S98" s="455"/>
      <c r="T98" s="487"/>
      <c r="U98" s="455"/>
      <c r="V98" s="487"/>
      <c r="W98" s="455"/>
      <c r="X98" s="458"/>
      <c r="Y98" s="455"/>
      <c r="Z98" s="455"/>
      <c r="AA98" s="464"/>
      <c r="AB98" s="243">
        <v>4</v>
      </c>
      <c r="AC98" s="253" t="s">
        <v>1750</v>
      </c>
      <c r="AD98" s="239" t="s">
        <v>1480</v>
      </c>
      <c r="AE98" s="234" t="s">
        <v>1751</v>
      </c>
      <c r="AF98" s="245" t="str">
        <f t="shared" si="4"/>
        <v>Impacto</v>
      </c>
      <c r="AG98" s="246" t="s">
        <v>1656</v>
      </c>
      <c r="AH98" s="241">
        <f t="shared" si="5"/>
        <v>0.1</v>
      </c>
      <c r="AI98" s="246" t="s">
        <v>710</v>
      </c>
      <c r="AJ98" s="241">
        <f t="shared" si="6"/>
        <v>0.25</v>
      </c>
      <c r="AK98" s="247">
        <f t="shared" si="7"/>
        <v>0.35</v>
      </c>
      <c r="AL98" s="248">
        <f>IFERROR(IF(AND(AF97="Probabilidad",AF98="Probabilidad"),(AL97-(+AL97*AK98)),IF(AND(AF97="Impacto",AF98="Probabilidad"),(AL96-(+AL96*AK98)),IF(AF98="Impacto",AL97,""))),"")</f>
        <v>8.4000000000000005E-2</v>
      </c>
      <c r="AM98" s="248">
        <f>IFERROR(IF(AND(AF97="Impacto",AF98="Impacto"),(AM97-(+AM97*AK98)),IF(AND(AF97="Probabilidad",AF98="Impacto"),(AM96-(+AM96*AK98)),IF(AF98="Probabilidad",AM97,""))),"")</f>
        <v>0.13</v>
      </c>
      <c r="AN98" s="249" t="s">
        <v>99</v>
      </c>
      <c r="AO98" s="249" t="s">
        <v>100</v>
      </c>
      <c r="AP98" s="249" t="s">
        <v>101</v>
      </c>
      <c r="AQ98" s="487"/>
      <c r="AR98" s="463"/>
      <c r="AS98" s="463"/>
      <c r="AT98" s="464"/>
      <c r="AU98" s="463"/>
      <c r="AV98" s="463"/>
      <c r="AW98" s="464"/>
      <c r="AX98" s="464"/>
      <c r="AY98" s="464"/>
      <c r="AZ98" s="487"/>
      <c r="BA98" s="738"/>
      <c r="BB98" s="738"/>
      <c r="BC98" s="738"/>
      <c r="BD98" s="738"/>
      <c r="BE98" s="738"/>
      <c r="BF98" s="408"/>
      <c r="BG98" s="408"/>
      <c r="BH98" s="416"/>
      <c r="BI98" s="416"/>
      <c r="BJ98" s="416"/>
      <c r="BK98" s="416"/>
      <c r="BL98" s="416"/>
      <c r="BM98" s="408"/>
      <c r="BN98" s="408"/>
      <c r="BO98" s="673"/>
    </row>
    <row r="99" spans="1:67" ht="76.5">
      <c r="A99" s="748"/>
      <c r="B99" s="751"/>
      <c r="C99" s="751"/>
      <c r="D99" s="682" t="s">
        <v>1470</v>
      </c>
      <c r="E99" s="682" t="s">
        <v>209</v>
      </c>
      <c r="F99" s="483">
        <v>11</v>
      </c>
      <c r="G99" s="408" t="s">
        <v>1752</v>
      </c>
      <c r="H99" s="487" t="s">
        <v>1753</v>
      </c>
      <c r="I99" s="736" t="s">
        <v>1473</v>
      </c>
      <c r="J99" s="463" t="s">
        <v>1754</v>
      </c>
      <c r="K99" s="736" t="s">
        <v>192</v>
      </c>
      <c r="L99" s="408" t="s">
        <v>328</v>
      </c>
      <c r="M99" s="464" t="s">
        <v>1475</v>
      </c>
      <c r="N99" s="408" t="s">
        <v>1755</v>
      </c>
      <c r="O99" s="408" t="s">
        <v>1756</v>
      </c>
      <c r="P99" s="486" t="s">
        <v>114</v>
      </c>
      <c r="Q99" s="411" t="s">
        <v>114</v>
      </c>
      <c r="R99" s="487" t="s">
        <v>129</v>
      </c>
      <c r="S99" s="455">
        <f>IF(R99="Muy Alta",100%,IF(R99="Alta",80%,IF(R99="Media",60%,IF(R99="Baja",40%,IF(R99="Muy Baja",20%,"")))))</f>
        <v>0.4</v>
      </c>
      <c r="T99" s="487"/>
      <c r="U99" s="455" t="str">
        <f>IF(T99="Catastrófico",100%,IF(T99="Mayor",80%,IF(T99="Moderado",60%,IF(T99="Menor",40%,IF(T99="Leve",20%,"")))))</f>
        <v/>
      </c>
      <c r="V99" s="487" t="s">
        <v>195</v>
      </c>
      <c r="W99" s="455">
        <f>IF(V99="Catastrófico",100%,IF(V99="Mayor",80%,IF(V99="Moderado",60%,IF(V99="Menor",40%,IF(V99="Leve",20%,"")))))</f>
        <v>0.4</v>
      </c>
      <c r="X99" s="458" t="str">
        <f>IF(Y99=100%,"Catastrófico",IF(Y99=80%,"Mayor",IF(Y99=60%,"Moderado",IF(Y99=40%,"Menor",IF(Y99=20%,"Leve","")))))</f>
        <v>Menor</v>
      </c>
      <c r="Y99" s="455">
        <f>IF(AND(U99="",W99=""),"",MAX(U99,W99))</f>
        <v>0.4</v>
      </c>
      <c r="Z99" s="455" t="str">
        <f>CONCATENATE(R99,X99)</f>
        <v>BajaMenor</v>
      </c>
      <c r="AA99" s="464" t="str">
        <f>IF(Z99="Muy AltaLeve","Alto",IF(Z99="Muy AltaMenor","Alto",IF(Z99="Muy AltaModerado","Alto",IF(Z99="Muy AltaMayor","Alto",IF(Z99="Muy AltaCatastrófico","Extremo",IF(Z99="AltaLeve","Moderado",IF(Z99="AltaMenor","Moderado",IF(Z99="AltaModerado","Alto",IF(Z99="AltaMayor","Alto",IF(Z99="AltaCatastrófico","Extremo",IF(Z99="MediaLeve","Moderado",IF(Z99="MediaMenor","Moderado",IF(Z99="MediaModerado","Moderado",IF(Z99="MediaMayor","Alto",IF(Z99="MediaCatastrófico","Extremo",IF(Z99="BajaLeve","Bajo",IF(Z99="BajaMenor","Moderado",IF(Z99="BajaModerado","Moderado",IF(Z99="BajaMayor","Alto",IF(Z99="BajaCatastrófico","Extremo",IF(Z99="Muy BajaLeve","Bajo",IF(Z99="Muy BajaMenor","Bajo",IF(Z99="Muy BajaModerado","Moderado",IF(Z99="Muy BajaMayor","Alto",IF(Z99="Muy BajaCatastrófico","Extremo","")))))))))))))))))))))))))</f>
        <v>Moderado</v>
      </c>
      <c r="AB99" s="243">
        <v>1</v>
      </c>
      <c r="AC99" s="259" t="s">
        <v>1757</v>
      </c>
      <c r="AD99" s="239">
        <v>1</v>
      </c>
      <c r="AE99" s="251" t="s">
        <v>1758</v>
      </c>
      <c r="AF99" s="245" t="str">
        <f t="shared" si="4"/>
        <v>Probabilidad</v>
      </c>
      <c r="AG99" s="246" t="s">
        <v>1644</v>
      </c>
      <c r="AH99" s="241">
        <f t="shared" si="5"/>
        <v>0.25</v>
      </c>
      <c r="AI99" s="246" t="s">
        <v>710</v>
      </c>
      <c r="AJ99" s="241">
        <f t="shared" si="6"/>
        <v>0.25</v>
      </c>
      <c r="AK99" s="247">
        <f t="shared" si="7"/>
        <v>0.5</v>
      </c>
      <c r="AL99" s="248">
        <f>IFERROR(IF(AF99="Probabilidad",(S99-(+S99*AK99)),IF(AF99="Impacto",S99,"")),"")</f>
        <v>0.2</v>
      </c>
      <c r="AM99" s="248">
        <f>IFERROR(IF(AF99="Impacto",(Y99-(+Y99*AK99)),IF(AF99="Probabilidad",Y99,"")),"")</f>
        <v>0.4</v>
      </c>
      <c r="AN99" s="249" t="s">
        <v>99</v>
      </c>
      <c r="AO99" s="249" t="s">
        <v>100</v>
      </c>
      <c r="AP99" s="249" t="s">
        <v>101</v>
      </c>
      <c r="AQ99" s="487" t="s">
        <v>1759</v>
      </c>
      <c r="AR99" s="462">
        <f>S99</f>
        <v>0.4</v>
      </c>
      <c r="AS99" s="462">
        <f>IF(AL99="","",MIN(AL99:AL100))</f>
        <v>0.14000000000000001</v>
      </c>
      <c r="AT99" s="464" t="str">
        <f>IFERROR(IF(AS99="","",IF(AS99&lt;=0.2,"Muy Baja",IF(AS99&lt;=0.4,"Baja",IF(AS99&lt;=0.6,"Media",IF(AS99&lt;=0.8,"Alta","Muy Alta"))))),"")</f>
        <v>Muy Baja</v>
      </c>
      <c r="AU99" s="462">
        <f>Y99</f>
        <v>0.4</v>
      </c>
      <c r="AV99" s="462">
        <f>IF(AM99="","",MIN(AM99:AM100))</f>
        <v>0.4</v>
      </c>
      <c r="AW99" s="464" t="str">
        <f>IFERROR(IF(AV99="","",IF(AV99&lt;=0.2,"Leve",IF(AV99&lt;=0.4,"Menor",IF(AV99&lt;=0.6,"Moderado",IF(AV99&lt;=0.8,"Mayor","Catastrófico"))))),"")</f>
        <v>Menor</v>
      </c>
      <c r="AX99" s="464" t="str">
        <f>AA99</f>
        <v>Moderado</v>
      </c>
      <c r="AY99" s="464" t="str">
        <f>IFERROR(IF(OR(AND(AT99="Muy Baja",AW99="Leve"),AND(AT99="Muy Baja",AW99="Menor"),AND(AT99="Baja",AW99="Leve")),"Bajo",IF(OR(AND(AT99="Muy baja",AW99="Moderado"),AND(AT99="Baja",AW99="Menor"),AND(AT99="Baja",AW99="Moderado"),AND(AT99="Media",AW99="Leve"),AND(AT99="Media",AW99="Menor"),AND(AT99="Media",AW99="Moderado"),AND(AT99="Alta",AW99="Leve"),AND(AT99="Alta",AW99="Menor")),"Moderado",IF(OR(AND(AT99="Muy Baja",AW99="Mayor"),AND(AT99="Baja",AW99="Mayor"),AND(AT99="Media",AW99="Mayor"),AND(AT99="Alta",AW99="Moderado"),AND(AT99="Alta",AW99="Mayor"),AND(AT99="Muy Alta",AW99="Leve"),AND(AT99="Muy Alta",AW99="Menor"),AND(AT99="Muy Alta",AW99="Moderado"),AND(AT99="Muy Alta",AW99="Mayor")),"Alto",IF(OR(AND(AT99="Muy Baja",AW99="Catastrófico"),AND(AT99="Baja",AW99="Catastrófico"),AND(AT99="Media",AW99="Catastrófico"),AND(AT99="Alta",AW99="Catastrófico"),AND(AT99="Muy Alta",AW99="Catastrófico")),"Extremo","")))),"")</f>
        <v>Bajo</v>
      </c>
      <c r="AZ99" s="487" t="s">
        <v>132</v>
      </c>
      <c r="BA99" s="738" t="s">
        <v>114</v>
      </c>
      <c r="BB99" s="738" t="s">
        <v>114</v>
      </c>
      <c r="BC99" s="738" t="s">
        <v>114</v>
      </c>
      <c r="BD99" s="738" t="s">
        <v>114</v>
      </c>
      <c r="BE99" s="738" t="s">
        <v>114</v>
      </c>
      <c r="BF99" s="408"/>
      <c r="BG99" s="408"/>
      <c r="BH99" s="416" t="s">
        <v>114</v>
      </c>
      <c r="BI99" s="416"/>
      <c r="BJ99" s="416"/>
      <c r="BK99" s="416"/>
      <c r="BL99" s="416" t="s">
        <v>114</v>
      </c>
      <c r="BM99" s="408" t="s">
        <v>1652</v>
      </c>
      <c r="BN99" s="408" t="s">
        <v>114</v>
      </c>
      <c r="BO99" s="673" t="s">
        <v>114</v>
      </c>
    </row>
    <row r="100" spans="1:67" ht="114.75">
      <c r="A100" s="748"/>
      <c r="B100" s="751"/>
      <c r="C100" s="751"/>
      <c r="D100" s="682"/>
      <c r="E100" s="682"/>
      <c r="F100" s="483"/>
      <c r="G100" s="408"/>
      <c r="H100" s="487"/>
      <c r="I100" s="736"/>
      <c r="J100" s="463"/>
      <c r="K100" s="736"/>
      <c r="L100" s="408"/>
      <c r="M100" s="464"/>
      <c r="N100" s="408"/>
      <c r="O100" s="408"/>
      <c r="P100" s="486"/>
      <c r="Q100" s="411"/>
      <c r="R100" s="487"/>
      <c r="S100" s="455"/>
      <c r="T100" s="487"/>
      <c r="U100" s="455"/>
      <c r="V100" s="487"/>
      <c r="W100" s="455"/>
      <c r="X100" s="458"/>
      <c r="Y100" s="455"/>
      <c r="Z100" s="455"/>
      <c r="AA100" s="464"/>
      <c r="AB100" s="243">
        <v>2</v>
      </c>
      <c r="AC100" s="259" t="s">
        <v>1671</v>
      </c>
      <c r="AD100" s="239">
        <v>1</v>
      </c>
      <c r="AE100" s="239" t="s">
        <v>1529</v>
      </c>
      <c r="AF100" s="245" t="str">
        <f t="shared" si="4"/>
        <v>Probabilidad</v>
      </c>
      <c r="AG100" s="246" t="s">
        <v>1655</v>
      </c>
      <c r="AH100" s="241">
        <f t="shared" si="5"/>
        <v>0.15</v>
      </c>
      <c r="AI100" s="246" t="s">
        <v>1645</v>
      </c>
      <c r="AJ100" s="241">
        <f t="shared" si="6"/>
        <v>0.15</v>
      </c>
      <c r="AK100" s="247">
        <f t="shared" si="7"/>
        <v>0.3</v>
      </c>
      <c r="AL100" s="248">
        <f>IFERROR(IF(AND(AF99="Probabilidad",AF100="Probabilidad"),(AL99-(+AL99*AK100)),IF(AF100="Probabilidad",(S99-(+S99*AK100)),IF(AF100="Impacto",AL99,""))),"")</f>
        <v>0.14000000000000001</v>
      </c>
      <c r="AM100" s="248">
        <f>IFERROR(IF(AND(AF99="Impacto",AF100="Impacto"),(AM99-(+AM99*AK100)),IF(AF100="Impacto",(Y99-(Y99*AK100)),IF(AF100="Probabilidad",AM99,""))),"")</f>
        <v>0.4</v>
      </c>
      <c r="AN100" s="249" t="s">
        <v>99</v>
      </c>
      <c r="AO100" s="249" t="s">
        <v>100</v>
      </c>
      <c r="AP100" s="249" t="s">
        <v>101</v>
      </c>
      <c r="AQ100" s="487"/>
      <c r="AR100" s="463"/>
      <c r="AS100" s="463"/>
      <c r="AT100" s="464"/>
      <c r="AU100" s="463"/>
      <c r="AV100" s="463"/>
      <c r="AW100" s="464"/>
      <c r="AX100" s="464"/>
      <c r="AY100" s="464"/>
      <c r="AZ100" s="487"/>
      <c r="BA100" s="738"/>
      <c r="BB100" s="738"/>
      <c r="BC100" s="738"/>
      <c r="BD100" s="738"/>
      <c r="BE100" s="738"/>
      <c r="BF100" s="408"/>
      <c r="BG100" s="408"/>
      <c r="BH100" s="416"/>
      <c r="BI100" s="416"/>
      <c r="BJ100" s="416"/>
      <c r="BK100" s="416"/>
      <c r="BL100" s="416"/>
      <c r="BM100" s="408"/>
      <c r="BN100" s="408"/>
      <c r="BO100" s="673"/>
    </row>
    <row r="101" spans="1:67" ht="76.5">
      <c r="A101" s="748"/>
      <c r="B101" s="751"/>
      <c r="C101" s="751"/>
      <c r="D101" s="682" t="s">
        <v>1470</v>
      </c>
      <c r="E101" s="682" t="s">
        <v>209</v>
      </c>
      <c r="F101" s="483">
        <v>12</v>
      </c>
      <c r="G101" s="408" t="s">
        <v>1752</v>
      </c>
      <c r="H101" s="487" t="s">
        <v>1753</v>
      </c>
      <c r="I101" s="736" t="s">
        <v>1487</v>
      </c>
      <c r="J101" s="463" t="s">
        <v>1760</v>
      </c>
      <c r="K101" s="736" t="s">
        <v>192</v>
      </c>
      <c r="L101" s="408" t="s">
        <v>328</v>
      </c>
      <c r="M101" s="464" t="s">
        <v>1475</v>
      </c>
      <c r="N101" s="408" t="s">
        <v>1761</v>
      </c>
      <c r="O101" s="408" t="s">
        <v>1762</v>
      </c>
      <c r="P101" s="486" t="s">
        <v>114</v>
      </c>
      <c r="Q101" s="411" t="s">
        <v>114</v>
      </c>
      <c r="R101" s="487" t="s">
        <v>129</v>
      </c>
      <c r="S101" s="455">
        <f>IF(R101="Muy Alta",100%,IF(R101="Alta",80%,IF(R101="Media",60%,IF(R101="Baja",40%,IF(R101="Muy Baja",20%,"")))))</f>
        <v>0.4</v>
      </c>
      <c r="T101" s="487"/>
      <c r="U101" s="455" t="str">
        <f>IF(T101="Catastrófico",100%,IF(T101="Mayor",80%,IF(T101="Moderado",60%,IF(T101="Menor",40%,IF(T101="Leve",20%,"")))))</f>
        <v/>
      </c>
      <c r="V101" s="487" t="s">
        <v>195</v>
      </c>
      <c r="W101" s="455">
        <f>IF(V101="Catastrófico",100%,IF(V101="Mayor",80%,IF(V101="Moderado",60%,IF(V101="Menor",40%,IF(V101="Leve",20%,"")))))</f>
        <v>0.4</v>
      </c>
      <c r="X101" s="458" t="str">
        <f>IF(Y101=100%,"Catastrófico",IF(Y101=80%,"Mayor",IF(Y101=60%,"Moderado",IF(Y101=40%,"Menor",IF(Y101=20%,"Leve","")))))</f>
        <v>Menor</v>
      </c>
      <c r="Y101" s="455">
        <f>IF(AND(U101="",W101=""),"",MAX(U101,W101))</f>
        <v>0.4</v>
      </c>
      <c r="Z101" s="455" t="str">
        <f>CONCATENATE(R101,X101)</f>
        <v>BajaMenor</v>
      </c>
      <c r="AA101" s="464" t="str">
        <f>IF(Z101="Muy AltaLeve","Alto",IF(Z101="Muy AltaMenor","Alto",IF(Z101="Muy AltaModerado","Alto",IF(Z101="Muy AltaMayor","Alto",IF(Z101="Muy AltaCatastrófico","Extremo",IF(Z101="AltaLeve","Moderado",IF(Z101="AltaMenor","Moderado",IF(Z101="AltaModerado","Alto",IF(Z101="AltaMayor","Alto",IF(Z101="AltaCatastrófico","Extremo",IF(Z101="MediaLeve","Moderado",IF(Z101="MediaMenor","Moderado",IF(Z101="MediaModerado","Moderado",IF(Z101="MediaMayor","Alto",IF(Z101="MediaCatastrófico","Extremo",IF(Z101="BajaLeve","Bajo",IF(Z101="BajaMenor","Moderado",IF(Z101="BajaModerado","Moderado",IF(Z101="BajaMayor","Alto",IF(Z101="BajaCatastrófico","Extremo",IF(Z101="Muy BajaLeve","Bajo",IF(Z101="Muy BajaMenor","Bajo",IF(Z101="Muy BajaModerado","Moderado",IF(Z101="Muy BajaMayor","Alto",IF(Z101="Muy BajaCatastrófico","Extremo","")))))))))))))))))))))))))</f>
        <v>Moderado</v>
      </c>
      <c r="AB101" s="243">
        <v>1</v>
      </c>
      <c r="AC101" s="259" t="s">
        <v>1757</v>
      </c>
      <c r="AD101" s="239" t="s">
        <v>1492</v>
      </c>
      <c r="AE101" s="251" t="s">
        <v>1758</v>
      </c>
      <c r="AF101" s="245" t="str">
        <f t="shared" si="4"/>
        <v>Probabilidad</v>
      </c>
      <c r="AG101" s="246" t="s">
        <v>1644</v>
      </c>
      <c r="AH101" s="241">
        <f t="shared" si="5"/>
        <v>0.25</v>
      </c>
      <c r="AI101" s="246" t="s">
        <v>710</v>
      </c>
      <c r="AJ101" s="241">
        <f t="shared" si="6"/>
        <v>0.25</v>
      </c>
      <c r="AK101" s="247">
        <f t="shared" si="7"/>
        <v>0.5</v>
      </c>
      <c r="AL101" s="248">
        <f>IFERROR(IF(AF101="Probabilidad",(S101-(+S101*AK101)),IF(AF101="Impacto",S101,"")),"")</f>
        <v>0.2</v>
      </c>
      <c r="AM101" s="248">
        <f>IFERROR(IF(AF101="Impacto",(Y101-(+Y101*AK101)),IF(AF101="Probabilidad",Y101,"")),"")</f>
        <v>0.4</v>
      </c>
      <c r="AN101" s="249" t="s">
        <v>99</v>
      </c>
      <c r="AO101" s="249" t="s">
        <v>100</v>
      </c>
      <c r="AP101" s="249" t="s">
        <v>101</v>
      </c>
      <c r="AQ101" s="487" t="s">
        <v>1759</v>
      </c>
      <c r="AR101" s="462">
        <f>S101</f>
        <v>0.4</v>
      </c>
      <c r="AS101" s="462">
        <f>IF(AL101="","",MIN(AL101:AL102))</f>
        <v>0.14000000000000001</v>
      </c>
      <c r="AT101" s="464" t="str">
        <f>IFERROR(IF(AS101="","",IF(AS101&lt;=0.2,"Muy Baja",IF(AS101&lt;=0.4,"Baja",IF(AS101&lt;=0.6,"Media",IF(AS101&lt;=0.8,"Alta","Muy Alta"))))),"")</f>
        <v>Muy Baja</v>
      </c>
      <c r="AU101" s="462">
        <f>Y101</f>
        <v>0.4</v>
      </c>
      <c r="AV101" s="462">
        <f>IF(AM101="","",MIN(AM101:AM102))</f>
        <v>0.4</v>
      </c>
      <c r="AW101" s="464" t="str">
        <f>IFERROR(IF(AV101="","",IF(AV101&lt;=0.2,"Leve",IF(AV101&lt;=0.4,"Menor",IF(AV101&lt;=0.6,"Moderado",IF(AV101&lt;=0.8,"Mayor","Catastrófico"))))),"")</f>
        <v>Menor</v>
      </c>
      <c r="AX101" s="464" t="str">
        <f>AA101</f>
        <v>Moderado</v>
      </c>
      <c r="AY101" s="464" t="str">
        <f>IFERROR(IF(OR(AND(AT101="Muy Baja",AW101="Leve"),AND(AT101="Muy Baja",AW101="Menor"),AND(AT101="Baja",AW101="Leve")),"Bajo",IF(OR(AND(AT101="Muy baja",AW101="Moderado"),AND(AT101="Baja",AW101="Menor"),AND(AT101="Baja",AW101="Moderado"),AND(AT101="Media",AW101="Leve"),AND(AT101="Media",AW101="Menor"),AND(AT101="Media",AW101="Moderado"),AND(AT101="Alta",AW101="Leve"),AND(AT101="Alta",AW101="Menor")),"Moderado",IF(OR(AND(AT101="Muy Baja",AW101="Mayor"),AND(AT101="Baja",AW101="Mayor"),AND(AT101="Media",AW101="Mayor"),AND(AT101="Alta",AW101="Moderado"),AND(AT101="Alta",AW101="Mayor"),AND(AT101="Muy Alta",AW101="Leve"),AND(AT101="Muy Alta",AW101="Menor"),AND(AT101="Muy Alta",AW101="Moderado"),AND(AT101="Muy Alta",AW101="Mayor")),"Alto",IF(OR(AND(AT101="Muy Baja",AW101="Catastrófico"),AND(AT101="Baja",AW101="Catastrófico"),AND(AT101="Media",AW101="Catastrófico"),AND(AT101="Alta",AW101="Catastrófico"),AND(AT101="Muy Alta",AW101="Catastrófico")),"Extremo","")))),"")</f>
        <v>Bajo</v>
      </c>
      <c r="AZ101" s="487" t="s">
        <v>132</v>
      </c>
      <c r="BA101" s="738" t="s">
        <v>114</v>
      </c>
      <c r="BB101" s="738" t="s">
        <v>114</v>
      </c>
      <c r="BC101" s="738" t="s">
        <v>114</v>
      </c>
      <c r="BD101" s="738" t="s">
        <v>114</v>
      </c>
      <c r="BE101" s="738" t="s">
        <v>114</v>
      </c>
      <c r="BF101" s="408"/>
      <c r="BG101" s="408"/>
      <c r="BH101" s="416" t="s">
        <v>114</v>
      </c>
      <c r="BI101" s="416"/>
      <c r="BJ101" s="416"/>
      <c r="BK101" s="416"/>
      <c r="BL101" s="416" t="s">
        <v>114</v>
      </c>
      <c r="BM101" s="408" t="s">
        <v>1652</v>
      </c>
      <c r="BN101" s="408" t="s">
        <v>114</v>
      </c>
      <c r="BO101" s="673" t="s">
        <v>114</v>
      </c>
    </row>
    <row r="102" spans="1:67" ht="115.5" thickBot="1">
      <c r="A102" s="769"/>
      <c r="B102" s="770"/>
      <c r="C102" s="770"/>
      <c r="D102" s="761"/>
      <c r="E102" s="761"/>
      <c r="F102" s="469"/>
      <c r="G102" s="409"/>
      <c r="H102" s="452"/>
      <c r="I102" s="757"/>
      <c r="J102" s="472"/>
      <c r="K102" s="757"/>
      <c r="L102" s="409"/>
      <c r="M102" s="756"/>
      <c r="N102" s="409"/>
      <c r="O102" s="409"/>
      <c r="P102" s="504"/>
      <c r="Q102" s="412"/>
      <c r="R102" s="452"/>
      <c r="S102" s="760"/>
      <c r="T102" s="452"/>
      <c r="U102" s="760"/>
      <c r="V102" s="452"/>
      <c r="W102" s="760"/>
      <c r="X102" s="516"/>
      <c r="Y102" s="760"/>
      <c r="Z102" s="760"/>
      <c r="AA102" s="756"/>
      <c r="AB102" s="150">
        <v>2</v>
      </c>
      <c r="AC102" s="160" t="s">
        <v>1671</v>
      </c>
      <c r="AD102" s="131" t="s">
        <v>1763</v>
      </c>
      <c r="AE102" s="131" t="s">
        <v>1529</v>
      </c>
      <c r="AF102" s="142" t="str">
        <f t="shared" si="4"/>
        <v>Probabilidad</v>
      </c>
      <c r="AG102" s="143" t="s">
        <v>1655</v>
      </c>
      <c r="AH102" s="214">
        <f t="shared" si="5"/>
        <v>0.15</v>
      </c>
      <c r="AI102" s="143" t="s">
        <v>1645</v>
      </c>
      <c r="AJ102" s="214">
        <f t="shared" si="6"/>
        <v>0.15</v>
      </c>
      <c r="AK102" s="152">
        <f t="shared" si="7"/>
        <v>0.3</v>
      </c>
      <c r="AL102" s="153">
        <f>IFERROR(IF(AND(AF101="Probabilidad",AF102="Probabilidad"),(AL101-(+AL101*AK102)),IF(AF102="Probabilidad",(S101-(+S101*AK102)),IF(AF102="Impacto",AL101,""))),"")</f>
        <v>0.14000000000000001</v>
      </c>
      <c r="AM102" s="153">
        <f>IFERROR(IF(AND(AF101="Impacto",AF102="Impacto"),(AM101-(+AM101*AK102)),IF(AF102="Impacto",(Y101-(Y101*AK102)),IF(AF102="Probabilidad",AM101,""))),"")</f>
        <v>0.4</v>
      </c>
      <c r="AN102" s="154" t="s">
        <v>99</v>
      </c>
      <c r="AO102" s="154" t="s">
        <v>100</v>
      </c>
      <c r="AP102" s="154" t="s">
        <v>101</v>
      </c>
      <c r="AQ102" s="452"/>
      <c r="AR102" s="472"/>
      <c r="AS102" s="472"/>
      <c r="AT102" s="756"/>
      <c r="AU102" s="472"/>
      <c r="AV102" s="472"/>
      <c r="AW102" s="756"/>
      <c r="AX102" s="756"/>
      <c r="AY102" s="756"/>
      <c r="AZ102" s="452"/>
      <c r="BA102" s="799"/>
      <c r="BB102" s="799"/>
      <c r="BC102" s="799"/>
      <c r="BD102" s="799"/>
      <c r="BE102" s="799"/>
      <c r="BF102" s="409"/>
      <c r="BG102" s="409"/>
      <c r="BH102" s="417"/>
      <c r="BI102" s="417"/>
      <c r="BJ102" s="417"/>
      <c r="BK102" s="417"/>
      <c r="BL102" s="417"/>
      <c r="BM102" s="409"/>
      <c r="BN102" s="409"/>
      <c r="BO102" s="746"/>
    </row>
    <row r="103" spans="1:67" ht="114.75">
      <c r="A103" s="747" t="s">
        <v>1764</v>
      </c>
      <c r="B103" s="750" t="s">
        <v>381</v>
      </c>
      <c r="C103" s="753" t="s">
        <v>1765</v>
      </c>
      <c r="D103" s="771" t="s">
        <v>1470</v>
      </c>
      <c r="E103" s="771" t="s">
        <v>209</v>
      </c>
      <c r="F103" s="670">
        <v>13</v>
      </c>
      <c r="G103" s="655" t="s">
        <v>1766</v>
      </c>
      <c r="H103" s="646" t="s">
        <v>1767</v>
      </c>
      <c r="I103" s="765" t="s">
        <v>1473</v>
      </c>
      <c r="J103" s="659" t="s">
        <v>1768</v>
      </c>
      <c r="K103" s="765" t="s">
        <v>192</v>
      </c>
      <c r="L103" s="638" t="s">
        <v>408</v>
      </c>
      <c r="M103" s="653" t="s">
        <v>1475</v>
      </c>
      <c r="N103" s="638" t="s">
        <v>1769</v>
      </c>
      <c r="O103" s="638" t="s">
        <v>1770</v>
      </c>
      <c r="P103" s="655" t="s">
        <v>114</v>
      </c>
      <c r="Q103" s="762" t="s">
        <v>114</v>
      </c>
      <c r="R103" s="646" t="s">
        <v>91</v>
      </c>
      <c r="S103" s="651">
        <f>IF(R103="Muy Alta",100%,IF(R103="Alta",80%,IF(R103="Media",60%,IF(R103="Baja",40%,IF(R103="Muy Baja",20%,"")))))</f>
        <v>0.6</v>
      </c>
      <c r="T103" s="646" t="s">
        <v>125</v>
      </c>
      <c r="U103" s="651">
        <f>IF(T103="Catastrófico",100%,IF(T103="Mayor",80%,IF(T103="Moderado",60%,IF(T103="Menor",40%,IF(T103="Leve",20%,"")))))</f>
        <v>0.2</v>
      </c>
      <c r="V103" s="646" t="s">
        <v>92</v>
      </c>
      <c r="W103" s="651">
        <f>IF(V103="Catastrófico",100%,IF(V103="Mayor",80%,IF(V103="Moderado",60%,IF(V103="Menor",40%,IF(V103="Leve",20%,"")))))</f>
        <v>0.8</v>
      </c>
      <c r="X103" s="653" t="str">
        <f>IF(Y103=100%,"Catastrófico",IF(Y103=80%,"Mayor",IF(Y103=60%,"Moderado",IF(Y103=40%,"Menor",IF(Y103=20%,"Leve","")))))</f>
        <v>Mayor</v>
      </c>
      <c r="Y103" s="651">
        <f>IF(AND(U103="",W103=""),"",MAX(U103,W103))</f>
        <v>0.8</v>
      </c>
      <c r="Z103" s="651" t="str">
        <f>CONCATENATE(R103,X103)</f>
        <v>MediaMayor</v>
      </c>
      <c r="AA103" s="644" t="str">
        <f>IF(Z103="Muy AltaLeve","Alto",IF(Z103="Muy AltaMenor","Alto",IF(Z103="Muy AltaModerado","Alto",IF(Z103="Muy AltaMayor","Alto",IF(Z103="Muy AltaCatastrófico","Extremo",IF(Z103="AltaLeve","Moderado",IF(Z103="AltaMenor","Moderado",IF(Z103="AltaModerado","Alto",IF(Z103="AltaMayor","Alto",IF(Z103="AltaCatastrófico","Extremo",IF(Z103="MediaLeve","Moderado",IF(Z103="MediaMenor","Moderado",IF(Z103="MediaModerado","Moderado",IF(Z103="MediaMayor","Alto",IF(Z103="MediaCatastrófico","Extremo",IF(Z103="BajaLeve","Bajo",IF(Z103="BajaMenor","Moderado",IF(Z103="BajaModerado","Moderado",IF(Z103="BajaMayor","Alto",IF(Z103="BajaCatastrófico","Extremo",IF(Z103="Muy BajaLeve","Bajo",IF(Z103="Muy BajaMenor","Bajo",IF(Z103="Muy BajaModerado","Moderado",IF(Z103="Muy BajaMayor","Alto",IF(Z103="Muy BajaCatastrófico","Extremo","")))))))))))))))))))))))))</f>
        <v>Alto</v>
      </c>
      <c r="AB103" s="26">
        <v>1</v>
      </c>
      <c r="AC103" s="77" t="s">
        <v>1671</v>
      </c>
      <c r="AD103" s="74">
        <v>1</v>
      </c>
      <c r="AE103" s="73" t="s">
        <v>1529</v>
      </c>
      <c r="AF103" s="30" t="str">
        <f t="shared" si="4"/>
        <v>Probabilidad</v>
      </c>
      <c r="AG103" s="27" t="s">
        <v>1655</v>
      </c>
      <c r="AH103" s="75">
        <f t="shared" si="5"/>
        <v>0.15</v>
      </c>
      <c r="AI103" s="27" t="s">
        <v>1645</v>
      </c>
      <c r="AJ103" s="75">
        <f t="shared" si="6"/>
        <v>0.15</v>
      </c>
      <c r="AK103" s="76">
        <f t="shared" si="7"/>
        <v>0.3</v>
      </c>
      <c r="AL103" s="28">
        <f>IFERROR(IF(AF103="Probabilidad",(S103-(+S103*AK103)),IF(AF103="Impacto",S103,"")),"")</f>
        <v>0.42</v>
      </c>
      <c r="AM103" s="28">
        <f>IFERROR(IF(AF103="Impacto",(Y103-(+Y103*AK103)),IF(AF103="Probabilidad",Y103,"")),"")</f>
        <v>0.8</v>
      </c>
      <c r="AN103" s="29" t="s">
        <v>99</v>
      </c>
      <c r="AO103" s="29" t="s">
        <v>100</v>
      </c>
      <c r="AP103" s="29" t="s">
        <v>101</v>
      </c>
      <c r="AQ103" s="646" t="s">
        <v>1771</v>
      </c>
      <c r="AR103" s="642">
        <f>S103</f>
        <v>0.6</v>
      </c>
      <c r="AS103" s="642">
        <f>IF(AL103="","",MIN(AL103:AL105))</f>
        <v>0.1764</v>
      </c>
      <c r="AT103" s="644" t="str">
        <f>IFERROR(IF(AS103="","",IF(AS103&lt;=0.2,"Muy Baja",IF(AS103&lt;=0.4,"Baja",IF(AS103&lt;=0.6,"Media",IF(AS103&lt;=0.8,"Alta","Muy Alta"))))),"")</f>
        <v>Muy Baja</v>
      </c>
      <c r="AU103" s="642">
        <f>Y103</f>
        <v>0.8</v>
      </c>
      <c r="AV103" s="642">
        <f>IF(AM103="","",MIN(AM103:AM105))</f>
        <v>0.8</v>
      </c>
      <c r="AW103" s="644" t="str">
        <f>IFERROR(IF(AV103="","",IF(AV103&lt;=0.2,"Leve",IF(AV103&lt;=0.4,"Menor",IF(AV103&lt;=0.6,"Moderado",IF(AV103&lt;=0.8,"Mayor","Catastrófico"))))),"")</f>
        <v>Mayor</v>
      </c>
      <c r="AX103" s="644" t="str">
        <f>AA103</f>
        <v>Alto</v>
      </c>
      <c r="AY103" s="644" t="str">
        <f>IFERROR(IF(OR(AND(AT103="Muy Baja",AW103="Leve"),AND(AT103="Muy Baja",AW103="Menor"),AND(AT103="Baja",AW103="Leve")),"Bajo",IF(OR(AND(AT103="Muy baja",AW103="Moderado"),AND(AT103="Baja",AW103="Menor"),AND(AT103="Baja",AW103="Moderado"),AND(AT103="Media",AW103="Leve"),AND(AT103="Media",AW103="Menor"),AND(AT103="Media",AW103="Moderado"),AND(AT103="Alta",AW103="Leve"),AND(AT103="Alta",AW103="Menor")),"Moderado",IF(OR(AND(AT103="Muy Baja",AW103="Mayor"),AND(AT103="Baja",AW103="Mayor"),AND(AT103="Media",AW103="Mayor"),AND(AT103="Alta",AW103="Moderado"),AND(AT103="Alta",AW103="Mayor"),AND(AT103="Muy Alta",AW103="Leve"),AND(AT103="Muy Alta",AW103="Menor"),AND(AT103="Muy Alta",AW103="Moderado"),AND(AT103="Muy Alta",AW103="Mayor")),"Alto",IF(OR(AND(AT103="Muy Baja",AW103="Catastrófico"),AND(AT103="Baja",AW103="Catastrófico"),AND(AT103="Media",AW103="Catastrófico"),AND(AT103="Alta",AW103="Catastrófico"),AND(AT103="Muy Alta",AW103="Catastrófico")),"Extremo","")))),"")</f>
        <v>Alto</v>
      </c>
      <c r="AZ103" s="765" t="s">
        <v>105</v>
      </c>
      <c r="BA103" s="823" t="s">
        <v>1772</v>
      </c>
      <c r="BB103" s="824" t="s">
        <v>1773</v>
      </c>
      <c r="BC103" s="638" t="s">
        <v>1774</v>
      </c>
      <c r="BD103" s="638" t="s">
        <v>1775</v>
      </c>
      <c r="BE103" s="648" t="s">
        <v>265</v>
      </c>
      <c r="BF103" s="638" t="s">
        <v>1776</v>
      </c>
      <c r="BG103" s="638" t="s">
        <v>1777</v>
      </c>
      <c r="BH103" s="640" t="s">
        <v>1778</v>
      </c>
      <c r="BI103" s="640"/>
      <c r="BJ103" s="638"/>
      <c r="BK103" s="638"/>
      <c r="BL103" s="762" t="s">
        <v>114</v>
      </c>
      <c r="BM103" s="655" t="s">
        <v>1779</v>
      </c>
      <c r="BN103" s="655" t="s">
        <v>114</v>
      </c>
      <c r="BO103" s="763" t="s">
        <v>114</v>
      </c>
    </row>
    <row r="104" spans="1:67" ht="127.5">
      <c r="A104" s="748"/>
      <c r="B104" s="751"/>
      <c r="C104" s="754"/>
      <c r="D104" s="682"/>
      <c r="E104" s="682"/>
      <c r="F104" s="483"/>
      <c r="G104" s="486"/>
      <c r="H104" s="487"/>
      <c r="I104" s="736"/>
      <c r="J104" s="463"/>
      <c r="K104" s="736"/>
      <c r="L104" s="408"/>
      <c r="M104" s="458"/>
      <c r="N104" s="408"/>
      <c r="O104" s="408"/>
      <c r="P104" s="486"/>
      <c r="Q104" s="411"/>
      <c r="R104" s="487"/>
      <c r="S104" s="455"/>
      <c r="T104" s="487"/>
      <c r="U104" s="455"/>
      <c r="V104" s="487"/>
      <c r="W104" s="455"/>
      <c r="X104" s="458"/>
      <c r="Y104" s="455"/>
      <c r="Z104" s="455"/>
      <c r="AA104" s="464"/>
      <c r="AB104" s="243">
        <v>2</v>
      </c>
      <c r="AC104" s="279" t="s">
        <v>1780</v>
      </c>
      <c r="AD104" s="239">
        <v>1</v>
      </c>
      <c r="AE104" s="239" t="s">
        <v>1781</v>
      </c>
      <c r="AF104" s="245" t="str">
        <f t="shared" si="4"/>
        <v>Probabilidad</v>
      </c>
      <c r="AG104" s="246" t="s">
        <v>1655</v>
      </c>
      <c r="AH104" s="241">
        <f t="shared" si="5"/>
        <v>0.15</v>
      </c>
      <c r="AI104" s="246" t="s">
        <v>1645</v>
      </c>
      <c r="AJ104" s="241">
        <f t="shared" si="6"/>
        <v>0.15</v>
      </c>
      <c r="AK104" s="247">
        <f t="shared" si="7"/>
        <v>0.3</v>
      </c>
      <c r="AL104" s="248">
        <f>IFERROR(IF(AND(AF103="Probabilidad",AF104="Probabilidad"),(AL103-(+AL103*AK104)),IF(AF104="Probabilidad",(S103-(+S103*AK104)),IF(AF104="Impacto",AL103,""))),"")</f>
        <v>0.29399999999999998</v>
      </c>
      <c r="AM104" s="248">
        <f>IFERROR(IF(AND(AF103="Impacto",AF104="Impacto"),(AM103-(+AM103*AK104)),IF(AF104="Impacto",(Y103-(+Y103*AK104)),IF(AF104="Probabilidad",AM103,""))),"")</f>
        <v>0.8</v>
      </c>
      <c r="AN104" s="249" t="s">
        <v>99</v>
      </c>
      <c r="AO104" s="249" t="s">
        <v>100</v>
      </c>
      <c r="AP104" s="249" t="s">
        <v>101</v>
      </c>
      <c r="AQ104" s="487"/>
      <c r="AR104" s="463"/>
      <c r="AS104" s="463"/>
      <c r="AT104" s="464"/>
      <c r="AU104" s="463"/>
      <c r="AV104" s="463"/>
      <c r="AW104" s="464"/>
      <c r="AX104" s="464"/>
      <c r="AY104" s="464"/>
      <c r="AZ104" s="736"/>
      <c r="BA104" s="591"/>
      <c r="BB104" s="693"/>
      <c r="BC104" s="408"/>
      <c r="BD104" s="408"/>
      <c r="BE104" s="492"/>
      <c r="BF104" s="408"/>
      <c r="BG104" s="408"/>
      <c r="BH104" s="408"/>
      <c r="BI104" s="408"/>
      <c r="BJ104" s="408"/>
      <c r="BK104" s="408"/>
      <c r="BL104" s="411"/>
      <c r="BM104" s="486"/>
      <c r="BN104" s="486"/>
      <c r="BO104" s="764"/>
    </row>
    <row r="105" spans="1:67" ht="114.75">
      <c r="A105" s="748"/>
      <c r="B105" s="751"/>
      <c r="C105" s="754"/>
      <c r="D105" s="682"/>
      <c r="E105" s="682"/>
      <c r="F105" s="483"/>
      <c r="G105" s="486"/>
      <c r="H105" s="487"/>
      <c r="I105" s="736"/>
      <c r="J105" s="463"/>
      <c r="K105" s="736"/>
      <c r="L105" s="408"/>
      <c r="M105" s="458"/>
      <c r="N105" s="408"/>
      <c r="O105" s="408"/>
      <c r="P105" s="486"/>
      <c r="Q105" s="411"/>
      <c r="R105" s="487"/>
      <c r="S105" s="455"/>
      <c r="T105" s="487"/>
      <c r="U105" s="455"/>
      <c r="V105" s="487"/>
      <c r="W105" s="455"/>
      <c r="X105" s="458"/>
      <c r="Y105" s="455"/>
      <c r="Z105" s="455"/>
      <c r="AA105" s="464"/>
      <c r="AB105" s="243">
        <v>3</v>
      </c>
      <c r="AC105" s="279" t="s">
        <v>1782</v>
      </c>
      <c r="AD105" s="239">
        <v>1</v>
      </c>
      <c r="AE105" s="239" t="s">
        <v>1728</v>
      </c>
      <c r="AF105" s="245" t="str">
        <f t="shared" si="4"/>
        <v>Probabilidad</v>
      </c>
      <c r="AG105" s="246" t="s">
        <v>1644</v>
      </c>
      <c r="AH105" s="241">
        <f t="shared" si="5"/>
        <v>0.25</v>
      </c>
      <c r="AI105" s="246" t="s">
        <v>1645</v>
      </c>
      <c r="AJ105" s="241">
        <f t="shared" si="6"/>
        <v>0.15</v>
      </c>
      <c r="AK105" s="247">
        <f t="shared" si="7"/>
        <v>0.4</v>
      </c>
      <c r="AL105" s="248">
        <f>IFERROR(IF(AND(AF104="Probabilidad",AF105="Probabilidad"),(AL104-(+AL104*AK105)),IF(AND(AF104="Impacto",AF105="Probabilidad"),(AL103-(+AL103*AK105)),IF(AF105="Impacto",AL104,""))),"")</f>
        <v>0.1764</v>
      </c>
      <c r="AM105" s="248">
        <f>IFERROR(IF(AND(AF104="Impacto",AF105="Impacto"),(AM104-(+AM104*AK105)),IF(AND(AF104="Probabilidad",AF105="Impacto"),(AM103-(+AM103*AK105)),IF(AF105="Probabilidad",AM104,""))),"")</f>
        <v>0.8</v>
      </c>
      <c r="AN105" s="249" t="s">
        <v>99</v>
      </c>
      <c r="AO105" s="249" t="s">
        <v>100</v>
      </c>
      <c r="AP105" s="249" t="s">
        <v>101</v>
      </c>
      <c r="AQ105" s="487"/>
      <c r="AR105" s="463"/>
      <c r="AS105" s="463"/>
      <c r="AT105" s="464"/>
      <c r="AU105" s="463"/>
      <c r="AV105" s="463"/>
      <c r="AW105" s="464"/>
      <c r="AX105" s="464"/>
      <c r="AY105" s="464"/>
      <c r="AZ105" s="736"/>
      <c r="BA105" s="591"/>
      <c r="BB105" s="693"/>
      <c r="BC105" s="408"/>
      <c r="BD105" s="408"/>
      <c r="BE105" s="492"/>
      <c r="BF105" s="408"/>
      <c r="BG105" s="408"/>
      <c r="BH105" s="408"/>
      <c r="BI105" s="408"/>
      <c r="BJ105" s="408"/>
      <c r="BK105" s="408"/>
      <c r="BL105" s="411"/>
      <c r="BM105" s="486"/>
      <c r="BN105" s="486"/>
      <c r="BO105" s="764"/>
    </row>
    <row r="106" spans="1:67" ht="127.5">
      <c r="A106" s="748"/>
      <c r="B106" s="751"/>
      <c r="C106" s="754"/>
      <c r="D106" s="682" t="s">
        <v>1470</v>
      </c>
      <c r="E106" s="682" t="s">
        <v>209</v>
      </c>
      <c r="F106" s="483">
        <v>14</v>
      </c>
      <c r="G106" s="486" t="s">
        <v>1783</v>
      </c>
      <c r="H106" s="487" t="s">
        <v>1767</v>
      </c>
      <c r="I106" s="736" t="s">
        <v>1487</v>
      </c>
      <c r="J106" s="463" t="s">
        <v>1784</v>
      </c>
      <c r="K106" s="736" t="s">
        <v>192</v>
      </c>
      <c r="L106" s="408" t="s">
        <v>408</v>
      </c>
      <c r="M106" s="458" t="s">
        <v>1475</v>
      </c>
      <c r="N106" s="408" t="s">
        <v>1785</v>
      </c>
      <c r="O106" s="408" t="s">
        <v>1786</v>
      </c>
      <c r="P106" s="486" t="s">
        <v>114</v>
      </c>
      <c r="Q106" s="411" t="s">
        <v>114</v>
      </c>
      <c r="R106" s="487" t="s">
        <v>91</v>
      </c>
      <c r="S106" s="455">
        <f>IF(R106="Muy Alta",100%,IF(R106="Alta",80%,IF(R106="Media",60%,IF(R106="Baja",40%,IF(R106="Muy Baja",20%,"")))))</f>
        <v>0.6</v>
      </c>
      <c r="T106" s="487" t="s">
        <v>125</v>
      </c>
      <c r="U106" s="455">
        <f>IF(T106="Catastrófico",100%,IF(T106="Mayor",80%,IF(T106="Moderado",60%,IF(T106="Menor",40%,IF(T106="Leve",20%,"")))))</f>
        <v>0.2</v>
      </c>
      <c r="V106" s="487" t="s">
        <v>92</v>
      </c>
      <c r="W106" s="455">
        <f>IF(V106="Catastrófico",100%,IF(V106="Mayor",80%,IF(V106="Moderado",60%,IF(V106="Menor",40%,IF(V106="Leve",20%,"")))))</f>
        <v>0.8</v>
      </c>
      <c r="X106" s="458" t="str">
        <f>IF(Y106=100%,"Catastrófico",IF(Y106=80%,"Mayor",IF(Y106=60%,"Moderado",IF(Y106=40%,"Menor",IF(Y106=20%,"Leve","")))))</f>
        <v>Mayor</v>
      </c>
      <c r="Y106" s="455">
        <f>IF(AND(U106="",W106=""),"",MAX(U106,W106))</f>
        <v>0.8</v>
      </c>
      <c r="Z106" s="455" t="str">
        <f>CONCATENATE(R106,X106)</f>
        <v>MediaMayor</v>
      </c>
      <c r="AA106" s="464" t="str">
        <f>IF(Z106="Muy AltaLeve","Alto",IF(Z106="Muy AltaMenor","Alto",IF(Z106="Muy AltaModerado","Alto",IF(Z106="Muy AltaMayor","Alto",IF(Z106="Muy AltaCatastrófico","Extremo",IF(Z106="AltaLeve","Moderado",IF(Z106="AltaMenor","Moderado",IF(Z106="AltaModerado","Alto",IF(Z106="AltaMayor","Alto",IF(Z106="AltaCatastrófico","Extremo",IF(Z106="MediaLeve","Moderado",IF(Z106="MediaMenor","Moderado",IF(Z106="MediaModerado","Moderado",IF(Z106="MediaMayor","Alto",IF(Z106="MediaCatastrófico","Extremo",IF(Z106="BajaLeve","Bajo",IF(Z106="BajaMenor","Moderado",IF(Z106="BajaModerado","Moderado",IF(Z106="BajaMayor","Alto",IF(Z106="BajaCatastrófico","Extremo",IF(Z106="Muy BajaLeve","Bajo",IF(Z106="Muy BajaMenor","Bajo",IF(Z106="Muy BajaModerado","Moderado",IF(Z106="Muy BajaMayor","Alto",IF(Z106="Muy BajaCatastrófico","Extremo","")))))))))))))))))))))))))</f>
        <v>Alto</v>
      </c>
      <c r="AB106" s="243">
        <v>1</v>
      </c>
      <c r="AC106" s="279" t="s">
        <v>1780</v>
      </c>
      <c r="AD106" s="239">
        <v>1</v>
      </c>
      <c r="AE106" s="239" t="s">
        <v>1781</v>
      </c>
      <c r="AF106" s="245" t="str">
        <f t="shared" si="4"/>
        <v>Probabilidad</v>
      </c>
      <c r="AG106" s="246" t="s">
        <v>1644</v>
      </c>
      <c r="AH106" s="241">
        <f t="shared" si="5"/>
        <v>0.25</v>
      </c>
      <c r="AI106" s="246" t="s">
        <v>1645</v>
      </c>
      <c r="AJ106" s="241">
        <f t="shared" si="6"/>
        <v>0.15</v>
      </c>
      <c r="AK106" s="247">
        <f t="shared" si="7"/>
        <v>0.4</v>
      </c>
      <c r="AL106" s="248">
        <f>IFERROR(IF(AF106="Probabilidad",(S106-(+S106*AK106)),IF(AF106="Impacto",S106,"")),"")</f>
        <v>0.36</v>
      </c>
      <c r="AM106" s="248">
        <f>IFERROR(IF(AF106="Impacto",(Y106-(+Y106*AK106)),IF(AF106="Probabilidad",Y106,"")),"")</f>
        <v>0.8</v>
      </c>
      <c r="AN106" s="249" t="s">
        <v>99</v>
      </c>
      <c r="AO106" s="249" t="s">
        <v>100</v>
      </c>
      <c r="AP106" s="249" t="s">
        <v>101</v>
      </c>
      <c r="AQ106" s="487" t="s">
        <v>1771</v>
      </c>
      <c r="AR106" s="462">
        <f>S106</f>
        <v>0.6</v>
      </c>
      <c r="AS106" s="462">
        <f>IF(AL106="","",MIN(AL106:AL108))</f>
        <v>0.1512</v>
      </c>
      <c r="AT106" s="464" t="str">
        <f>IFERROR(IF(AS106="","",IF(AS106&lt;=0.2,"Muy Baja",IF(AS106&lt;=0.4,"Baja",IF(AS106&lt;=0.6,"Media",IF(AS106&lt;=0.8,"Alta","Muy Alta"))))),"")</f>
        <v>Muy Baja</v>
      </c>
      <c r="AU106" s="462">
        <f>Y106</f>
        <v>0.8</v>
      </c>
      <c r="AV106" s="462">
        <f>IF(AM106="","",MIN(AM106:AM108))</f>
        <v>0.8</v>
      </c>
      <c r="AW106" s="464" t="str">
        <f>IFERROR(IF(AV106="","",IF(AV106&lt;=0.2,"Leve",IF(AV106&lt;=0.4,"Menor",IF(AV106&lt;=0.6,"Moderado",IF(AV106&lt;=0.8,"Mayor","Catastrófico"))))),"")</f>
        <v>Mayor</v>
      </c>
      <c r="AX106" s="464" t="str">
        <f>AA106</f>
        <v>Alto</v>
      </c>
      <c r="AY106" s="464" t="str">
        <f>IFERROR(IF(OR(AND(AT106="Muy Baja",AW106="Leve"),AND(AT106="Muy Baja",AW106="Menor"),AND(AT106="Baja",AW106="Leve")),"Bajo",IF(OR(AND(AT106="Muy baja",AW106="Moderado"),AND(AT106="Baja",AW106="Menor"),AND(AT106="Baja",AW106="Moderado"),AND(AT106="Media",AW106="Leve"),AND(AT106="Media",AW106="Menor"),AND(AT106="Media",AW106="Moderado"),AND(AT106="Alta",AW106="Leve"),AND(AT106="Alta",AW106="Menor")),"Moderado",IF(OR(AND(AT106="Muy Baja",AW106="Mayor"),AND(AT106="Baja",AW106="Mayor"),AND(AT106="Media",AW106="Mayor"),AND(AT106="Alta",AW106="Moderado"),AND(AT106="Alta",AW106="Mayor"),AND(AT106="Muy Alta",AW106="Leve"),AND(AT106="Muy Alta",AW106="Menor"),AND(AT106="Muy Alta",AW106="Moderado"),AND(AT106="Muy Alta",AW106="Mayor")),"Alto",IF(OR(AND(AT106="Muy Baja",AW106="Catastrófico"),AND(AT106="Baja",AW106="Catastrófico"),AND(AT106="Media",AW106="Catastrófico"),AND(AT106="Alta",AW106="Catastrófico"),AND(AT106="Muy Alta",AW106="Catastrófico")),"Extremo","")))),"")</f>
        <v>Alto</v>
      </c>
      <c r="AZ106" s="736" t="s">
        <v>105</v>
      </c>
      <c r="BA106" s="821" t="s">
        <v>1787</v>
      </c>
      <c r="BB106" s="822" t="s">
        <v>1788</v>
      </c>
      <c r="BC106" s="408" t="s">
        <v>1774</v>
      </c>
      <c r="BD106" s="408" t="s">
        <v>1775</v>
      </c>
      <c r="BE106" s="492" t="s">
        <v>265</v>
      </c>
      <c r="BF106" s="408" t="s">
        <v>1789</v>
      </c>
      <c r="BG106" s="408" t="s">
        <v>1790</v>
      </c>
      <c r="BH106" s="416" t="s">
        <v>1791</v>
      </c>
      <c r="BI106" s="416"/>
      <c r="BJ106" s="416"/>
      <c r="BK106" s="416"/>
      <c r="BL106" s="416" t="s">
        <v>114</v>
      </c>
      <c r="BM106" s="408" t="s">
        <v>1779</v>
      </c>
      <c r="BN106" s="408" t="s">
        <v>114</v>
      </c>
      <c r="BO106" s="673" t="s">
        <v>114</v>
      </c>
    </row>
    <row r="107" spans="1:67" ht="114.75">
      <c r="A107" s="748"/>
      <c r="B107" s="751"/>
      <c r="C107" s="754"/>
      <c r="D107" s="682"/>
      <c r="E107" s="682"/>
      <c r="F107" s="483"/>
      <c r="G107" s="486"/>
      <c r="H107" s="487"/>
      <c r="I107" s="736"/>
      <c r="J107" s="463"/>
      <c r="K107" s="736"/>
      <c r="L107" s="408"/>
      <c r="M107" s="458"/>
      <c r="N107" s="408"/>
      <c r="O107" s="408"/>
      <c r="P107" s="486"/>
      <c r="Q107" s="411"/>
      <c r="R107" s="487"/>
      <c r="S107" s="455"/>
      <c r="T107" s="487"/>
      <c r="U107" s="455"/>
      <c r="V107" s="487"/>
      <c r="W107" s="455"/>
      <c r="X107" s="458"/>
      <c r="Y107" s="455"/>
      <c r="Z107" s="455"/>
      <c r="AA107" s="464"/>
      <c r="AB107" s="243">
        <v>2</v>
      </c>
      <c r="AC107" s="279" t="s">
        <v>1671</v>
      </c>
      <c r="AD107" s="239">
        <v>1</v>
      </c>
      <c r="AE107" s="239" t="s">
        <v>1529</v>
      </c>
      <c r="AF107" s="255" t="str">
        <f>IF(OR(AG107="Preventivo",AG107="Detectivo"),"Probabilidad",IF(AG107="Correctivo","Impacto",""))</f>
        <v>Probabilidad</v>
      </c>
      <c r="AG107" s="246" t="s">
        <v>1655</v>
      </c>
      <c r="AH107" s="241">
        <f t="shared" si="5"/>
        <v>0.15</v>
      </c>
      <c r="AI107" s="246" t="s">
        <v>1645</v>
      </c>
      <c r="AJ107" s="241">
        <f t="shared" si="6"/>
        <v>0.15</v>
      </c>
      <c r="AK107" s="247">
        <f t="shared" si="7"/>
        <v>0.3</v>
      </c>
      <c r="AL107" s="256">
        <f>IFERROR(IF(AND(AF106="Probabilidad",AF107="Probabilidad"),(AL106-(+AL106*AK107)),IF(AF107="Probabilidad",(S106-(+S106*AK107)),IF(AF107="Impacto",AL106,""))),"")</f>
        <v>0.252</v>
      </c>
      <c r="AM107" s="256">
        <f>IFERROR(IF(AND(AF106="Impacto",AF107="Impacto"),(AM106-(+AM106*AK107)),IF(AF107="Impacto",(Y106-(+Y106*AK107)),IF(AF107="Probabilidad",AM106,""))),"")</f>
        <v>0.8</v>
      </c>
      <c r="AN107" s="249" t="s">
        <v>99</v>
      </c>
      <c r="AO107" s="249" t="s">
        <v>100</v>
      </c>
      <c r="AP107" s="249" t="s">
        <v>101</v>
      </c>
      <c r="AQ107" s="487"/>
      <c r="AR107" s="463"/>
      <c r="AS107" s="463"/>
      <c r="AT107" s="464"/>
      <c r="AU107" s="463"/>
      <c r="AV107" s="463"/>
      <c r="AW107" s="464"/>
      <c r="AX107" s="464"/>
      <c r="AY107" s="464"/>
      <c r="AZ107" s="736"/>
      <c r="BA107" s="591"/>
      <c r="BB107" s="693"/>
      <c r="BC107" s="408"/>
      <c r="BD107" s="408"/>
      <c r="BE107" s="492"/>
      <c r="BF107" s="408"/>
      <c r="BG107" s="408"/>
      <c r="BH107" s="416"/>
      <c r="BI107" s="416"/>
      <c r="BJ107" s="416"/>
      <c r="BK107" s="416"/>
      <c r="BL107" s="416"/>
      <c r="BM107" s="408"/>
      <c r="BN107" s="408"/>
      <c r="BO107" s="673"/>
    </row>
    <row r="108" spans="1:67" ht="75">
      <c r="A108" s="748"/>
      <c r="B108" s="751"/>
      <c r="C108" s="754"/>
      <c r="D108" s="682"/>
      <c r="E108" s="682"/>
      <c r="F108" s="483"/>
      <c r="G108" s="486"/>
      <c r="H108" s="487"/>
      <c r="I108" s="736"/>
      <c r="J108" s="463"/>
      <c r="K108" s="736"/>
      <c r="L108" s="408"/>
      <c r="M108" s="458"/>
      <c r="N108" s="408"/>
      <c r="O108" s="408"/>
      <c r="P108" s="486"/>
      <c r="Q108" s="411"/>
      <c r="R108" s="487"/>
      <c r="S108" s="455"/>
      <c r="T108" s="487"/>
      <c r="U108" s="455"/>
      <c r="V108" s="487"/>
      <c r="W108" s="455"/>
      <c r="X108" s="458"/>
      <c r="Y108" s="455"/>
      <c r="Z108" s="455"/>
      <c r="AA108" s="464"/>
      <c r="AB108" s="243">
        <v>3</v>
      </c>
      <c r="AC108" s="282" t="s">
        <v>1792</v>
      </c>
      <c r="AD108" s="239">
        <v>1</v>
      </c>
      <c r="AE108" s="239" t="s">
        <v>1529</v>
      </c>
      <c r="AF108" s="245" t="str">
        <f>IF(OR(AG108="Preventivo",AG108="Detectivo"),"Probabilidad",IF(AG108="Correctivo","Impacto",""))</f>
        <v>Probabilidad</v>
      </c>
      <c r="AG108" s="246" t="s">
        <v>1644</v>
      </c>
      <c r="AH108" s="241">
        <f t="shared" si="5"/>
        <v>0.25</v>
      </c>
      <c r="AI108" s="246" t="s">
        <v>1645</v>
      </c>
      <c r="AJ108" s="241">
        <f t="shared" si="6"/>
        <v>0.15</v>
      </c>
      <c r="AK108" s="247">
        <f t="shared" si="7"/>
        <v>0.4</v>
      </c>
      <c r="AL108" s="248">
        <f>IFERROR(IF(AND(AF107="Probabilidad",AF108="Probabilidad"),(AL107-(+AL107*AK108)),IF(AND(AF107="Impacto",AF108="Probabilidad"),(AL106-(+AL106*AK108)),IF(AF108="Impacto",AL107,""))),"")</f>
        <v>0.1512</v>
      </c>
      <c r="AM108" s="248">
        <f>IFERROR(IF(AND(AF107="Impacto",AF108="Impacto"),(AM107-(+AM107*AK108)),IF(AND(AF107="Probabilidad",AF108="Impacto"),(AM106-(+AM106*AK108)),IF(AF108="Probabilidad",AM107,""))),"")</f>
        <v>0.8</v>
      </c>
      <c r="AN108" s="249" t="s">
        <v>99</v>
      </c>
      <c r="AO108" s="249" t="s">
        <v>100</v>
      </c>
      <c r="AP108" s="249" t="s">
        <v>101</v>
      </c>
      <c r="AQ108" s="487"/>
      <c r="AR108" s="463"/>
      <c r="AS108" s="463"/>
      <c r="AT108" s="464"/>
      <c r="AU108" s="463"/>
      <c r="AV108" s="463"/>
      <c r="AW108" s="464"/>
      <c r="AX108" s="464"/>
      <c r="AY108" s="464"/>
      <c r="AZ108" s="736"/>
      <c r="BA108" s="591"/>
      <c r="BB108" s="693"/>
      <c r="BC108" s="408"/>
      <c r="BD108" s="408"/>
      <c r="BE108" s="492"/>
      <c r="BF108" s="408"/>
      <c r="BG108" s="408"/>
      <c r="BH108" s="416"/>
      <c r="BI108" s="416"/>
      <c r="BJ108" s="416"/>
      <c r="BK108" s="416"/>
      <c r="BL108" s="416"/>
      <c r="BM108" s="408"/>
      <c r="BN108" s="408"/>
      <c r="BO108" s="673"/>
    </row>
    <row r="109" spans="1:67" ht="150">
      <c r="A109" s="748"/>
      <c r="B109" s="751"/>
      <c r="C109" s="754"/>
      <c r="D109" s="682" t="s">
        <v>1470</v>
      </c>
      <c r="E109" s="682" t="s">
        <v>209</v>
      </c>
      <c r="F109" s="483">
        <v>15</v>
      </c>
      <c r="G109" s="486" t="s">
        <v>1793</v>
      </c>
      <c r="H109" s="487" t="s">
        <v>1543</v>
      </c>
      <c r="I109" s="736" t="s">
        <v>1473</v>
      </c>
      <c r="J109" s="463" t="s">
        <v>1794</v>
      </c>
      <c r="K109" s="736" t="s">
        <v>192</v>
      </c>
      <c r="L109" s="408" t="s">
        <v>408</v>
      </c>
      <c r="M109" s="458" t="s">
        <v>1475</v>
      </c>
      <c r="N109" s="408" t="s">
        <v>1785</v>
      </c>
      <c r="O109" s="408" t="s">
        <v>1786</v>
      </c>
      <c r="P109" s="486" t="s">
        <v>114</v>
      </c>
      <c r="Q109" s="411" t="s">
        <v>114</v>
      </c>
      <c r="R109" s="487" t="s">
        <v>91</v>
      </c>
      <c r="S109" s="455">
        <f>IF(R109="Muy Alta",100%,IF(R109="Alta",80%,IF(R109="Media",60%,IF(R109="Baja",40%,IF(R109="Muy Baja",20%,"")))))</f>
        <v>0.6</v>
      </c>
      <c r="T109" s="487" t="s">
        <v>125</v>
      </c>
      <c r="U109" s="455">
        <f>IF(T109="Catastrófico",100%,IF(T109="Mayor",80%,IF(T109="Moderado",60%,IF(T109="Menor",40%,IF(T109="Leve",20%,"")))))</f>
        <v>0.2</v>
      </c>
      <c r="V109" s="487" t="s">
        <v>92</v>
      </c>
      <c r="W109" s="455">
        <f>IF(V109="Catastrófico",100%,IF(V109="Mayor",80%,IF(V109="Moderado",60%,IF(V109="Menor",40%,IF(V109="Leve",20%,"")))))</f>
        <v>0.8</v>
      </c>
      <c r="X109" s="458" t="str">
        <f>IF(Y109=100%,"Catastrófico",IF(Y109=80%,"Mayor",IF(Y109=60%,"Moderado",IF(Y109=40%,"Menor",IF(Y109=20%,"Leve","")))))</f>
        <v>Mayor</v>
      </c>
      <c r="Y109" s="455">
        <f>IF(AND(U109="",W109=""),"",MAX(U109,W109))</f>
        <v>0.8</v>
      </c>
      <c r="Z109" s="455" t="str">
        <f>CONCATENATE(R109,X109)</f>
        <v>MediaMayor</v>
      </c>
      <c r="AA109" s="464" t="str">
        <f>IF(Z109="Muy AltaLeve","Alto",IF(Z109="Muy AltaMenor","Alto",IF(Z109="Muy AltaModerado","Alto",IF(Z109="Muy AltaMayor","Alto",IF(Z109="Muy AltaCatastrófico","Extremo",IF(Z109="AltaLeve","Moderado",IF(Z109="AltaMenor","Moderado",IF(Z109="AltaModerado","Alto",IF(Z109="AltaMayor","Alto",IF(Z109="AltaCatastrófico","Extremo",IF(Z109="MediaLeve","Moderado",IF(Z109="MediaMenor","Moderado",IF(Z109="MediaModerado","Moderado",IF(Z109="MediaMayor","Alto",IF(Z109="MediaCatastrófico","Extremo",IF(Z109="BajaLeve","Bajo",IF(Z109="BajaMenor","Moderado",IF(Z109="BajaModerado","Moderado",IF(Z109="BajaMayor","Alto",IF(Z109="BajaCatastrófico","Extremo",IF(Z109="Muy BajaLeve","Bajo",IF(Z109="Muy BajaMenor","Bajo",IF(Z109="Muy BajaModerado","Moderado",IF(Z109="Muy BajaMayor","Alto",IF(Z109="Muy BajaCatastrófico","Extremo","")))))))))))))))))))))))))</f>
        <v>Alto</v>
      </c>
      <c r="AB109" s="243">
        <v>1</v>
      </c>
      <c r="AC109" s="283" t="s">
        <v>1795</v>
      </c>
      <c r="AD109" s="239">
        <v>1</v>
      </c>
      <c r="AE109" s="239" t="s">
        <v>1486</v>
      </c>
      <c r="AF109" s="245" t="str">
        <f t="shared" si="4"/>
        <v>Probabilidad</v>
      </c>
      <c r="AG109" s="246" t="s">
        <v>1644</v>
      </c>
      <c r="AH109" s="241">
        <f t="shared" si="5"/>
        <v>0.25</v>
      </c>
      <c r="AI109" s="246" t="s">
        <v>1645</v>
      </c>
      <c r="AJ109" s="241">
        <f t="shared" si="6"/>
        <v>0.15</v>
      </c>
      <c r="AK109" s="247">
        <f t="shared" si="7"/>
        <v>0.4</v>
      </c>
      <c r="AL109" s="248">
        <f>IFERROR(IF(AF109="Probabilidad",(S109-(+S109*AK109)),IF(AF109="Impacto",S109,"")),"")</f>
        <v>0.36</v>
      </c>
      <c r="AM109" s="248">
        <f>IFERROR(IF(AF109="Impacto",(Y109-(+Y109*AK109)),IF(AF109="Probabilidad",Y109,"")),"")</f>
        <v>0.8</v>
      </c>
      <c r="AN109" s="249" t="s">
        <v>99</v>
      </c>
      <c r="AO109" s="249" t="s">
        <v>100</v>
      </c>
      <c r="AP109" s="249" t="s">
        <v>101</v>
      </c>
      <c r="AQ109" s="487" t="s">
        <v>1771</v>
      </c>
      <c r="AR109" s="462">
        <f>S109</f>
        <v>0.6</v>
      </c>
      <c r="AS109" s="462">
        <f>IF(AL109="","",MIN(AL109:AL110))</f>
        <v>0.216</v>
      </c>
      <c r="AT109" s="464" t="str">
        <f>IFERROR(IF(AS109="","",IF(AS109&lt;=0.2,"Muy Baja",IF(AS109&lt;=0.4,"Baja",IF(AS109&lt;=0.6,"Media",IF(AS109&lt;=0.8,"Alta","Muy Alta"))))),"")</f>
        <v>Baja</v>
      </c>
      <c r="AU109" s="462">
        <f>Y109</f>
        <v>0.8</v>
      </c>
      <c r="AV109" s="462">
        <f>IF(AM109="","",MIN(AM109:AM110))</f>
        <v>0.8</v>
      </c>
      <c r="AW109" s="464" t="str">
        <f>IFERROR(IF(AV109="","",IF(AV109&lt;=0.2,"Leve",IF(AV109&lt;=0.4,"Menor",IF(AV109&lt;=0.6,"Moderado",IF(AV109&lt;=0.8,"Mayor","Catastrófico"))))),"")</f>
        <v>Mayor</v>
      </c>
      <c r="AX109" s="464" t="str">
        <f>AA109</f>
        <v>Alto</v>
      </c>
      <c r="AY109" s="464" t="str">
        <f>IFERROR(IF(OR(AND(AT109="Muy Baja",AW109="Leve"),AND(AT109="Muy Baja",AW109="Menor"),AND(AT109="Baja",AW109="Leve")),"Bajo",IF(OR(AND(AT109="Muy baja",AW109="Moderado"),AND(AT109="Baja",AW109="Menor"),AND(AT109="Baja",AW109="Moderado"),AND(AT109="Media",AW109="Leve"),AND(AT109="Media",AW109="Menor"),AND(AT109="Media",AW109="Moderado"),AND(AT109="Alta",AW109="Leve"),AND(AT109="Alta",AW109="Menor")),"Moderado",IF(OR(AND(AT109="Muy Baja",AW109="Mayor"),AND(AT109="Baja",AW109="Mayor"),AND(AT109="Media",AW109="Mayor"),AND(AT109="Alta",AW109="Moderado"),AND(AT109="Alta",AW109="Mayor"),AND(AT109="Muy Alta",AW109="Leve"),AND(AT109="Muy Alta",AW109="Menor"),AND(AT109="Muy Alta",AW109="Moderado"),AND(AT109="Muy Alta",AW109="Mayor")),"Alto",IF(OR(AND(AT109="Muy Baja",AW109="Catastrófico"),AND(AT109="Baja",AW109="Catastrófico"),AND(AT109="Media",AW109="Catastrófico"),AND(AT109="Alta",AW109="Catastrófico"),AND(AT109="Muy Alta",AW109="Catastrófico")),"Extremo","")))),"")</f>
        <v>Alto</v>
      </c>
      <c r="AZ109" s="736" t="s">
        <v>105</v>
      </c>
      <c r="BA109" s="821" t="s">
        <v>1796</v>
      </c>
      <c r="BB109" s="822" t="s">
        <v>1797</v>
      </c>
      <c r="BC109" s="408" t="s">
        <v>1774</v>
      </c>
      <c r="BD109" s="408" t="s">
        <v>1775</v>
      </c>
      <c r="BE109" s="492" t="s">
        <v>265</v>
      </c>
      <c r="BF109" s="408" t="s">
        <v>1798</v>
      </c>
      <c r="BG109" s="408" t="s">
        <v>1799</v>
      </c>
      <c r="BH109" s="416" t="s">
        <v>1800</v>
      </c>
      <c r="BI109" s="416"/>
      <c r="BJ109" s="416"/>
      <c r="BK109" s="416"/>
      <c r="BL109" s="416" t="s">
        <v>114</v>
      </c>
      <c r="BM109" s="408" t="s">
        <v>1779</v>
      </c>
      <c r="BN109" s="408" t="s">
        <v>114</v>
      </c>
      <c r="BO109" s="673" t="s">
        <v>114</v>
      </c>
    </row>
    <row r="110" spans="1:67" ht="70.5">
      <c r="A110" s="748"/>
      <c r="B110" s="751"/>
      <c r="C110" s="754"/>
      <c r="D110" s="682"/>
      <c r="E110" s="682"/>
      <c r="F110" s="483"/>
      <c r="G110" s="486"/>
      <c r="H110" s="487"/>
      <c r="I110" s="736"/>
      <c r="J110" s="463"/>
      <c r="K110" s="736"/>
      <c r="L110" s="408"/>
      <c r="M110" s="458"/>
      <c r="N110" s="408"/>
      <c r="O110" s="408"/>
      <c r="P110" s="486"/>
      <c r="Q110" s="411"/>
      <c r="R110" s="487"/>
      <c r="S110" s="455"/>
      <c r="T110" s="487"/>
      <c r="U110" s="455"/>
      <c r="V110" s="487"/>
      <c r="W110" s="455"/>
      <c r="X110" s="458"/>
      <c r="Y110" s="455"/>
      <c r="Z110" s="455"/>
      <c r="AA110" s="464"/>
      <c r="AB110" s="243">
        <v>2</v>
      </c>
      <c r="AC110" s="279" t="s">
        <v>1801</v>
      </c>
      <c r="AD110" s="239">
        <v>1</v>
      </c>
      <c r="AE110" s="239" t="s">
        <v>1619</v>
      </c>
      <c r="AF110" s="245" t="str">
        <f t="shared" si="4"/>
        <v>Probabilidad</v>
      </c>
      <c r="AG110" s="246" t="s">
        <v>1644</v>
      </c>
      <c r="AH110" s="241">
        <f t="shared" si="5"/>
        <v>0.25</v>
      </c>
      <c r="AI110" s="246" t="s">
        <v>1645</v>
      </c>
      <c r="AJ110" s="241">
        <f t="shared" si="6"/>
        <v>0.15</v>
      </c>
      <c r="AK110" s="247">
        <f t="shared" si="7"/>
        <v>0.4</v>
      </c>
      <c r="AL110" s="248">
        <f>IFERROR(IF(AND(AF109="Probabilidad",AF110="Probabilidad"),(AL109-(+AL109*AK110)),IF(AF110="Probabilidad",(S109-(+S109*AK110)),IF(AF110="Impacto",AL109,""))),"")</f>
        <v>0.216</v>
      </c>
      <c r="AM110" s="248">
        <f>IFERROR(IF(AND(AF109="Impacto",AF110="Impacto"),(AM109-(+AM109*AK110)),IF(AF110="Impacto",(Y109-(+Y109*AK110)),IF(AF110="Probabilidad",AM109,""))),"")</f>
        <v>0.8</v>
      </c>
      <c r="AN110" s="249" t="s">
        <v>99</v>
      </c>
      <c r="AO110" s="249" t="s">
        <v>100</v>
      </c>
      <c r="AP110" s="249" t="s">
        <v>101</v>
      </c>
      <c r="AQ110" s="487"/>
      <c r="AR110" s="463"/>
      <c r="AS110" s="463"/>
      <c r="AT110" s="464"/>
      <c r="AU110" s="463"/>
      <c r="AV110" s="463"/>
      <c r="AW110" s="464"/>
      <c r="AX110" s="464"/>
      <c r="AY110" s="464"/>
      <c r="AZ110" s="736"/>
      <c r="BA110" s="591"/>
      <c r="BB110" s="693"/>
      <c r="BC110" s="408"/>
      <c r="BD110" s="408"/>
      <c r="BE110" s="492"/>
      <c r="BF110" s="408"/>
      <c r="BG110" s="408"/>
      <c r="BH110" s="416"/>
      <c r="BI110" s="416"/>
      <c r="BJ110" s="416"/>
      <c r="BK110" s="416"/>
      <c r="BL110" s="416"/>
      <c r="BM110" s="408"/>
      <c r="BN110" s="408"/>
      <c r="BO110" s="673"/>
    </row>
    <row r="111" spans="1:67" ht="150">
      <c r="A111" s="748"/>
      <c r="B111" s="751"/>
      <c r="C111" s="754"/>
      <c r="D111" s="682" t="s">
        <v>1470</v>
      </c>
      <c r="E111" s="682" t="s">
        <v>209</v>
      </c>
      <c r="F111" s="483">
        <v>16</v>
      </c>
      <c r="G111" s="408" t="s">
        <v>1793</v>
      </c>
      <c r="H111" s="487" t="s">
        <v>1543</v>
      </c>
      <c r="I111" s="736" t="s">
        <v>1487</v>
      </c>
      <c r="J111" s="463" t="s">
        <v>1802</v>
      </c>
      <c r="K111" s="736" t="s">
        <v>192</v>
      </c>
      <c r="L111" s="408" t="s">
        <v>408</v>
      </c>
      <c r="M111" s="458" t="s">
        <v>1475</v>
      </c>
      <c r="N111" s="408" t="s">
        <v>1785</v>
      </c>
      <c r="O111" s="408" t="s">
        <v>1786</v>
      </c>
      <c r="P111" s="486" t="s">
        <v>114</v>
      </c>
      <c r="Q111" s="485" t="s">
        <v>114</v>
      </c>
      <c r="R111" s="487" t="s">
        <v>233</v>
      </c>
      <c r="S111" s="455">
        <f>IF(R111="Muy Alta",100%,IF(R111="Alta",80%,IF(R111="Media",60%,IF(R111="Baja",40%,IF(R111="Muy Baja",20%,"")))))</f>
        <v>0.8</v>
      </c>
      <c r="T111" s="487" t="s">
        <v>125</v>
      </c>
      <c r="U111" s="455">
        <f>IF(T111="Catastrófico",100%,IF(T111="Mayor",80%,IF(T111="Moderado",60%,IF(T111="Menor",40%,IF(T111="Leve",20%,"")))))</f>
        <v>0.2</v>
      </c>
      <c r="V111" s="487" t="s">
        <v>92</v>
      </c>
      <c r="W111" s="455">
        <f>IF(V111="Catastrófico",100%,IF(V111="Mayor",80%,IF(V111="Moderado",60%,IF(V111="Menor",40%,IF(V111="Leve",20%,"")))))</f>
        <v>0.8</v>
      </c>
      <c r="X111" s="458" t="str">
        <f>IF(Y111=100%,"Catastrófico",IF(Y111=80%,"Mayor",IF(Y111=60%,"Moderado",IF(Y111=40%,"Menor",IF(Y111=20%,"Leve","")))))</f>
        <v>Mayor</v>
      </c>
      <c r="Y111" s="455">
        <f>IF(AND(U111="",W111=""),"",MAX(U111,W111))</f>
        <v>0.8</v>
      </c>
      <c r="Z111" s="455" t="str">
        <f>CONCATENATE(R111,X111)</f>
        <v>AltaMayor</v>
      </c>
      <c r="AA111" s="464" t="str">
        <f>IF(Z111="Muy AltaLeve","Alto",IF(Z111="Muy AltaMenor","Alto",IF(Z111="Muy AltaModerado","Alto",IF(Z111="Muy AltaMayor","Alto",IF(Z111="Muy AltaCatastrófico","Extremo",IF(Z111="AltaLeve","Moderado",IF(Z111="AltaMenor","Moderado",IF(Z111="AltaModerado","Alto",IF(Z111="AltaMayor","Alto",IF(Z111="AltaCatastrófico","Extremo",IF(Z111="MediaLeve","Moderado",IF(Z111="MediaMenor","Moderado",IF(Z111="MediaModerado","Moderado",IF(Z111="MediaMayor","Alto",IF(Z111="MediaCatastrófico","Extremo",IF(Z111="BajaLeve","Bajo",IF(Z111="BajaMenor","Moderado",IF(Z111="BajaModerado","Moderado",IF(Z111="BajaMayor","Alto",IF(Z111="BajaCatastrófico","Extremo",IF(Z111="Muy BajaLeve","Bajo",IF(Z111="Muy BajaMenor","Bajo",IF(Z111="Muy BajaModerado","Moderado",IF(Z111="Muy BajaMayor","Alto",IF(Z111="Muy BajaCatastrófico","Extremo","")))))))))))))))))))))))))</f>
        <v>Alto</v>
      </c>
      <c r="AB111" s="243">
        <v>1</v>
      </c>
      <c r="AC111" s="283" t="s">
        <v>1795</v>
      </c>
      <c r="AD111" s="239">
        <v>1</v>
      </c>
      <c r="AE111" s="239" t="s">
        <v>1486</v>
      </c>
      <c r="AF111" s="245" t="str">
        <f t="shared" si="4"/>
        <v>Probabilidad</v>
      </c>
      <c r="AG111" s="246" t="s">
        <v>1644</v>
      </c>
      <c r="AH111" s="241">
        <f t="shared" si="5"/>
        <v>0.25</v>
      </c>
      <c r="AI111" s="246" t="s">
        <v>98</v>
      </c>
      <c r="AJ111" s="241">
        <f t="shared" si="6"/>
        <v>0.15</v>
      </c>
      <c r="AK111" s="247">
        <f t="shared" si="7"/>
        <v>0.4</v>
      </c>
      <c r="AL111" s="248">
        <f>IFERROR(IF(AF111="Probabilidad",(S111-(+S111*AK111)),IF(AF111="Impacto",S111,"")),"")</f>
        <v>0.48</v>
      </c>
      <c r="AM111" s="248">
        <f>IFERROR(IF(AF111="Impacto",(Y111-(+Y111*AK111)),IF(AF111="Probabilidad",Y111,"")),"")</f>
        <v>0.8</v>
      </c>
      <c r="AN111" s="249" t="s">
        <v>99</v>
      </c>
      <c r="AO111" s="249" t="s">
        <v>100</v>
      </c>
      <c r="AP111" s="249" t="s">
        <v>101</v>
      </c>
      <c r="AQ111" s="487" t="s">
        <v>1803</v>
      </c>
      <c r="AR111" s="462">
        <f>S111</f>
        <v>0.8</v>
      </c>
      <c r="AS111" s="462">
        <f>IF(AL111="","",MIN(AL111:AL113))</f>
        <v>0.24</v>
      </c>
      <c r="AT111" s="464" t="str">
        <f>IFERROR(IF(AS111="","",IF(AS111&lt;=0.2,"Muy Baja",IF(AS111&lt;=0.4,"Baja",IF(AS111&lt;=0.6,"Media",IF(AS111&lt;=0.8,"Alta","Muy Alta"))))),"")</f>
        <v>Baja</v>
      </c>
      <c r="AU111" s="462">
        <f>Y111</f>
        <v>0.8</v>
      </c>
      <c r="AV111" s="462">
        <f>IF(AM111="","",MIN(AM111:AM113))</f>
        <v>0.60000000000000009</v>
      </c>
      <c r="AW111" s="464" t="str">
        <f>IFERROR(IF(AV111="","",IF(AV111&lt;=0.2,"Leve",IF(AV111&lt;=0.4,"Menor",IF(AV111&lt;=0.6,"Moderado",IF(AV111&lt;=0.8,"Mayor","Catastrófico"))))),"")</f>
        <v>Moderado</v>
      </c>
      <c r="AX111" s="464" t="str">
        <f>AA111</f>
        <v>Alto</v>
      </c>
      <c r="AY111" s="464" t="str">
        <f>IFERROR(IF(OR(AND(AT111="Muy Baja",AW111="Leve"),AND(AT111="Muy Baja",AW111="Menor"),AND(AT111="Baja",AW111="Leve")),"Bajo",IF(OR(AND(AT111="Muy baja",AW111="Moderado"),AND(AT111="Baja",AW111="Menor"),AND(AT111="Baja",AW111="Moderado"),AND(AT111="Media",AW111="Leve"),AND(AT111="Media",AW111="Menor"),AND(AT111="Media",AW111="Moderado"),AND(AT111="Alta",AW111="Leve"),AND(AT111="Alta",AW111="Menor")),"Moderado",IF(OR(AND(AT111="Muy Baja",AW111="Mayor"),AND(AT111="Baja",AW111="Mayor"),AND(AT111="Media",AW111="Mayor"),AND(AT111="Alta",AW111="Moderado"),AND(AT111="Alta",AW111="Mayor"),AND(AT111="Muy Alta",AW111="Leve"),AND(AT111="Muy Alta",AW111="Menor"),AND(AT111="Muy Alta",AW111="Moderado"),AND(AT111="Muy Alta",AW111="Mayor")),"Alto",IF(OR(AND(AT111="Muy Baja",AW111="Catastrófico"),AND(AT111="Baja",AW111="Catastrófico"),AND(AT111="Media",AW111="Catastrófico"),AND(AT111="Alta",AW111="Catastrófico"),AND(AT111="Muy Alta",AW111="Catastrófico")),"Extremo","")))),"")</f>
        <v>Moderado</v>
      </c>
      <c r="AZ111" s="736" t="s">
        <v>105</v>
      </c>
      <c r="BA111" s="821" t="s">
        <v>1804</v>
      </c>
      <c r="BB111" s="822" t="s">
        <v>1805</v>
      </c>
      <c r="BC111" s="408" t="s">
        <v>1774</v>
      </c>
      <c r="BD111" s="408" t="s">
        <v>1775</v>
      </c>
      <c r="BE111" s="492" t="s">
        <v>265</v>
      </c>
      <c r="BF111" s="408" t="s">
        <v>1806</v>
      </c>
      <c r="BG111" s="408" t="s">
        <v>1807</v>
      </c>
      <c r="BH111" s="416" t="s">
        <v>1800</v>
      </c>
      <c r="BI111" s="416"/>
      <c r="BJ111" s="416"/>
      <c r="BK111" s="416"/>
      <c r="BL111" s="416" t="s">
        <v>114</v>
      </c>
      <c r="BM111" s="408" t="s">
        <v>1779</v>
      </c>
      <c r="BN111" s="408" t="s">
        <v>114</v>
      </c>
      <c r="BO111" s="673" t="s">
        <v>114</v>
      </c>
    </row>
    <row r="112" spans="1:67" ht="70.5">
      <c r="A112" s="748"/>
      <c r="B112" s="751"/>
      <c r="C112" s="754"/>
      <c r="D112" s="682"/>
      <c r="E112" s="682"/>
      <c r="F112" s="483"/>
      <c r="G112" s="408"/>
      <c r="H112" s="487"/>
      <c r="I112" s="736"/>
      <c r="J112" s="463"/>
      <c r="K112" s="736"/>
      <c r="L112" s="408"/>
      <c r="M112" s="458"/>
      <c r="N112" s="408"/>
      <c r="O112" s="408"/>
      <c r="P112" s="486"/>
      <c r="Q112" s="485"/>
      <c r="R112" s="487"/>
      <c r="S112" s="455"/>
      <c r="T112" s="487"/>
      <c r="U112" s="455"/>
      <c r="V112" s="487"/>
      <c r="W112" s="455"/>
      <c r="X112" s="458"/>
      <c r="Y112" s="455"/>
      <c r="Z112" s="455"/>
      <c r="AA112" s="464"/>
      <c r="AB112" s="243">
        <v>2</v>
      </c>
      <c r="AC112" s="279" t="s">
        <v>1808</v>
      </c>
      <c r="AD112" s="239">
        <v>1</v>
      </c>
      <c r="AE112" s="237" t="s">
        <v>1619</v>
      </c>
      <c r="AF112" s="245" t="str">
        <f t="shared" si="4"/>
        <v>Probabilidad</v>
      </c>
      <c r="AG112" s="246" t="s">
        <v>1644</v>
      </c>
      <c r="AH112" s="241">
        <f t="shared" si="5"/>
        <v>0.25</v>
      </c>
      <c r="AI112" s="246" t="s">
        <v>710</v>
      </c>
      <c r="AJ112" s="241">
        <f t="shared" si="6"/>
        <v>0.25</v>
      </c>
      <c r="AK112" s="247">
        <f t="shared" si="7"/>
        <v>0.5</v>
      </c>
      <c r="AL112" s="248">
        <f>IFERROR(IF(AND(AF111="Probabilidad",AF112="Probabilidad"),(AL111-(+AL111*AK112)),IF(AF112="Probabilidad",(S111-(+S111*AK112)),IF(AF112="Impacto",AL111,""))),"")</f>
        <v>0.24</v>
      </c>
      <c r="AM112" s="248">
        <f>IFERROR(IF(AND(AF111="Impacto",AF112="Impacto"),(AM111-(+AM111*AK112)),IF(AF112="Impacto",(Y111-(+Y111*AK112)),IF(AF112="Probabilidad",AM111,""))),"")</f>
        <v>0.8</v>
      </c>
      <c r="AN112" s="249" t="s">
        <v>99</v>
      </c>
      <c r="AO112" s="249" t="s">
        <v>100</v>
      </c>
      <c r="AP112" s="249" t="s">
        <v>101</v>
      </c>
      <c r="AQ112" s="487"/>
      <c r="AR112" s="463"/>
      <c r="AS112" s="463"/>
      <c r="AT112" s="464"/>
      <c r="AU112" s="463"/>
      <c r="AV112" s="463"/>
      <c r="AW112" s="464"/>
      <c r="AX112" s="464"/>
      <c r="AY112" s="464"/>
      <c r="AZ112" s="736"/>
      <c r="BA112" s="591"/>
      <c r="BB112" s="693"/>
      <c r="BC112" s="408"/>
      <c r="BD112" s="408"/>
      <c r="BE112" s="492"/>
      <c r="BF112" s="408"/>
      <c r="BG112" s="408"/>
      <c r="BH112" s="416"/>
      <c r="BI112" s="416"/>
      <c r="BJ112" s="416"/>
      <c r="BK112" s="416"/>
      <c r="BL112" s="416"/>
      <c r="BM112" s="408"/>
      <c r="BN112" s="408"/>
      <c r="BO112" s="673"/>
    </row>
    <row r="113" spans="1:67" ht="70.5">
      <c r="A113" s="748"/>
      <c r="B113" s="751"/>
      <c r="C113" s="754"/>
      <c r="D113" s="682"/>
      <c r="E113" s="682"/>
      <c r="F113" s="483"/>
      <c r="G113" s="408"/>
      <c r="H113" s="487"/>
      <c r="I113" s="736"/>
      <c r="J113" s="463"/>
      <c r="K113" s="736"/>
      <c r="L113" s="408"/>
      <c r="M113" s="458"/>
      <c r="N113" s="408"/>
      <c r="O113" s="408"/>
      <c r="P113" s="486"/>
      <c r="Q113" s="485"/>
      <c r="R113" s="487"/>
      <c r="S113" s="455"/>
      <c r="T113" s="487"/>
      <c r="U113" s="455"/>
      <c r="V113" s="487"/>
      <c r="W113" s="455"/>
      <c r="X113" s="458"/>
      <c r="Y113" s="455"/>
      <c r="Z113" s="455"/>
      <c r="AA113" s="464"/>
      <c r="AB113" s="243">
        <v>3</v>
      </c>
      <c r="AC113" s="279" t="s">
        <v>1809</v>
      </c>
      <c r="AD113" s="239">
        <v>1</v>
      </c>
      <c r="AE113" s="239" t="s">
        <v>1619</v>
      </c>
      <c r="AF113" s="245" t="str">
        <f t="shared" si="4"/>
        <v>Impacto</v>
      </c>
      <c r="AG113" s="246" t="s">
        <v>1656</v>
      </c>
      <c r="AH113" s="241">
        <f t="shared" si="5"/>
        <v>0.1</v>
      </c>
      <c r="AI113" s="246" t="s">
        <v>98</v>
      </c>
      <c r="AJ113" s="241">
        <f t="shared" si="6"/>
        <v>0.15</v>
      </c>
      <c r="AK113" s="247">
        <f t="shared" si="7"/>
        <v>0.25</v>
      </c>
      <c r="AL113" s="248">
        <f>IFERROR(IF(AND(AF112="Probabilidad",AF113="Probabilidad"),(AL112-(+AL112*AK113)),IF(AND(AF112="Impacto",AF113="Probabilidad"),(AL111-(+AL111*AK113)),IF(AF113="Impacto",AL112,""))),"")</f>
        <v>0.24</v>
      </c>
      <c r="AM113" s="248">
        <f>IFERROR(IF(AND(AF112="Impacto",AF113="Impacto"),(AM112-(+AM112*AK113)),IF(AND(AF112="Probabilidad",AF113="Impacto"),(AM111-(+AM111*AK113)),IF(AF113="Probabilidad",AM112,""))),"")</f>
        <v>0.60000000000000009</v>
      </c>
      <c r="AN113" s="249" t="s">
        <v>99</v>
      </c>
      <c r="AO113" s="249" t="s">
        <v>100</v>
      </c>
      <c r="AP113" s="249" t="s">
        <v>101</v>
      </c>
      <c r="AQ113" s="487"/>
      <c r="AR113" s="463"/>
      <c r="AS113" s="463"/>
      <c r="AT113" s="464"/>
      <c r="AU113" s="463"/>
      <c r="AV113" s="463"/>
      <c r="AW113" s="464"/>
      <c r="AX113" s="464"/>
      <c r="AY113" s="464"/>
      <c r="AZ113" s="736"/>
      <c r="BA113" s="591"/>
      <c r="BB113" s="693"/>
      <c r="BC113" s="408"/>
      <c r="BD113" s="408"/>
      <c r="BE113" s="492"/>
      <c r="BF113" s="408"/>
      <c r="BG113" s="408"/>
      <c r="BH113" s="416"/>
      <c r="BI113" s="416"/>
      <c r="BJ113" s="416"/>
      <c r="BK113" s="416"/>
      <c r="BL113" s="416"/>
      <c r="BM113" s="408"/>
      <c r="BN113" s="408"/>
      <c r="BO113" s="673"/>
    </row>
    <row r="114" spans="1:67" ht="89.25">
      <c r="A114" s="748"/>
      <c r="B114" s="751"/>
      <c r="C114" s="754"/>
      <c r="D114" s="682" t="s">
        <v>1470</v>
      </c>
      <c r="E114" s="682" t="s">
        <v>209</v>
      </c>
      <c r="F114" s="483">
        <v>17</v>
      </c>
      <c r="G114" s="408" t="s">
        <v>1810</v>
      </c>
      <c r="H114" s="487" t="s">
        <v>1501</v>
      </c>
      <c r="I114" s="736" t="s">
        <v>1473</v>
      </c>
      <c r="J114" s="463" t="s">
        <v>1811</v>
      </c>
      <c r="K114" s="736" t="s">
        <v>192</v>
      </c>
      <c r="L114" s="408" t="s">
        <v>408</v>
      </c>
      <c r="M114" s="464" t="s">
        <v>1475</v>
      </c>
      <c r="N114" s="408" t="s">
        <v>1785</v>
      </c>
      <c r="O114" s="408" t="s">
        <v>1786</v>
      </c>
      <c r="P114" s="484" t="s">
        <v>114</v>
      </c>
      <c r="Q114" s="485" t="s">
        <v>114</v>
      </c>
      <c r="R114" s="487" t="s">
        <v>91</v>
      </c>
      <c r="S114" s="455">
        <f>IF(R114="Muy Alta",100%,IF(R114="Alta",80%,IF(R114="Media",60%,IF(R114="Baja",40%,IF(R114="Muy Baja",20%,"")))))</f>
        <v>0.6</v>
      </c>
      <c r="T114" s="487" t="s">
        <v>130</v>
      </c>
      <c r="U114" s="455">
        <f>IF(T114="Catastrófico",100%,IF(T114="Mayor",80%,IF(T114="Moderado",60%,IF(T114="Menor",40%,IF(T114="Leve",20%,"")))))</f>
        <v>0.6</v>
      </c>
      <c r="V114" s="487" t="s">
        <v>92</v>
      </c>
      <c r="W114" s="455">
        <f>IF(V114="Catastrófico",100%,IF(V114="Mayor",80%,IF(V114="Moderado",60%,IF(V114="Menor",40%,IF(V114="Leve",20%,"")))))</f>
        <v>0.8</v>
      </c>
      <c r="X114" s="458" t="str">
        <f>IF(Y114=100%,"Catastrófico",IF(Y114=80%,"Mayor",IF(Y114=60%,"Moderado",IF(Y114=40%,"Menor",IF(Y114=20%,"Leve","")))))</f>
        <v>Mayor</v>
      </c>
      <c r="Y114" s="455">
        <f>IF(AND(U114="",W114=""),"",MAX(U114,W114))</f>
        <v>0.8</v>
      </c>
      <c r="Z114" s="455" t="str">
        <f>CONCATENATE(R114,X114)</f>
        <v>MediaMayor</v>
      </c>
      <c r="AA114" s="464" t="str">
        <f>IF(Z114="Muy AltaLeve","Alto",IF(Z114="Muy AltaMenor","Alto",IF(Z114="Muy AltaModerado","Alto",IF(Z114="Muy AltaMayor","Alto",IF(Z114="Muy AltaCatastrófico","Extremo",IF(Z114="AltaLeve","Moderado",IF(Z114="AltaMenor","Moderado",IF(Z114="AltaModerado","Alto",IF(Z114="AltaMayor","Alto",IF(Z114="AltaCatastrófico","Extremo",IF(Z114="MediaLeve","Moderado",IF(Z114="MediaMenor","Moderado",IF(Z114="MediaModerado","Moderado",IF(Z114="MediaMayor","Alto",IF(Z114="MediaCatastrófico","Extremo",IF(Z114="BajaLeve","Bajo",IF(Z114="BajaMenor","Moderado",IF(Z114="BajaModerado","Moderado",IF(Z114="BajaMayor","Alto",IF(Z114="BajaCatastrófico","Extremo",IF(Z114="Muy BajaLeve","Bajo",IF(Z114="Muy BajaMenor","Bajo",IF(Z114="Muy BajaModerado","Moderado",IF(Z114="Muy BajaMayor","Alto",IF(Z114="Muy BajaCatastrófico","Extremo","")))))))))))))))))))))))))</f>
        <v>Alto</v>
      </c>
      <c r="AB114" s="243">
        <v>1</v>
      </c>
      <c r="AC114" s="279" t="s">
        <v>1583</v>
      </c>
      <c r="AD114" s="239">
        <v>1</v>
      </c>
      <c r="AE114" s="237" t="s">
        <v>1812</v>
      </c>
      <c r="AF114" s="245" t="str">
        <f t="shared" si="4"/>
        <v>Impacto</v>
      </c>
      <c r="AG114" s="246" t="s">
        <v>1656</v>
      </c>
      <c r="AH114" s="241">
        <f t="shared" si="5"/>
        <v>0.1</v>
      </c>
      <c r="AI114" s="246" t="s">
        <v>1645</v>
      </c>
      <c r="AJ114" s="241">
        <f t="shared" si="6"/>
        <v>0.15</v>
      </c>
      <c r="AK114" s="247">
        <f t="shared" si="7"/>
        <v>0.25</v>
      </c>
      <c r="AL114" s="248">
        <f>IFERROR(IF(AF114="Probabilidad",(S114-(+S114*AK114)),IF(AF114="Impacto",S114,"")),"")</f>
        <v>0.6</v>
      </c>
      <c r="AM114" s="248">
        <f>IFERROR(IF(AF114="Impacto",(Y114-(+Y114*AK114)),IF(AF114="Probabilidad",Y114,"")),"")</f>
        <v>0.60000000000000009</v>
      </c>
      <c r="AN114" s="249" t="s">
        <v>99</v>
      </c>
      <c r="AO114" s="249" t="s">
        <v>100</v>
      </c>
      <c r="AP114" s="249" t="s">
        <v>101</v>
      </c>
      <c r="AQ114" s="487" t="s">
        <v>1771</v>
      </c>
      <c r="AR114" s="462">
        <f>S114</f>
        <v>0.6</v>
      </c>
      <c r="AS114" s="462">
        <f>IF(AL114="","",MIN(AL114:AL119))</f>
        <v>0.12348000000000001</v>
      </c>
      <c r="AT114" s="464" t="str">
        <f>IFERROR(IF(AS114="","",IF(AS114&lt;=0.2,"Muy Baja",IF(AS114&lt;=0.4,"Baja",IF(AS114&lt;=0.6,"Media",IF(AS114&lt;=0.8,"Alta","Muy Alta"))))),"")</f>
        <v>Muy Baja</v>
      </c>
      <c r="AU114" s="462">
        <f>Y114</f>
        <v>0.8</v>
      </c>
      <c r="AV114" s="462">
        <f>IF(AM114="","",MIN(AM114:AM119))</f>
        <v>0.45000000000000007</v>
      </c>
      <c r="AW114" s="464" t="str">
        <f>IFERROR(IF(AV114="","",IF(AV114&lt;=0.2,"Leve",IF(AV114&lt;=0.4,"Menor",IF(AV114&lt;=0.6,"Moderado",IF(AV114&lt;=0.8,"Mayor","Catastrófico"))))),"")</f>
        <v>Moderado</v>
      </c>
      <c r="AX114" s="464" t="str">
        <f>AA114</f>
        <v>Alto</v>
      </c>
      <c r="AY114" s="464" t="str">
        <f>IFERROR(IF(OR(AND(AT114="Muy Baja",AW114="Leve"),AND(AT114="Muy Baja",AW114="Menor"),AND(AT114="Baja",AW114="Leve")),"Bajo",IF(OR(AND(AT114="Muy baja",AW114="Moderado"),AND(AT114="Baja",AW114="Menor"),AND(AT114="Baja",AW114="Moderado"),AND(AT114="Media",AW114="Leve"),AND(AT114="Media",AW114="Menor"),AND(AT114="Media",AW114="Moderado"),AND(AT114="Alta",AW114="Leve"),AND(AT114="Alta",AW114="Menor")),"Moderado",IF(OR(AND(AT114="Muy Baja",AW114="Mayor"),AND(AT114="Baja",AW114="Mayor"),AND(AT114="Media",AW114="Mayor"),AND(AT114="Alta",AW114="Moderado"),AND(AT114="Alta",AW114="Mayor"),AND(AT114="Muy Alta",AW114="Leve"),AND(AT114="Muy Alta",AW114="Menor"),AND(AT114="Muy Alta",AW114="Moderado"),AND(AT114="Muy Alta",AW114="Mayor")),"Alto",IF(OR(AND(AT114="Muy Baja",AW114="Catastrófico"),AND(AT114="Baja",AW114="Catastrófico"),AND(AT114="Media",AW114="Catastrófico"),AND(AT114="Alta",AW114="Catastrófico"),AND(AT114="Muy Alta",AW114="Catastrófico")),"Extremo","")))),"")</f>
        <v>Moderado</v>
      </c>
      <c r="AZ114" s="736" t="s">
        <v>105</v>
      </c>
      <c r="BA114" s="821" t="s">
        <v>1813</v>
      </c>
      <c r="BB114" s="822" t="s">
        <v>1814</v>
      </c>
      <c r="BC114" s="408" t="s">
        <v>1774</v>
      </c>
      <c r="BD114" s="408" t="s">
        <v>1775</v>
      </c>
      <c r="BE114" s="492" t="s">
        <v>265</v>
      </c>
      <c r="BF114" s="408" t="s">
        <v>1815</v>
      </c>
      <c r="BG114" s="408" t="s">
        <v>1816</v>
      </c>
      <c r="BH114" s="416" t="s">
        <v>1442</v>
      </c>
      <c r="BI114" s="416"/>
      <c r="BJ114" s="416"/>
      <c r="BK114" s="416"/>
      <c r="BL114" s="416" t="s">
        <v>114</v>
      </c>
      <c r="BM114" s="408" t="s">
        <v>1779</v>
      </c>
      <c r="BN114" s="408" t="s">
        <v>114</v>
      </c>
      <c r="BO114" s="673" t="s">
        <v>114</v>
      </c>
    </row>
    <row r="115" spans="1:67" ht="89.25">
      <c r="A115" s="748"/>
      <c r="B115" s="751"/>
      <c r="C115" s="754"/>
      <c r="D115" s="682"/>
      <c r="E115" s="682"/>
      <c r="F115" s="483"/>
      <c r="G115" s="408"/>
      <c r="H115" s="487"/>
      <c r="I115" s="736"/>
      <c r="J115" s="463"/>
      <c r="K115" s="736"/>
      <c r="L115" s="408"/>
      <c r="M115" s="464"/>
      <c r="N115" s="408"/>
      <c r="O115" s="408"/>
      <c r="P115" s="484"/>
      <c r="Q115" s="485"/>
      <c r="R115" s="487"/>
      <c r="S115" s="455"/>
      <c r="T115" s="487"/>
      <c r="U115" s="455"/>
      <c r="V115" s="487"/>
      <c r="W115" s="455"/>
      <c r="X115" s="458"/>
      <c r="Y115" s="455"/>
      <c r="Z115" s="455"/>
      <c r="AA115" s="464"/>
      <c r="AB115" s="243">
        <v>2</v>
      </c>
      <c r="AC115" s="284" t="s">
        <v>1677</v>
      </c>
      <c r="AD115" s="239">
        <v>1</v>
      </c>
      <c r="AE115" s="239" t="s">
        <v>1575</v>
      </c>
      <c r="AF115" s="245" t="str">
        <f t="shared" si="4"/>
        <v>Probabilidad</v>
      </c>
      <c r="AG115" s="246" t="s">
        <v>1655</v>
      </c>
      <c r="AH115" s="241">
        <f t="shared" si="5"/>
        <v>0.15</v>
      </c>
      <c r="AI115" s="246" t="s">
        <v>710</v>
      </c>
      <c r="AJ115" s="241">
        <f t="shared" si="6"/>
        <v>0.25</v>
      </c>
      <c r="AK115" s="247">
        <f t="shared" si="7"/>
        <v>0.4</v>
      </c>
      <c r="AL115" s="248">
        <f>IFERROR(IF(AND(AF114="Probabilidad",AF115="Probabilidad"),(AL114-(+AL114*AK115)),IF(AF115="Probabilidad",(S114-(+S114*AK115)),IF(AF115="Impacto",AL114,""))),"")</f>
        <v>0.36</v>
      </c>
      <c r="AM115" s="248">
        <f>IFERROR(IF(AND(AF114="Impacto",AF115="Impacto"),(AM114-(+AM114*AK115)),IF(AF115="Impacto",(Y114-(+Y114*AK115)),IF(AF115="Probabilidad",AM114,""))),"")</f>
        <v>0.60000000000000009</v>
      </c>
      <c r="AN115" s="249" t="s">
        <v>99</v>
      </c>
      <c r="AO115" s="249" t="s">
        <v>100</v>
      </c>
      <c r="AP115" s="249" t="s">
        <v>101</v>
      </c>
      <c r="AQ115" s="487"/>
      <c r="AR115" s="463"/>
      <c r="AS115" s="463"/>
      <c r="AT115" s="464"/>
      <c r="AU115" s="463"/>
      <c r="AV115" s="463"/>
      <c r="AW115" s="464"/>
      <c r="AX115" s="464"/>
      <c r="AY115" s="464"/>
      <c r="AZ115" s="736"/>
      <c r="BA115" s="591"/>
      <c r="BB115" s="693"/>
      <c r="BC115" s="408"/>
      <c r="BD115" s="408"/>
      <c r="BE115" s="492"/>
      <c r="BF115" s="408"/>
      <c r="BG115" s="408"/>
      <c r="BH115" s="416"/>
      <c r="BI115" s="416"/>
      <c r="BJ115" s="416"/>
      <c r="BK115" s="416"/>
      <c r="BL115" s="416"/>
      <c r="BM115" s="408"/>
      <c r="BN115" s="408"/>
      <c r="BO115" s="673"/>
    </row>
    <row r="116" spans="1:67" ht="105">
      <c r="A116" s="748"/>
      <c r="B116" s="751"/>
      <c r="C116" s="754"/>
      <c r="D116" s="682"/>
      <c r="E116" s="682"/>
      <c r="F116" s="483"/>
      <c r="G116" s="408"/>
      <c r="H116" s="487"/>
      <c r="I116" s="736"/>
      <c r="J116" s="463"/>
      <c r="K116" s="736"/>
      <c r="L116" s="408"/>
      <c r="M116" s="464"/>
      <c r="N116" s="408"/>
      <c r="O116" s="408"/>
      <c r="P116" s="484"/>
      <c r="Q116" s="485"/>
      <c r="R116" s="487"/>
      <c r="S116" s="455"/>
      <c r="T116" s="487"/>
      <c r="U116" s="455"/>
      <c r="V116" s="487"/>
      <c r="W116" s="455"/>
      <c r="X116" s="458"/>
      <c r="Y116" s="455"/>
      <c r="Z116" s="455"/>
      <c r="AA116" s="464"/>
      <c r="AB116" s="243">
        <v>3</v>
      </c>
      <c r="AC116" s="282" t="s">
        <v>1679</v>
      </c>
      <c r="AD116" s="239">
        <v>1</v>
      </c>
      <c r="AE116" s="239" t="s">
        <v>1817</v>
      </c>
      <c r="AF116" s="245" t="str">
        <f t="shared" si="4"/>
        <v>Probabilidad</v>
      </c>
      <c r="AG116" s="246" t="s">
        <v>1655</v>
      </c>
      <c r="AH116" s="241">
        <f t="shared" si="5"/>
        <v>0.15</v>
      </c>
      <c r="AI116" s="246" t="s">
        <v>1645</v>
      </c>
      <c r="AJ116" s="241">
        <f t="shared" si="6"/>
        <v>0.15</v>
      </c>
      <c r="AK116" s="247">
        <f t="shared" si="7"/>
        <v>0.3</v>
      </c>
      <c r="AL116" s="248">
        <f>IFERROR(IF(AND(AF115="Probabilidad",AF116="Probabilidad"),(AL115-(+AL115*AK116)),IF(AND(AF115="Impacto",AF116="Probabilidad"),(AL114-(+AL114*AK116)),IF(AF116="Impacto",AL115,""))),"")</f>
        <v>0.252</v>
      </c>
      <c r="AM116" s="248">
        <f>IFERROR(IF(AND(AF115="Impacto",AF116="Impacto"),(AM115-(+AM115*AK116)),IF(AND(AF115="Probabilidad",AF116="Impacto"),(AM114-(+AM114*AK116)),IF(AF116="Probabilidad",AM115,""))),"")</f>
        <v>0.60000000000000009</v>
      </c>
      <c r="AN116" s="249" t="s">
        <v>99</v>
      </c>
      <c r="AO116" s="249" t="s">
        <v>100</v>
      </c>
      <c r="AP116" s="249" t="s">
        <v>101</v>
      </c>
      <c r="AQ116" s="487"/>
      <c r="AR116" s="463"/>
      <c r="AS116" s="463"/>
      <c r="AT116" s="464"/>
      <c r="AU116" s="463"/>
      <c r="AV116" s="463"/>
      <c r="AW116" s="464"/>
      <c r="AX116" s="464"/>
      <c r="AY116" s="464"/>
      <c r="AZ116" s="736"/>
      <c r="BA116" s="591"/>
      <c r="BB116" s="693"/>
      <c r="BC116" s="408"/>
      <c r="BD116" s="408"/>
      <c r="BE116" s="492"/>
      <c r="BF116" s="408"/>
      <c r="BG116" s="408"/>
      <c r="BH116" s="416"/>
      <c r="BI116" s="416"/>
      <c r="BJ116" s="416"/>
      <c r="BK116" s="416"/>
      <c r="BL116" s="416"/>
      <c r="BM116" s="408"/>
      <c r="BN116" s="408"/>
      <c r="BO116" s="673"/>
    </row>
    <row r="117" spans="1:67" ht="105">
      <c r="A117" s="748"/>
      <c r="B117" s="751"/>
      <c r="C117" s="754"/>
      <c r="D117" s="682"/>
      <c r="E117" s="682"/>
      <c r="F117" s="483"/>
      <c r="G117" s="408"/>
      <c r="H117" s="487"/>
      <c r="I117" s="736"/>
      <c r="J117" s="463"/>
      <c r="K117" s="736"/>
      <c r="L117" s="408"/>
      <c r="M117" s="464"/>
      <c r="N117" s="408"/>
      <c r="O117" s="408"/>
      <c r="P117" s="484"/>
      <c r="Q117" s="485"/>
      <c r="R117" s="487"/>
      <c r="S117" s="455"/>
      <c r="T117" s="487"/>
      <c r="U117" s="455"/>
      <c r="V117" s="487"/>
      <c r="W117" s="455"/>
      <c r="X117" s="458"/>
      <c r="Y117" s="455"/>
      <c r="Z117" s="455"/>
      <c r="AA117" s="464"/>
      <c r="AB117" s="243">
        <v>4</v>
      </c>
      <c r="AC117" s="282" t="s">
        <v>1679</v>
      </c>
      <c r="AD117" s="239">
        <v>1</v>
      </c>
      <c r="AE117" s="239" t="s">
        <v>1817</v>
      </c>
      <c r="AF117" s="245" t="str">
        <f t="shared" si="4"/>
        <v>Impacto</v>
      </c>
      <c r="AG117" s="246" t="s">
        <v>1656</v>
      </c>
      <c r="AH117" s="241">
        <f t="shared" si="5"/>
        <v>0.1</v>
      </c>
      <c r="AI117" s="246" t="s">
        <v>1645</v>
      </c>
      <c r="AJ117" s="241">
        <f t="shared" si="6"/>
        <v>0.15</v>
      </c>
      <c r="AK117" s="247">
        <f t="shared" si="7"/>
        <v>0.25</v>
      </c>
      <c r="AL117" s="248">
        <f>IFERROR(IF(AND(AF116="Probabilidad",AF117="Probabilidad"),(AL116-(+AL116*AK117)),IF(AND(AF116="Impacto",AF117="Probabilidad"),(AL115-(+AL115*AK117)),IF(AF117="Impacto",AL116,""))),"")</f>
        <v>0.252</v>
      </c>
      <c r="AM117" s="248">
        <f>IFERROR(IF(AND(AF116="Impacto",AF117="Impacto"),(AM116-(+AM116*AK117)),IF(AND(AF116="Probabilidad",AF117="Impacto"),(AM115-(+AM115*AK117)),IF(AF117="Probabilidad",AM116,""))),"")</f>
        <v>0.45000000000000007</v>
      </c>
      <c r="AN117" s="249" t="s">
        <v>99</v>
      </c>
      <c r="AO117" s="249" t="s">
        <v>100</v>
      </c>
      <c r="AP117" s="249" t="s">
        <v>101</v>
      </c>
      <c r="AQ117" s="487"/>
      <c r="AR117" s="463"/>
      <c r="AS117" s="463"/>
      <c r="AT117" s="464"/>
      <c r="AU117" s="463"/>
      <c r="AV117" s="463"/>
      <c r="AW117" s="464"/>
      <c r="AX117" s="464"/>
      <c r="AY117" s="464"/>
      <c r="AZ117" s="736"/>
      <c r="BA117" s="591"/>
      <c r="BB117" s="693"/>
      <c r="BC117" s="408"/>
      <c r="BD117" s="408"/>
      <c r="BE117" s="492"/>
      <c r="BF117" s="408"/>
      <c r="BG117" s="408"/>
      <c r="BH117" s="416"/>
      <c r="BI117" s="416"/>
      <c r="BJ117" s="416"/>
      <c r="BK117" s="416"/>
      <c r="BL117" s="416"/>
      <c r="BM117" s="408"/>
      <c r="BN117" s="408"/>
      <c r="BO117" s="673"/>
    </row>
    <row r="118" spans="1:67" ht="105">
      <c r="A118" s="748"/>
      <c r="B118" s="751"/>
      <c r="C118" s="754"/>
      <c r="D118" s="682"/>
      <c r="E118" s="682"/>
      <c r="F118" s="483"/>
      <c r="G118" s="408"/>
      <c r="H118" s="487"/>
      <c r="I118" s="736"/>
      <c r="J118" s="463"/>
      <c r="K118" s="736"/>
      <c r="L118" s="408"/>
      <c r="M118" s="464"/>
      <c r="N118" s="408"/>
      <c r="O118" s="408"/>
      <c r="P118" s="484"/>
      <c r="Q118" s="485"/>
      <c r="R118" s="487"/>
      <c r="S118" s="455"/>
      <c r="T118" s="487"/>
      <c r="U118" s="455"/>
      <c r="V118" s="487"/>
      <c r="W118" s="455"/>
      <c r="X118" s="458"/>
      <c r="Y118" s="455"/>
      <c r="Z118" s="455"/>
      <c r="AA118" s="464"/>
      <c r="AB118" s="243">
        <v>5</v>
      </c>
      <c r="AC118" s="282" t="s">
        <v>1681</v>
      </c>
      <c r="AD118" s="239">
        <v>1</v>
      </c>
      <c r="AE118" s="239" t="s">
        <v>1817</v>
      </c>
      <c r="AF118" s="245" t="str">
        <f t="shared" si="4"/>
        <v>Probabilidad</v>
      </c>
      <c r="AG118" s="246" t="s">
        <v>1655</v>
      </c>
      <c r="AH118" s="241">
        <f t="shared" si="5"/>
        <v>0.15</v>
      </c>
      <c r="AI118" s="246" t="s">
        <v>1645</v>
      </c>
      <c r="AJ118" s="241">
        <f t="shared" si="6"/>
        <v>0.15</v>
      </c>
      <c r="AK118" s="247">
        <f t="shared" si="7"/>
        <v>0.3</v>
      </c>
      <c r="AL118" s="248">
        <f>IFERROR(IF(AND(AF117="Probabilidad",AF118="Probabilidad"),(AL117-(+AL117*AK118)),IF(AND(AF117="Impacto",AF118="Probabilidad"),(AL116-(+AL116*AK118)),IF(AF118="Impacto",AL117,""))),"")</f>
        <v>0.1764</v>
      </c>
      <c r="AM118" s="248">
        <f>IFERROR(IF(AND(AF117="Impacto",AF118="Impacto"),(AM117-(+AM117*AK118)),IF(AND(AF117="Probabilidad",AF118="Impacto"),(AM116-(+AM116*AK118)),IF(AF118="Probabilidad",AM117,""))),"")</f>
        <v>0.45000000000000007</v>
      </c>
      <c r="AN118" s="249" t="s">
        <v>99</v>
      </c>
      <c r="AO118" s="249" t="s">
        <v>100</v>
      </c>
      <c r="AP118" s="249" t="s">
        <v>101</v>
      </c>
      <c r="AQ118" s="487"/>
      <c r="AR118" s="463"/>
      <c r="AS118" s="463"/>
      <c r="AT118" s="464"/>
      <c r="AU118" s="463"/>
      <c r="AV118" s="463"/>
      <c r="AW118" s="464"/>
      <c r="AX118" s="464"/>
      <c r="AY118" s="464"/>
      <c r="AZ118" s="736"/>
      <c r="BA118" s="591"/>
      <c r="BB118" s="693"/>
      <c r="BC118" s="408"/>
      <c r="BD118" s="408"/>
      <c r="BE118" s="492"/>
      <c r="BF118" s="408"/>
      <c r="BG118" s="408"/>
      <c r="BH118" s="416"/>
      <c r="BI118" s="416"/>
      <c r="BJ118" s="416"/>
      <c r="BK118" s="416"/>
      <c r="BL118" s="416"/>
      <c r="BM118" s="408"/>
      <c r="BN118" s="408"/>
      <c r="BO118" s="673"/>
    </row>
    <row r="119" spans="1:67" ht="114.75">
      <c r="A119" s="748"/>
      <c r="B119" s="751"/>
      <c r="C119" s="754"/>
      <c r="D119" s="682"/>
      <c r="E119" s="682"/>
      <c r="F119" s="483"/>
      <c r="G119" s="408"/>
      <c r="H119" s="487"/>
      <c r="I119" s="736"/>
      <c r="J119" s="463"/>
      <c r="K119" s="736"/>
      <c r="L119" s="408"/>
      <c r="M119" s="464"/>
      <c r="N119" s="408"/>
      <c r="O119" s="408"/>
      <c r="P119" s="484"/>
      <c r="Q119" s="485"/>
      <c r="R119" s="487"/>
      <c r="S119" s="455"/>
      <c r="T119" s="487"/>
      <c r="U119" s="455"/>
      <c r="V119" s="487"/>
      <c r="W119" s="455"/>
      <c r="X119" s="458"/>
      <c r="Y119" s="455"/>
      <c r="Z119" s="455"/>
      <c r="AA119" s="464"/>
      <c r="AB119" s="243">
        <v>6</v>
      </c>
      <c r="AC119" s="279" t="s">
        <v>1671</v>
      </c>
      <c r="AD119" s="239">
        <v>1</v>
      </c>
      <c r="AE119" s="239" t="s">
        <v>1529</v>
      </c>
      <c r="AF119" s="245" t="str">
        <f t="shared" si="4"/>
        <v>Probabilidad</v>
      </c>
      <c r="AG119" s="246" t="s">
        <v>1655</v>
      </c>
      <c r="AH119" s="241">
        <f t="shared" si="5"/>
        <v>0.15</v>
      </c>
      <c r="AI119" s="246" t="s">
        <v>1645</v>
      </c>
      <c r="AJ119" s="241">
        <f t="shared" si="6"/>
        <v>0.15</v>
      </c>
      <c r="AK119" s="247">
        <f t="shared" si="7"/>
        <v>0.3</v>
      </c>
      <c r="AL119" s="248">
        <f>IFERROR(IF(AND(AF118="Probabilidad",AF119="Probabilidad"),(AL118-(+AL118*AK119)),IF(AND(AF118="Impacto",AF119="Probabilidad"),(AL117-(+AL117*AK119)),IF(AF119="Impacto",AL118,""))),"")</f>
        <v>0.12348000000000001</v>
      </c>
      <c r="AM119" s="248">
        <f>IFERROR(IF(AND(AF118="Impacto",AF119="Impacto"),(AM118-(+AM118*AK119)),IF(AND(AF118="Probabilidad",AF119="Impacto"),(AM117-(+AM117*AK119)),IF(AF119="Probabilidad",AM118,""))),"")</f>
        <v>0.45000000000000007</v>
      </c>
      <c r="AN119" s="249" t="s">
        <v>99</v>
      </c>
      <c r="AO119" s="249" t="s">
        <v>100</v>
      </c>
      <c r="AP119" s="249" t="s">
        <v>101</v>
      </c>
      <c r="AQ119" s="487"/>
      <c r="AR119" s="463"/>
      <c r="AS119" s="463"/>
      <c r="AT119" s="464"/>
      <c r="AU119" s="463"/>
      <c r="AV119" s="463"/>
      <c r="AW119" s="464"/>
      <c r="AX119" s="464"/>
      <c r="AY119" s="464"/>
      <c r="AZ119" s="736"/>
      <c r="BA119" s="591"/>
      <c r="BB119" s="693"/>
      <c r="BC119" s="408"/>
      <c r="BD119" s="408"/>
      <c r="BE119" s="492"/>
      <c r="BF119" s="408"/>
      <c r="BG119" s="408"/>
      <c r="BH119" s="416"/>
      <c r="BI119" s="416"/>
      <c r="BJ119" s="416"/>
      <c r="BK119" s="416"/>
      <c r="BL119" s="416"/>
      <c r="BM119" s="408"/>
      <c r="BN119" s="408"/>
      <c r="BO119" s="673"/>
    </row>
    <row r="120" spans="1:67" ht="102">
      <c r="A120" s="748"/>
      <c r="B120" s="751"/>
      <c r="C120" s="754"/>
      <c r="D120" s="682" t="s">
        <v>1470</v>
      </c>
      <c r="E120" s="682" t="s">
        <v>209</v>
      </c>
      <c r="F120" s="483">
        <v>18</v>
      </c>
      <c r="G120" s="408" t="s">
        <v>1810</v>
      </c>
      <c r="H120" s="487" t="s">
        <v>1501</v>
      </c>
      <c r="I120" s="736" t="s">
        <v>1487</v>
      </c>
      <c r="J120" s="463" t="s">
        <v>1818</v>
      </c>
      <c r="K120" s="736" t="s">
        <v>192</v>
      </c>
      <c r="L120" s="408" t="s">
        <v>408</v>
      </c>
      <c r="M120" s="464" t="s">
        <v>1475</v>
      </c>
      <c r="N120" s="408" t="s">
        <v>1785</v>
      </c>
      <c r="O120" s="408" t="s">
        <v>1786</v>
      </c>
      <c r="P120" s="486" t="s">
        <v>114</v>
      </c>
      <c r="Q120" s="411" t="s">
        <v>114</v>
      </c>
      <c r="R120" s="487" t="s">
        <v>91</v>
      </c>
      <c r="S120" s="455">
        <f>IF(R120="Muy Alta",100%,IF(R120="Alta",80%,IF(R120="Media",60%,IF(R120="Baja",40%,IF(R120="Muy Baja",20%,"")))))</f>
        <v>0.6</v>
      </c>
      <c r="T120" s="487" t="s">
        <v>125</v>
      </c>
      <c r="U120" s="455">
        <f>IF(T120="Catastrófico",100%,IF(T120="Mayor",80%,IF(T120="Moderado",60%,IF(T120="Menor",40%,IF(T120="Leve",20%,"")))))</f>
        <v>0.2</v>
      </c>
      <c r="V120" s="487" t="s">
        <v>130</v>
      </c>
      <c r="W120" s="455">
        <f>IF(V120="Catastrófico",100%,IF(V120="Mayor",80%,IF(V120="Moderado",60%,IF(V120="Menor",40%,IF(V120="Leve",20%,"")))))</f>
        <v>0.6</v>
      </c>
      <c r="X120" s="458" t="str">
        <f>IF(Y120=100%,"Catastrófico",IF(Y120=80%,"Mayor",IF(Y120=60%,"Moderado",IF(Y120=40%,"Menor",IF(Y120=20%,"Leve","")))))</f>
        <v>Moderado</v>
      </c>
      <c r="Y120" s="455">
        <f>IF(AND(U120="",W120=""),"",MAX(U120,W120))</f>
        <v>0.6</v>
      </c>
      <c r="Z120" s="455" t="str">
        <f>CONCATENATE(R120,X120)</f>
        <v>MediaModerado</v>
      </c>
      <c r="AA120" s="464" t="str">
        <f>IF(Z120="Muy AltaLeve","Alto",IF(Z120="Muy AltaMenor","Alto",IF(Z120="Muy AltaModerado","Alto",IF(Z120="Muy AltaMayor","Alto",IF(Z120="Muy AltaCatastrófico","Extremo",IF(Z120="AltaLeve","Moderado",IF(Z120="AltaMenor","Moderado",IF(Z120="AltaModerado","Alto",IF(Z120="AltaMayor","Alto",IF(Z120="AltaCatastrófico","Extremo",IF(Z120="MediaLeve","Moderado",IF(Z120="MediaMenor","Moderado",IF(Z120="MediaModerado","Moderado",IF(Z120="MediaMayor","Alto",IF(Z120="MediaCatastrófico","Extremo",IF(Z120="BajaLeve","Bajo",IF(Z120="BajaMenor","Moderado",IF(Z120="BajaModerado","Moderado",IF(Z120="BajaMayor","Alto",IF(Z120="BajaCatastrófico","Extremo",IF(Z120="Muy BajaLeve","Bajo",IF(Z120="Muy BajaMenor","Bajo",IF(Z120="Muy BajaModerado","Moderado",IF(Z120="Muy BajaMayor","Alto",IF(Z120="Muy BajaCatastrófico","Extremo","")))))))))))))))))))))))))</f>
        <v>Moderado</v>
      </c>
      <c r="AB120" s="243">
        <v>1</v>
      </c>
      <c r="AC120" s="279" t="s">
        <v>1819</v>
      </c>
      <c r="AD120" s="239">
        <v>1</v>
      </c>
      <c r="AE120" s="277" t="s">
        <v>1820</v>
      </c>
      <c r="AF120" s="245" t="str">
        <f t="shared" si="4"/>
        <v>Probabilidad</v>
      </c>
      <c r="AG120" s="246" t="s">
        <v>1644</v>
      </c>
      <c r="AH120" s="241">
        <f t="shared" si="5"/>
        <v>0.25</v>
      </c>
      <c r="AI120" s="246" t="s">
        <v>1645</v>
      </c>
      <c r="AJ120" s="241">
        <f t="shared" si="6"/>
        <v>0.15</v>
      </c>
      <c r="AK120" s="247">
        <f t="shared" si="7"/>
        <v>0.4</v>
      </c>
      <c r="AL120" s="248">
        <f>IFERROR(IF(AF120="Probabilidad",(S120-(+S120*AK120)),IF(AF120="Impacto",S120,"")),"")</f>
        <v>0.36</v>
      </c>
      <c r="AM120" s="248">
        <f>IFERROR(IF(AF120="Impacto",(Y120-(+Y120*AK120)),IF(AF120="Probabilidad",Y120,"")),"")</f>
        <v>0.6</v>
      </c>
      <c r="AN120" s="249" t="s">
        <v>99</v>
      </c>
      <c r="AO120" s="249" t="s">
        <v>100</v>
      </c>
      <c r="AP120" s="249" t="s">
        <v>101</v>
      </c>
      <c r="AQ120" s="487" t="s">
        <v>1771</v>
      </c>
      <c r="AR120" s="462">
        <f>S120</f>
        <v>0.6</v>
      </c>
      <c r="AS120" s="462">
        <f>IF(AL120="","",MIN(AL120:AL123))</f>
        <v>0.1512</v>
      </c>
      <c r="AT120" s="464" t="str">
        <f>IFERROR(IF(AS120="","",IF(AS120&lt;=0.2,"Muy Baja",IF(AS120&lt;=0.4,"Baja",IF(AS120&lt;=0.6,"Media",IF(AS120&lt;=0.8,"Alta","Muy Alta"))))),"")</f>
        <v>Muy Baja</v>
      </c>
      <c r="AU120" s="462">
        <f>Y120</f>
        <v>0.6</v>
      </c>
      <c r="AV120" s="462">
        <f>IF(AM120="","",MIN(AM120:AM123))</f>
        <v>0.44999999999999996</v>
      </c>
      <c r="AW120" s="464" t="str">
        <f>IFERROR(IF(AV120="","",IF(AV120&lt;=0.2,"Leve",IF(AV120&lt;=0.4,"Menor",IF(AV120&lt;=0.6,"Moderado",IF(AV120&lt;=0.8,"Mayor","Catastrófico"))))),"")</f>
        <v>Moderado</v>
      </c>
      <c r="AX120" s="464" t="str">
        <f>AA120</f>
        <v>Moderado</v>
      </c>
      <c r="AY120" s="464" t="str">
        <f>IFERROR(IF(OR(AND(AT120="Muy Baja",AW120="Leve"),AND(AT120="Muy Baja",AW120="Menor"),AND(AT120="Baja",AW120="Leve")),"Bajo",IF(OR(AND(AT120="Muy baja",AW120="Moderado"),AND(AT120="Baja",AW120="Menor"),AND(AT120="Baja",AW120="Moderado"),AND(AT120="Media",AW120="Leve"),AND(AT120="Media",AW120="Menor"),AND(AT120="Media",AW120="Moderado"),AND(AT120="Alta",AW120="Leve"),AND(AT120="Alta",AW120="Menor")),"Moderado",IF(OR(AND(AT120="Muy Baja",AW120="Mayor"),AND(AT120="Baja",AW120="Mayor"),AND(AT120="Media",AW120="Mayor"),AND(AT120="Alta",AW120="Moderado"),AND(AT120="Alta",AW120="Mayor"),AND(AT120="Muy Alta",AW120="Leve"),AND(AT120="Muy Alta",AW120="Menor"),AND(AT120="Muy Alta",AW120="Moderado"),AND(AT120="Muy Alta",AW120="Mayor")),"Alto",IF(OR(AND(AT120="Muy Baja",AW120="Catastrófico"),AND(AT120="Baja",AW120="Catastrófico"),AND(AT120="Media",AW120="Catastrófico"),AND(AT120="Alta",AW120="Catastrófico"),AND(AT120="Muy Alta",AW120="Catastrófico")),"Extremo","")))),"")</f>
        <v>Moderado</v>
      </c>
      <c r="AZ120" s="736" t="s">
        <v>105</v>
      </c>
      <c r="BA120" s="821" t="s">
        <v>1813</v>
      </c>
      <c r="BB120" s="822" t="s">
        <v>1814</v>
      </c>
      <c r="BC120" s="408" t="s">
        <v>1774</v>
      </c>
      <c r="BD120" s="408" t="s">
        <v>1775</v>
      </c>
      <c r="BE120" s="492" t="s">
        <v>265</v>
      </c>
      <c r="BF120" s="408" t="s">
        <v>1821</v>
      </c>
      <c r="BG120" s="408" t="s">
        <v>1822</v>
      </c>
      <c r="BH120" s="416" t="s">
        <v>1442</v>
      </c>
      <c r="BI120" s="416"/>
      <c r="BJ120" s="416"/>
      <c r="BK120" s="416"/>
      <c r="BL120" s="416" t="s">
        <v>114</v>
      </c>
      <c r="BM120" s="408" t="s">
        <v>1779</v>
      </c>
      <c r="BN120" s="408" t="s">
        <v>114</v>
      </c>
      <c r="BO120" s="673" t="s">
        <v>114</v>
      </c>
    </row>
    <row r="121" spans="1:67" ht="114.75">
      <c r="A121" s="748"/>
      <c r="B121" s="751"/>
      <c r="C121" s="754"/>
      <c r="D121" s="682"/>
      <c r="E121" s="682"/>
      <c r="F121" s="483"/>
      <c r="G121" s="408"/>
      <c r="H121" s="487"/>
      <c r="I121" s="736"/>
      <c r="J121" s="463"/>
      <c r="K121" s="736"/>
      <c r="L121" s="408"/>
      <c r="M121" s="464"/>
      <c r="N121" s="408"/>
      <c r="O121" s="408"/>
      <c r="P121" s="486"/>
      <c r="Q121" s="411"/>
      <c r="R121" s="487"/>
      <c r="S121" s="455"/>
      <c r="T121" s="487"/>
      <c r="U121" s="455"/>
      <c r="V121" s="487"/>
      <c r="W121" s="455"/>
      <c r="X121" s="458"/>
      <c r="Y121" s="455"/>
      <c r="Z121" s="455"/>
      <c r="AA121" s="464"/>
      <c r="AB121" s="243">
        <v>2</v>
      </c>
      <c r="AC121" s="279" t="s">
        <v>1671</v>
      </c>
      <c r="AD121" s="239">
        <v>1</v>
      </c>
      <c r="AE121" s="239" t="s">
        <v>1529</v>
      </c>
      <c r="AF121" s="245" t="str">
        <f t="shared" si="4"/>
        <v>Probabilidad</v>
      </c>
      <c r="AG121" s="246" t="s">
        <v>1655</v>
      </c>
      <c r="AH121" s="241">
        <f t="shared" si="5"/>
        <v>0.15</v>
      </c>
      <c r="AI121" s="246" t="s">
        <v>1645</v>
      </c>
      <c r="AJ121" s="241">
        <f t="shared" si="6"/>
        <v>0.15</v>
      </c>
      <c r="AK121" s="247">
        <f t="shared" si="7"/>
        <v>0.3</v>
      </c>
      <c r="AL121" s="248">
        <f>IFERROR(IF(AND(AF120="Probabilidad",AF121="Probabilidad"),(AL120-(+AL120*AK121)),IF(AF121="Probabilidad",(S120-(+S120*AK121)),IF(AF121="Impacto",AL120,""))),"")</f>
        <v>0.252</v>
      </c>
      <c r="AM121" s="248">
        <f>IFERROR(IF(AND(AF120="Impacto",AF121="Impacto"),(AM120-(+AM120*AK121)),IF(AF121="Impacto",(Y120-(+Y120*AK121)),IF(AF121="Probabilidad",AM120,""))),"")</f>
        <v>0.6</v>
      </c>
      <c r="AN121" s="249" t="s">
        <v>99</v>
      </c>
      <c r="AO121" s="249" t="s">
        <v>100</v>
      </c>
      <c r="AP121" s="249" t="s">
        <v>101</v>
      </c>
      <c r="AQ121" s="487"/>
      <c r="AR121" s="463"/>
      <c r="AS121" s="463"/>
      <c r="AT121" s="464"/>
      <c r="AU121" s="463"/>
      <c r="AV121" s="463"/>
      <c r="AW121" s="464"/>
      <c r="AX121" s="464"/>
      <c r="AY121" s="464"/>
      <c r="AZ121" s="736"/>
      <c r="BA121" s="591"/>
      <c r="BB121" s="693"/>
      <c r="BC121" s="408"/>
      <c r="BD121" s="408"/>
      <c r="BE121" s="492"/>
      <c r="BF121" s="408"/>
      <c r="BG121" s="408"/>
      <c r="BH121" s="416"/>
      <c r="BI121" s="416"/>
      <c r="BJ121" s="416"/>
      <c r="BK121" s="416"/>
      <c r="BL121" s="416"/>
      <c r="BM121" s="408"/>
      <c r="BN121" s="408"/>
      <c r="BO121" s="673"/>
    </row>
    <row r="122" spans="1:67" ht="70.5">
      <c r="A122" s="748"/>
      <c r="B122" s="751"/>
      <c r="C122" s="754"/>
      <c r="D122" s="682"/>
      <c r="E122" s="682"/>
      <c r="F122" s="483"/>
      <c r="G122" s="408"/>
      <c r="H122" s="487"/>
      <c r="I122" s="736"/>
      <c r="J122" s="463"/>
      <c r="K122" s="736"/>
      <c r="L122" s="408"/>
      <c r="M122" s="464"/>
      <c r="N122" s="408"/>
      <c r="O122" s="408"/>
      <c r="P122" s="486"/>
      <c r="Q122" s="411"/>
      <c r="R122" s="487"/>
      <c r="S122" s="455"/>
      <c r="T122" s="487"/>
      <c r="U122" s="455"/>
      <c r="V122" s="487"/>
      <c r="W122" s="455"/>
      <c r="X122" s="458"/>
      <c r="Y122" s="455"/>
      <c r="Z122" s="455"/>
      <c r="AA122" s="464"/>
      <c r="AB122" s="285">
        <v>3</v>
      </c>
      <c r="AC122" s="286" t="s">
        <v>1823</v>
      </c>
      <c r="AD122" s="239">
        <v>1</v>
      </c>
      <c r="AE122" s="239" t="s">
        <v>1824</v>
      </c>
      <c r="AF122" s="255" t="str">
        <f t="shared" si="4"/>
        <v>Probabilidad</v>
      </c>
      <c r="AG122" s="249" t="s">
        <v>1644</v>
      </c>
      <c r="AH122" s="241">
        <f t="shared" si="5"/>
        <v>0.25</v>
      </c>
      <c r="AI122" s="249" t="s">
        <v>1645</v>
      </c>
      <c r="AJ122" s="241">
        <f t="shared" si="6"/>
        <v>0.15</v>
      </c>
      <c r="AK122" s="247">
        <f t="shared" si="7"/>
        <v>0.4</v>
      </c>
      <c r="AL122" s="256">
        <f>IFERROR(IF(AND(AF121="Probabilidad",AF122="Probabilidad"),(AL121-(+AL121*AK122)),IF(AND(AF121="Impacto",AF122="Probabilidad"),(AL120-(+AL120*AK122)),IF(AF122="Impacto",AL121,""))),"")</f>
        <v>0.1512</v>
      </c>
      <c r="AM122" s="256">
        <f>IFERROR(IF(AND(AF121="Impacto",AF122="Impacto"),(AM121-(+AM121*AK122)),IF(AND(AF121="Probabilidad",AF122="Impacto"),(AM120-(+AM120*AK122)),IF(AF122="Probabilidad",AM121,""))),"")</f>
        <v>0.6</v>
      </c>
      <c r="AN122" s="249" t="s">
        <v>99</v>
      </c>
      <c r="AO122" s="249" t="s">
        <v>100</v>
      </c>
      <c r="AP122" s="249" t="s">
        <v>101</v>
      </c>
      <c r="AQ122" s="487"/>
      <c r="AR122" s="463"/>
      <c r="AS122" s="463"/>
      <c r="AT122" s="464"/>
      <c r="AU122" s="463"/>
      <c r="AV122" s="463"/>
      <c r="AW122" s="464"/>
      <c r="AX122" s="464"/>
      <c r="AY122" s="464"/>
      <c r="AZ122" s="736"/>
      <c r="BA122" s="591"/>
      <c r="BB122" s="693"/>
      <c r="BC122" s="408"/>
      <c r="BD122" s="408"/>
      <c r="BE122" s="492"/>
      <c r="BF122" s="408"/>
      <c r="BG122" s="408"/>
      <c r="BH122" s="416"/>
      <c r="BI122" s="416"/>
      <c r="BJ122" s="416"/>
      <c r="BK122" s="416"/>
      <c r="BL122" s="416"/>
      <c r="BM122" s="408"/>
      <c r="BN122" s="408"/>
      <c r="BO122" s="673"/>
    </row>
    <row r="123" spans="1:67" ht="105">
      <c r="A123" s="748"/>
      <c r="B123" s="751"/>
      <c r="C123" s="754"/>
      <c r="D123" s="682"/>
      <c r="E123" s="682"/>
      <c r="F123" s="483"/>
      <c r="G123" s="408"/>
      <c r="H123" s="487"/>
      <c r="I123" s="736"/>
      <c r="J123" s="463"/>
      <c r="K123" s="736"/>
      <c r="L123" s="408"/>
      <c r="M123" s="464"/>
      <c r="N123" s="408"/>
      <c r="O123" s="408"/>
      <c r="P123" s="486"/>
      <c r="Q123" s="411"/>
      <c r="R123" s="487"/>
      <c r="S123" s="455"/>
      <c r="T123" s="487"/>
      <c r="U123" s="455"/>
      <c r="V123" s="487"/>
      <c r="W123" s="455"/>
      <c r="X123" s="458"/>
      <c r="Y123" s="455"/>
      <c r="Z123" s="455"/>
      <c r="AA123" s="464"/>
      <c r="AB123" s="285">
        <v>4</v>
      </c>
      <c r="AC123" s="286" t="s">
        <v>1825</v>
      </c>
      <c r="AD123" s="239">
        <v>1</v>
      </c>
      <c r="AE123" s="239" t="s">
        <v>1824</v>
      </c>
      <c r="AF123" s="255" t="str">
        <f t="shared" si="4"/>
        <v>Impacto</v>
      </c>
      <c r="AG123" s="249" t="s">
        <v>1656</v>
      </c>
      <c r="AH123" s="241">
        <f t="shared" si="5"/>
        <v>0.1</v>
      </c>
      <c r="AI123" s="249" t="s">
        <v>1645</v>
      </c>
      <c r="AJ123" s="241">
        <f t="shared" si="6"/>
        <v>0.15</v>
      </c>
      <c r="AK123" s="247">
        <f t="shared" si="7"/>
        <v>0.25</v>
      </c>
      <c r="AL123" s="256">
        <f>IFERROR(IF(AND(AF122="Probabilidad",AF123="Probabilidad"),(AL122-(+AL122*AK123)),IF(AND(AF122="Impacto",AF123="Probabilidad"),(AL121-(+AL121*AK123)),IF(AF123="Impacto",AL122,""))),"")</f>
        <v>0.1512</v>
      </c>
      <c r="AM123" s="256">
        <f>IFERROR(IF(AND(AF122="Impacto",AF123="Impacto"),(AM122-(+AM122*AK123)),IF(AND(AF122="Probabilidad",AF123="Impacto"),(AM121-(+AM121*AK123)),IF(AF123="Probabilidad",AM122,""))),"")</f>
        <v>0.44999999999999996</v>
      </c>
      <c r="AN123" s="249" t="s">
        <v>99</v>
      </c>
      <c r="AO123" s="249" t="s">
        <v>100</v>
      </c>
      <c r="AP123" s="249" t="s">
        <v>101</v>
      </c>
      <c r="AQ123" s="487"/>
      <c r="AR123" s="463"/>
      <c r="AS123" s="463"/>
      <c r="AT123" s="464"/>
      <c r="AU123" s="463"/>
      <c r="AV123" s="463"/>
      <c r="AW123" s="464"/>
      <c r="AX123" s="464"/>
      <c r="AY123" s="464"/>
      <c r="AZ123" s="736"/>
      <c r="BA123" s="591"/>
      <c r="BB123" s="693"/>
      <c r="BC123" s="408"/>
      <c r="BD123" s="408"/>
      <c r="BE123" s="492"/>
      <c r="BF123" s="408"/>
      <c r="BG123" s="408"/>
      <c r="BH123" s="416"/>
      <c r="BI123" s="416"/>
      <c r="BJ123" s="416"/>
      <c r="BK123" s="416"/>
      <c r="BL123" s="416"/>
      <c r="BM123" s="408"/>
      <c r="BN123" s="408"/>
      <c r="BO123" s="673"/>
    </row>
    <row r="124" spans="1:67" ht="70.5">
      <c r="A124" s="748"/>
      <c r="B124" s="751"/>
      <c r="C124" s="754"/>
      <c r="D124" s="682" t="s">
        <v>1470</v>
      </c>
      <c r="E124" s="682" t="s">
        <v>209</v>
      </c>
      <c r="F124" s="483">
        <v>19</v>
      </c>
      <c r="G124" s="408" t="s">
        <v>1826</v>
      </c>
      <c r="H124" s="487" t="s">
        <v>1472</v>
      </c>
      <c r="I124" s="736" t="s">
        <v>1473</v>
      </c>
      <c r="J124" s="463" t="s">
        <v>1827</v>
      </c>
      <c r="K124" s="736" t="s">
        <v>192</v>
      </c>
      <c r="L124" s="408" t="s">
        <v>328</v>
      </c>
      <c r="M124" s="464" t="s">
        <v>1475</v>
      </c>
      <c r="N124" s="408" t="s">
        <v>1785</v>
      </c>
      <c r="O124" s="408" t="s">
        <v>1786</v>
      </c>
      <c r="P124" s="486" t="s">
        <v>114</v>
      </c>
      <c r="Q124" s="411" t="s">
        <v>114</v>
      </c>
      <c r="R124" s="487" t="s">
        <v>233</v>
      </c>
      <c r="S124" s="455">
        <f>IF(R124="Muy Alta",100%,IF(R124="Alta",80%,IF(R124="Media",60%,IF(R124="Baja",40%,IF(R124="Muy Baja",20%,"")))))</f>
        <v>0.8</v>
      </c>
      <c r="T124" s="487" t="s">
        <v>195</v>
      </c>
      <c r="U124" s="455">
        <f>IF(T124="Catastrófico",100%,IF(T124="Mayor",80%,IF(T124="Moderado",60%,IF(T124="Menor",40%,IF(T124="Leve",20%,"")))))</f>
        <v>0.4</v>
      </c>
      <c r="V124" s="487" t="s">
        <v>195</v>
      </c>
      <c r="W124" s="455">
        <f>IF(V124="Catastrófico",100%,IF(V124="Mayor",80%,IF(V124="Moderado",60%,IF(V124="Menor",40%,IF(V124="Leve",20%,"")))))</f>
        <v>0.4</v>
      </c>
      <c r="X124" s="458" t="str">
        <f>IF(Y124=100%,"Catastrófico",IF(Y124=80%,"Mayor",IF(Y124=60%,"Moderado",IF(Y124=40%,"Menor",IF(Y124=20%,"Leve","")))))</f>
        <v>Menor</v>
      </c>
      <c r="Y124" s="455">
        <f>IF(AND(U124="",W124=""),"",MAX(U124,W124))</f>
        <v>0.4</v>
      </c>
      <c r="Z124" s="455" t="str">
        <f>CONCATENATE(R124,X124)</f>
        <v>AltaMenor</v>
      </c>
      <c r="AA124" s="464" t="str">
        <f>IF(Z124="Muy AltaLeve","Alto",IF(Z124="Muy AltaMenor","Alto",IF(Z124="Muy AltaModerado","Alto",IF(Z124="Muy AltaMayor","Alto",IF(Z124="Muy AltaCatastrófico","Extremo",IF(Z124="AltaLeve","Moderado",IF(Z124="AltaMenor","Moderado",IF(Z124="AltaModerado","Alto",IF(Z124="AltaMayor","Alto",IF(Z124="AltaCatastrófico","Extremo",IF(Z124="MediaLeve","Moderado",IF(Z124="MediaMenor","Moderado",IF(Z124="MediaModerado","Moderado",IF(Z124="MediaMayor","Alto",IF(Z124="MediaCatastrófico","Extremo",IF(Z124="BajaLeve","Bajo",IF(Z124="BajaMenor","Moderado",IF(Z124="BajaModerado","Moderado",IF(Z124="BajaMayor","Alto",IF(Z124="BajaCatastrófico","Extremo",IF(Z124="Muy BajaLeve","Bajo",IF(Z124="Muy BajaMenor","Bajo",IF(Z124="Muy BajaModerado","Moderado",IF(Z124="Muy BajaMayor","Alto",IF(Z124="Muy BajaCatastrófico","Extremo","")))))))))))))))))))))))))</f>
        <v>Moderado</v>
      </c>
      <c r="AB124" s="243">
        <v>1</v>
      </c>
      <c r="AC124" s="279" t="s">
        <v>1828</v>
      </c>
      <c r="AD124" s="239">
        <v>1</v>
      </c>
      <c r="AE124" s="237" t="s">
        <v>1486</v>
      </c>
      <c r="AF124" s="245" t="str">
        <f t="shared" si="4"/>
        <v>Probabilidad</v>
      </c>
      <c r="AG124" s="246" t="s">
        <v>1644</v>
      </c>
      <c r="AH124" s="241">
        <f t="shared" si="5"/>
        <v>0.25</v>
      </c>
      <c r="AI124" s="246" t="s">
        <v>1645</v>
      </c>
      <c r="AJ124" s="241">
        <f t="shared" si="6"/>
        <v>0.15</v>
      </c>
      <c r="AK124" s="247">
        <f t="shared" si="7"/>
        <v>0.4</v>
      </c>
      <c r="AL124" s="248">
        <f>IFERROR(IF(AF124="Probabilidad",(S124-(+S124*AK124)),IF(AF124="Impacto",S124,"")),"")</f>
        <v>0.48</v>
      </c>
      <c r="AM124" s="248">
        <f>IFERROR(IF(AF124="Impacto",(Y124-(+Y124*AK124)),IF(AF124="Probabilidad",Y124,"")),"")</f>
        <v>0.4</v>
      </c>
      <c r="AN124" s="249" t="s">
        <v>99</v>
      </c>
      <c r="AO124" s="249" t="s">
        <v>100</v>
      </c>
      <c r="AP124" s="249" t="s">
        <v>101</v>
      </c>
      <c r="AQ124" s="487" t="s">
        <v>1771</v>
      </c>
      <c r="AR124" s="462">
        <f>S124</f>
        <v>0.8</v>
      </c>
      <c r="AS124" s="462">
        <f>IF(AL124="","",MIN(AL124:AL126))</f>
        <v>0.33599999999999997</v>
      </c>
      <c r="AT124" s="464" t="str">
        <f>IFERROR(IF(AS124="","",IF(AS124&lt;=0.2,"Muy Baja",IF(AS124&lt;=0.4,"Baja",IF(AS124&lt;=0.6,"Media",IF(AS124&lt;=0.8,"Alta","Muy Alta"))))),"")</f>
        <v>Baja</v>
      </c>
      <c r="AU124" s="462">
        <f>Y124</f>
        <v>0.4</v>
      </c>
      <c r="AV124" s="462">
        <f>IF(AM124="","",MIN(AM124:AM126))</f>
        <v>0.30000000000000004</v>
      </c>
      <c r="AW124" s="464" t="str">
        <f>IFERROR(IF(AV124="","",IF(AV124&lt;=0.2,"Leve",IF(AV124&lt;=0.4,"Menor",IF(AV124&lt;=0.6,"Moderado",IF(AV124&lt;=0.8,"Mayor","Catastrófico"))))),"")</f>
        <v>Menor</v>
      </c>
      <c r="AX124" s="464" t="str">
        <f>AA124</f>
        <v>Moderado</v>
      </c>
      <c r="AY124" s="464" t="str">
        <f>IFERROR(IF(OR(AND(AT124="Muy Baja",AW124="Leve"),AND(AT124="Muy Baja",AW124="Menor"),AND(AT124="Baja",AW124="Leve")),"Bajo",IF(OR(AND(AT124="Muy baja",AW124="Moderado"),AND(AT124="Baja",AW124="Menor"),AND(AT124="Baja",AW124="Moderado"),AND(AT124="Media",AW124="Leve"),AND(AT124="Media",AW124="Menor"),AND(AT124="Media",AW124="Moderado"),AND(AT124="Alta",AW124="Leve"),AND(AT124="Alta",AW124="Menor")),"Moderado",IF(OR(AND(AT124="Muy Baja",AW124="Mayor"),AND(AT124="Baja",AW124="Mayor"),AND(AT124="Media",AW124="Mayor"),AND(AT124="Alta",AW124="Moderado"),AND(AT124="Alta",AW124="Mayor"),AND(AT124="Muy Alta",AW124="Leve"),AND(AT124="Muy Alta",AW124="Menor"),AND(AT124="Muy Alta",AW124="Moderado"),AND(AT124="Muy Alta",AW124="Mayor")),"Alto",IF(OR(AND(AT124="Muy Baja",AW124="Catastrófico"),AND(AT124="Baja",AW124="Catastrófico"),AND(AT124="Media",AW124="Catastrófico"),AND(AT124="Alta",AW124="Catastrófico"),AND(AT124="Muy Alta",AW124="Catastrófico")),"Extremo","")))),"")</f>
        <v>Moderado</v>
      </c>
      <c r="AZ124" s="487" t="s">
        <v>105</v>
      </c>
      <c r="BA124" s="591" t="s">
        <v>1829</v>
      </c>
      <c r="BB124" s="822" t="s">
        <v>1830</v>
      </c>
      <c r="BC124" s="408" t="s">
        <v>1774</v>
      </c>
      <c r="BD124" s="408" t="s">
        <v>1775</v>
      </c>
      <c r="BE124" s="492" t="s">
        <v>265</v>
      </c>
      <c r="BF124" s="408" t="s">
        <v>1831</v>
      </c>
      <c r="BG124" s="408" t="s">
        <v>1832</v>
      </c>
      <c r="BH124" s="416" t="s">
        <v>1833</v>
      </c>
      <c r="BI124" s="416"/>
      <c r="BJ124" s="416"/>
      <c r="BK124" s="416"/>
      <c r="BL124" s="416" t="s">
        <v>114</v>
      </c>
      <c r="BM124" s="408" t="s">
        <v>1779</v>
      </c>
      <c r="BN124" s="408" t="s">
        <v>114</v>
      </c>
      <c r="BO124" s="673" t="s">
        <v>114</v>
      </c>
    </row>
    <row r="125" spans="1:67" ht="89.25">
      <c r="A125" s="748"/>
      <c r="B125" s="751"/>
      <c r="C125" s="754"/>
      <c r="D125" s="682"/>
      <c r="E125" s="682"/>
      <c r="F125" s="483"/>
      <c r="G125" s="408"/>
      <c r="H125" s="487"/>
      <c r="I125" s="736"/>
      <c r="J125" s="463"/>
      <c r="K125" s="736"/>
      <c r="L125" s="408"/>
      <c r="M125" s="464"/>
      <c r="N125" s="408"/>
      <c r="O125" s="408"/>
      <c r="P125" s="486"/>
      <c r="Q125" s="411"/>
      <c r="R125" s="487"/>
      <c r="S125" s="455"/>
      <c r="T125" s="487"/>
      <c r="U125" s="455"/>
      <c r="V125" s="487"/>
      <c r="W125" s="455"/>
      <c r="X125" s="458"/>
      <c r="Y125" s="455"/>
      <c r="Z125" s="455"/>
      <c r="AA125" s="464"/>
      <c r="AB125" s="243">
        <v>2</v>
      </c>
      <c r="AC125" s="279" t="s">
        <v>1583</v>
      </c>
      <c r="AD125" s="239">
        <v>1</v>
      </c>
      <c r="AE125" s="237" t="s">
        <v>1834</v>
      </c>
      <c r="AF125" s="245" t="str">
        <f t="shared" si="4"/>
        <v>Impacto</v>
      </c>
      <c r="AG125" s="246" t="s">
        <v>1656</v>
      </c>
      <c r="AH125" s="241">
        <f t="shared" si="5"/>
        <v>0.1</v>
      </c>
      <c r="AI125" s="246" t="s">
        <v>1645</v>
      </c>
      <c r="AJ125" s="241">
        <f t="shared" si="6"/>
        <v>0.15</v>
      </c>
      <c r="AK125" s="247">
        <f t="shared" si="7"/>
        <v>0.25</v>
      </c>
      <c r="AL125" s="248">
        <f>IFERROR(IF(AND(AF124="Probabilidad",AF125="Probabilidad"),(AL124-(+AL124*AK125)),IF(AF125="Probabilidad",(S124-(+S124*AK125)),IF(AF125="Impacto",AL124,""))),"")</f>
        <v>0.48</v>
      </c>
      <c r="AM125" s="248">
        <f>IFERROR(IF(AND(AF124="Impacto",AF125="Impacto"),(AM124-(+AM124*AK125)),IF(AF125="Impacto",(Y124-(Y124*AK125)),IF(AF125="Probabilidad",AM124,""))),"")</f>
        <v>0.30000000000000004</v>
      </c>
      <c r="AN125" s="249" t="s">
        <v>99</v>
      </c>
      <c r="AO125" s="249" t="s">
        <v>100</v>
      </c>
      <c r="AP125" s="249" t="s">
        <v>101</v>
      </c>
      <c r="AQ125" s="487"/>
      <c r="AR125" s="463"/>
      <c r="AS125" s="463"/>
      <c r="AT125" s="464"/>
      <c r="AU125" s="463"/>
      <c r="AV125" s="463"/>
      <c r="AW125" s="464"/>
      <c r="AX125" s="464"/>
      <c r="AY125" s="464"/>
      <c r="AZ125" s="487"/>
      <c r="BA125" s="591"/>
      <c r="BB125" s="693"/>
      <c r="BC125" s="408"/>
      <c r="BD125" s="408"/>
      <c r="BE125" s="492"/>
      <c r="BF125" s="408"/>
      <c r="BG125" s="408"/>
      <c r="BH125" s="416"/>
      <c r="BI125" s="416"/>
      <c r="BJ125" s="416"/>
      <c r="BK125" s="416"/>
      <c r="BL125" s="416"/>
      <c r="BM125" s="408"/>
      <c r="BN125" s="408"/>
      <c r="BO125" s="673"/>
    </row>
    <row r="126" spans="1:67" ht="114.75">
      <c r="A126" s="748"/>
      <c r="B126" s="751"/>
      <c r="C126" s="754"/>
      <c r="D126" s="682"/>
      <c r="E126" s="682"/>
      <c r="F126" s="483"/>
      <c r="G126" s="408"/>
      <c r="H126" s="487"/>
      <c r="I126" s="736"/>
      <c r="J126" s="463"/>
      <c r="K126" s="736"/>
      <c r="L126" s="408"/>
      <c r="M126" s="464"/>
      <c r="N126" s="408"/>
      <c r="O126" s="408"/>
      <c r="P126" s="486"/>
      <c r="Q126" s="411"/>
      <c r="R126" s="487"/>
      <c r="S126" s="455"/>
      <c r="T126" s="487"/>
      <c r="U126" s="455"/>
      <c r="V126" s="487"/>
      <c r="W126" s="455"/>
      <c r="X126" s="458"/>
      <c r="Y126" s="455"/>
      <c r="Z126" s="455"/>
      <c r="AA126" s="464"/>
      <c r="AB126" s="243">
        <v>3</v>
      </c>
      <c r="AC126" s="279" t="s">
        <v>1671</v>
      </c>
      <c r="AD126" s="239">
        <v>1</v>
      </c>
      <c r="AE126" s="237" t="s">
        <v>1529</v>
      </c>
      <c r="AF126" s="245" t="str">
        <f t="shared" si="4"/>
        <v>Probabilidad</v>
      </c>
      <c r="AG126" s="246" t="s">
        <v>1655</v>
      </c>
      <c r="AH126" s="241">
        <f t="shared" si="5"/>
        <v>0.15</v>
      </c>
      <c r="AI126" s="246" t="s">
        <v>1645</v>
      </c>
      <c r="AJ126" s="241">
        <f t="shared" si="6"/>
        <v>0.15</v>
      </c>
      <c r="AK126" s="247">
        <f t="shared" si="7"/>
        <v>0.3</v>
      </c>
      <c r="AL126" s="248">
        <f>IFERROR(IF(AND(AF125="Probabilidad",AF126="Probabilidad"),(AL125-(+AL125*AK126)),IF(AND(AF125="Impacto",AF126="Probabilidad"),(AL124-(+AL124*AK126)),IF(AF126="Impacto",AL125,""))),"")</f>
        <v>0.33599999999999997</v>
      </c>
      <c r="AM126" s="248">
        <f>IFERROR(IF(AND(AF125="Impacto",AF126="Impacto"),(AM125-(+AM125*AK126)),IF(AND(AF125="Probabilidad",AF126="Impacto"),(AM124-(+AM124*AK126)),IF(AF126="Probabilidad",AM125,""))),"")</f>
        <v>0.30000000000000004</v>
      </c>
      <c r="AN126" s="249" t="s">
        <v>99</v>
      </c>
      <c r="AO126" s="249" t="s">
        <v>100</v>
      </c>
      <c r="AP126" s="249" t="s">
        <v>101</v>
      </c>
      <c r="AQ126" s="487"/>
      <c r="AR126" s="463"/>
      <c r="AS126" s="463"/>
      <c r="AT126" s="464"/>
      <c r="AU126" s="463"/>
      <c r="AV126" s="463"/>
      <c r="AW126" s="464"/>
      <c r="AX126" s="464"/>
      <c r="AY126" s="464"/>
      <c r="AZ126" s="487"/>
      <c r="BA126" s="591"/>
      <c r="BB126" s="693"/>
      <c r="BC126" s="408"/>
      <c r="BD126" s="408"/>
      <c r="BE126" s="492"/>
      <c r="BF126" s="408"/>
      <c r="BG126" s="408"/>
      <c r="BH126" s="416"/>
      <c r="BI126" s="416"/>
      <c r="BJ126" s="416"/>
      <c r="BK126" s="416"/>
      <c r="BL126" s="416"/>
      <c r="BM126" s="408"/>
      <c r="BN126" s="408"/>
      <c r="BO126" s="673"/>
    </row>
    <row r="127" spans="1:67" ht="70.5">
      <c r="A127" s="748"/>
      <c r="B127" s="751"/>
      <c r="C127" s="754"/>
      <c r="D127" s="682" t="s">
        <v>1470</v>
      </c>
      <c r="E127" s="682" t="s">
        <v>209</v>
      </c>
      <c r="F127" s="483">
        <v>20</v>
      </c>
      <c r="G127" s="408" t="s">
        <v>1826</v>
      </c>
      <c r="H127" s="487" t="s">
        <v>1472</v>
      </c>
      <c r="I127" s="736" t="s">
        <v>1487</v>
      </c>
      <c r="J127" s="463" t="s">
        <v>1835</v>
      </c>
      <c r="K127" s="736" t="s">
        <v>192</v>
      </c>
      <c r="L127" s="408" t="s">
        <v>328</v>
      </c>
      <c r="M127" s="464" t="s">
        <v>1475</v>
      </c>
      <c r="N127" s="408" t="s">
        <v>1785</v>
      </c>
      <c r="O127" s="408" t="s">
        <v>1786</v>
      </c>
      <c r="P127" s="486" t="s">
        <v>114</v>
      </c>
      <c r="Q127" s="411" t="s">
        <v>114</v>
      </c>
      <c r="R127" s="487" t="s">
        <v>91</v>
      </c>
      <c r="S127" s="455">
        <f>IF(R127="Muy Alta",100%,IF(R127="Alta",80%,IF(R127="Media",60%,IF(R127="Baja",40%,IF(R127="Muy Baja",20%,"")))))</f>
        <v>0.6</v>
      </c>
      <c r="T127" s="487" t="s">
        <v>125</v>
      </c>
      <c r="U127" s="455">
        <f>IF(T127="Catastrófico",100%,IF(T127="Mayor",80%,IF(T127="Moderado",60%,IF(T127="Menor",40%,IF(T127="Leve",20%,"")))))</f>
        <v>0.2</v>
      </c>
      <c r="V127" s="487" t="s">
        <v>195</v>
      </c>
      <c r="W127" s="455">
        <f>IF(V127="Catastrófico",100%,IF(V127="Mayor",80%,IF(V127="Moderado",60%,IF(V127="Menor",40%,IF(V127="Leve",20%,"")))))</f>
        <v>0.4</v>
      </c>
      <c r="X127" s="458" t="str">
        <f>IF(Y127=100%,"Catastrófico",IF(Y127=80%,"Mayor",IF(Y127=60%,"Moderado",IF(Y127=40%,"Menor",IF(Y127=20%,"Leve","")))))</f>
        <v>Menor</v>
      </c>
      <c r="Y127" s="455">
        <f>IF(AND(U127="",W127=""),"",MAX(U127,W127))</f>
        <v>0.4</v>
      </c>
      <c r="Z127" s="455" t="str">
        <f>CONCATENATE(R127,X127)</f>
        <v>MediaMenor</v>
      </c>
      <c r="AA127" s="464" t="str">
        <f>IF(Z127="Muy AltaLeve","Alto",IF(Z127="Muy AltaMenor","Alto",IF(Z127="Muy AltaModerado","Alto",IF(Z127="Muy AltaMayor","Alto",IF(Z127="Muy AltaCatastrófico","Extremo",IF(Z127="AltaLeve","Moderado",IF(Z127="AltaMenor","Moderado",IF(Z127="AltaModerado","Alto",IF(Z127="AltaMayor","Alto",IF(Z127="AltaCatastrófico","Extremo",IF(Z127="MediaLeve","Moderado",IF(Z127="MediaMenor","Moderado",IF(Z127="MediaModerado","Moderado",IF(Z127="MediaMayor","Alto",IF(Z127="MediaCatastrófico","Extremo",IF(Z127="BajaLeve","Bajo",IF(Z127="BajaMenor","Moderado",IF(Z127="BajaModerado","Moderado",IF(Z127="BajaMayor","Alto",IF(Z127="BajaCatastrófico","Extremo",IF(Z127="Muy BajaLeve","Bajo",IF(Z127="Muy BajaMenor","Bajo",IF(Z127="Muy BajaModerado","Moderado",IF(Z127="Muy BajaMayor","Alto",IF(Z127="Muy BajaCatastrófico","Extremo","")))))))))))))))))))))))))</f>
        <v>Moderado</v>
      </c>
      <c r="AB127" s="243">
        <v>1</v>
      </c>
      <c r="AC127" s="282" t="s">
        <v>1836</v>
      </c>
      <c r="AD127" s="239">
        <v>1</v>
      </c>
      <c r="AE127" s="237" t="s">
        <v>1837</v>
      </c>
      <c r="AF127" s="245" t="str">
        <f t="shared" si="4"/>
        <v>Probabilidad</v>
      </c>
      <c r="AG127" s="246" t="s">
        <v>1644</v>
      </c>
      <c r="AH127" s="241">
        <f t="shared" si="5"/>
        <v>0.25</v>
      </c>
      <c r="AI127" s="246" t="s">
        <v>1645</v>
      </c>
      <c r="AJ127" s="241">
        <f t="shared" si="6"/>
        <v>0.15</v>
      </c>
      <c r="AK127" s="247">
        <f t="shared" si="7"/>
        <v>0.4</v>
      </c>
      <c r="AL127" s="248">
        <f>IFERROR(IF(AF127="Probabilidad",(S127-(+S127*AK127)),IF(AF127="Impacto",S127,"")),"")</f>
        <v>0.36</v>
      </c>
      <c r="AM127" s="248">
        <f>IFERROR(IF(AF127="Impacto",(Y127-(+Y127*AK127)),IF(AF127="Probabilidad",Y127,"")),"")</f>
        <v>0.4</v>
      </c>
      <c r="AN127" s="249" t="s">
        <v>99</v>
      </c>
      <c r="AO127" s="249" t="s">
        <v>100</v>
      </c>
      <c r="AP127" s="249" t="s">
        <v>101</v>
      </c>
      <c r="AQ127" s="487" t="s">
        <v>1771</v>
      </c>
      <c r="AR127" s="462">
        <f>S127</f>
        <v>0.6</v>
      </c>
      <c r="AS127" s="462">
        <f>IF(AL127="","",MIN(AL127:AL130))</f>
        <v>0.1512</v>
      </c>
      <c r="AT127" s="464" t="str">
        <f>IFERROR(IF(AS127="","",IF(AS127&lt;=0.2,"Muy Baja",IF(AS127&lt;=0.4,"Baja",IF(AS127&lt;=0.6,"Media",IF(AS127&lt;=0.8,"Alta","Muy Alta"))))),"")</f>
        <v>Muy Baja</v>
      </c>
      <c r="AU127" s="462">
        <f>Y127</f>
        <v>0.4</v>
      </c>
      <c r="AV127" s="462">
        <f>IF(AM127="","",MIN(AM127:AM130))</f>
        <v>0.30000000000000004</v>
      </c>
      <c r="AW127" s="464" t="str">
        <f>IFERROR(IF(AV127="","",IF(AV127&lt;=0.2,"Leve",IF(AV127&lt;=0.4,"Menor",IF(AV127&lt;=0.6,"Moderado",IF(AV127&lt;=0.8,"Mayor","Catastrófico"))))),"")</f>
        <v>Menor</v>
      </c>
      <c r="AX127" s="464" t="str">
        <f>AA127</f>
        <v>Moderado</v>
      </c>
      <c r="AY127" s="464" t="str">
        <f>IFERROR(IF(OR(AND(AT127="Muy Baja",AW127="Leve"),AND(AT127="Muy Baja",AW127="Menor"),AND(AT127="Baja",AW127="Leve")),"Bajo",IF(OR(AND(AT127="Muy baja",AW127="Moderado"),AND(AT127="Baja",AW127="Menor"),AND(AT127="Baja",AW127="Moderado"),AND(AT127="Media",AW127="Leve"),AND(AT127="Media",AW127="Menor"),AND(AT127="Media",AW127="Moderado"),AND(AT127="Alta",AW127="Leve"),AND(AT127="Alta",AW127="Menor")),"Moderado",IF(OR(AND(AT127="Muy Baja",AW127="Mayor"),AND(AT127="Baja",AW127="Mayor"),AND(AT127="Media",AW127="Mayor"),AND(AT127="Alta",AW127="Moderado"),AND(AT127="Alta",AW127="Mayor"),AND(AT127="Muy Alta",AW127="Leve"),AND(AT127="Muy Alta",AW127="Menor"),AND(AT127="Muy Alta",AW127="Moderado"),AND(AT127="Muy Alta",AW127="Mayor")),"Alto",IF(OR(AND(AT127="Muy Baja",AW127="Catastrófico"),AND(AT127="Baja",AW127="Catastrófico"),AND(AT127="Media",AW127="Catastrófico"),AND(AT127="Alta",AW127="Catastrófico"),AND(AT127="Muy Alta",AW127="Catastrófico")),"Extremo","")))),"")</f>
        <v>Bajo</v>
      </c>
      <c r="AZ127" s="487" t="s">
        <v>132</v>
      </c>
      <c r="BA127" s="486" t="s">
        <v>114</v>
      </c>
      <c r="BB127" s="486" t="s">
        <v>114</v>
      </c>
      <c r="BC127" s="486" t="s">
        <v>114</v>
      </c>
      <c r="BD127" s="486" t="s">
        <v>114</v>
      </c>
      <c r="BE127" s="486" t="s">
        <v>114</v>
      </c>
      <c r="BF127" s="408"/>
      <c r="BG127" s="408"/>
      <c r="BH127" s="416" t="s">
        <v>114</v>
      </c>
      <c r="BI127" s="416"/>
      <c r="BJ127" s="416"/>
      <c r="BK127" s="416"/>
      <c r="BL127" s="416" t="s">
        <v>114</v>
      </c>
      <c r="BM127" s="408" t="s">
        <v>1779</v>
      </c>
      <c r="BN127" s="408" t="s">
        <v>114</v>
      </c>
      <c r="BO127" s="673" t="s">
        <v>114</v>
      </c>
    </row>
    <row r="128" spans="1:67" ht="70.5">
      <c r="A128" s="748"/>
      <c r="B128" s="751"/>
      <c r="C128" s="754"/>
      <c r="D128" s="682"/>
      <c r="E128" s="682"/>
      <c r="F128" s="483"/>
      <c r="G128" s="408"/>
      <c r="H128" s="487"/>
      <c r="I128" s="736"/>
      <c r="J128" s="463"/>
      <c r="K128" s="736"/>
      <c r="L128" s="408"/>
      <c r="M128" s="464"/>
      <c r="N128" s="408"/>
      <c r="O128" s="408"/>
      <c r="P128" s="486"/>
      <c r="Q128" s="411"/>
      <c r="R128" s="487"/>
      <c r="S128" s="455"/>
      <c r="T128" s="487"/>
      <c r="U128" s="455"/>
      <c r="V128" s="487"/>
      <c r="W128" s="455"/>
      <c r="X128" s="458"/>
      <c r="Y128" s="455"/>
      <c r="Z128" s="455"/>
      <c r="AA128" s="464"/>
      <c r="AB128" s="285">
        <v>2</v>
      </c>
      <c r="AC128" s="279" t="s">
        <v>1836</v>
      </c>
      <c r="AD128" s="239">
        <v>1</v>
      </c>
      <c r="AE128" s="237" t="s">
        <v>1837</v>
      </c>
      <c r="AF128" s="245" t="str">
        <f t="shared" si="4"/>
        <v>Impacto</v>
      </c>
      <c r="AG128" s="246" t="s">
        <v>1656</v>
      </c>
      <c r="AH128" s="241">
        <f t="shared" si="5"/>
        <v>0.1</v>
      </c>
      <c r="AI128" s="246" t="s">
        <v>1645</v>
      </c>
      <c r="AJ128" s="241">
        <f t="shared" si="6"/>
        <v>0.15</v>
      </c>
      <c r="AK128" s="247">
        <f t="shared" si="7"/>
        <v>0.25</v>
      </c>
      <c r="AL128" s="248">
        <f>IFERROR(IF(AND(AF127="Probabilidad",AF128="Probabilidad"),(AL127-(+AL127*AK128)),IF(AF128="Probabilidad",(S127-(+S127*AK128)),IF(AF128="Impacto",AL127,""))),"")</f>
        <v>0.36</v>
      </c>
      <c r="AM128" s="248">
        <f>IFERROR(IF(AND(AF127="Impacto",AF128="Impacto"),(AM127-(+AM127*AK128)),IF(AF128="Impacto",(Y127-(Y127*AK128)),IF(AF128="Probabilidad",AM127,""))),"")</f>
        <v>0.30000000000000004</v>
      </c>
      <c r="AN128" s="249" t="s">
        <v>99</v>
      </c>
      <c r="AO128" s="249" t="s">
        <v>100</v>
      </c>
      <c r="AP128" s="249" t="s">
        <v>101</v>
      </c>
      <c r="AQ128" s="487"/>
      <c r="AR128" s="463"/>
      <c r="AS128" s="463"/>
      <c r="AT128" s="464"/>
      <c r="AU128" s="463"/>
      <c r="AV128" s="463"/>
      <c r="AW128" s="464"/>
      <c r="AX128" s="464"/>
      <c r="AY128" s="464"/>
      <c r="AZ128" s="487"/>
      <c r="BA128" s="486"/>
      <c r="BB128" s="486"/>
      <c r="BC128" s="486"/>
      <c r="BD128" s="486"/>
      <c r="BE128" s="486"/>
      <c r="BF128" s="408"/>
      <c r="BG128" s="408"/>
      <c r="BH128" s="416"/>
      <c r="BI128" s="416"/>
      <c r="BJ128" s="416"/>
      <c r="BK128" s="416"/>
      <c r="BL128" s="416"/>
      <c r="BM128" s="408"/>
      <c r="BN128" s="408"/>
      <c r="BO128" s="673"/>
    </row>
    <row r="129" spans="1:67" ht="102">
      <c r="A129" s="748"/>
      <c r="B129" s="751"/>
      <c r="C129" s="754"/>
      <c r="D129" s="682"/>
      <c r="E129" s="682"/>
      <c r="F129" s="483"/>
      <c r="G129" s="408"/>
      <c r="H129" s="487"/>
      <c r="I129" s="736"/>
      <c r="J129" s="463"/>
      <c r="K129" s="736"/>
      <c r="L129" s="408"/>
      <c r="M129" s="464"/>
      <c r="N129" s="408"/>
      <c r="O129" s="408"/>
      <c r="P129" s="486"/>
      <c r="Q129" s="411"/>
      <c r="R129" s="487"/>
      <c r="S129" s="455"/>
      <c r="T129" s="487"/>
      <c r="U129" s="455"/>
      <c r="V129" s="487"/>
      <c r="W129" s="455"/>
      <c r="X129" s="458"/>
      <c r="Y129" s="455"/>
      <c r="Z129" s="455"/>
      <c r="AA129" s="464"/>
      <c r="AB129" s="243">
        <v>3</v>
      </c>
      <c r="AC129" s="279" t="s">
        <v>1819</v>
      </c>
      <c r="AD129" s="239">
        <v>1</v>
      </c>
      <c r="AE129" s="277" t="s">
        <v>1820</v>
      </c>
      <c r="AF129" s="245" t="str">
        <f t="shared" si="4"/>
        <v>Probabilidad</v>
      </c>
      <c r="AG129" s="246" t="s">
        <v>1644</v>
      </c>
      <c r="AH129" s="241">
        <f t="shared" si="5"/>
        <v>0.25</v>
      </c>
      <c r="AI129" s="246" t="s">
        <v>1645</v>
      </c>
      <c r="AJ129" s="241">
        <f t="shared" si="6"/>
        <v>0.15</v>
      </c>
      <c r="AK129" s="247">
        <f t="shared" si="7"/>
        <v>0.4</v>
      </c>
      <c r="AL129" s="248">
        <f>IFERROR(IF(AND(AF128="Probabilidad",AF129="Probabilidad"),(AL128-(+AL128*AK129)),IF(AND(AF128="Impacto",AF129="Probabilidad"),(AL127-(+AL127*AK129)),IF(AF129="Impacto",AL128,""))),"")</f>
        <v>0.216</v>
      </c>
      <c r="AM129" s="248">
        <f>IFERROR(IF(AND(AF128="Impacto",AF129="Impacto"),(AM128-(+AM128*AK129)),IF(AND(AF128="Probabilidad",AF129="Impacto"),(AM127-(+AM127*AK129)),IF(AF129="Probabilidad",AM128,""))),"")</f>
        <v>0.30000000000000004</v>
      </c>
      <c r="AN129" s="249" t="s">
        <v>99</v>
      </c>
      <c r="AO129" s="249" t="s">
        <v>100</v>
      </c>
      <c r="AP129" s="249" t="s">
        <v>101</v>
      </c>
      <c r="AQ129" s="487"/>
      <c r="AR129" s="463"/>
      <c r="AS129" s="463"/>
      <c r="AT129" s="464"/>
      <c r="AU129" s="463"/>
      <c r="AV129" s="463"/>
      <c r="AW129" s="464"/>
      <c r="AX129" s="464"/>
      <c r="AY129" s="464"/>
      <c r="AZ129" s="487"/>
      <c r="BA129" s="486"/>
      <c r="BB129" s="486"/>
      <c r="BC129" s="486"/>
      <c r="BD129" s="486"/>
      <c r="BE129" s="486"/>
      <c r="BF129" s="408"/>
      <c r="BG129" s="408"/>
      <c r="BH129" s="416"/>
      <c r="BI129" s="416"/>
      <c r="BJ129" s="416"/>
      <c r="BK129" s="416"/>
      <c r="BL129" s="416"/>
      <c r="BM129" s="408"/>
      <c r="BN129" s="408"/>
      <c r="BO129" s="673"/>
    </row>
    <row r="130" spans="1:67" ht="114.75">
      <c r="A130" s="748"/>
      <c r="B130" s="751"/>
      <c r="C130" s="754"/>
      <c r="D130" s="682"/>
      <c r="E130" s="682"/>
      <c r="F130" s="483"/>
      <c r="G130" s="408"/>
      <c r="H130" s="487"/>
      <c r="I130" s="736"/>
      <c r="J130" s="463"/>
      <c r="K130" s="736"/>
      <c r="L130" s="408"/>
      <c r="M130" s="464"/>
      <c r="N130" s="408"/>
      <c r="O130" s="408"/>
      <c r="P130" s="486"/>
      <c r="Q130" s="411"/>
      <c r="R130" s="487"/>
      <c r="S130" s="455"/>
      <c r="T130" s="487"/>
      <c r="U130" s="455"/>
      <c r="V130" s="487"/>
      <c r="W130" s="455"/>
      <c r="X130" s="458"/>
      <c r="Y130" s="455"/>
      <c r="Z130" s="455"/>
      <c r="AA130" s="464"/>
      <c r="AB130" s="243">
        <v>4</v>
      </c>
      <c r="AC130" s="279" t="s">
        <v>1671</v>
      </c>
      <c r="AD130" s="239">
        <v>1</v>
      </c>
      <c r="AE130" s="239" t="s">
        <v>1529</v>
      </c>
      <c r="AF130" s="245" t="str">
        <f t="shared" si="4"/>
        <v>Probabilidad</v>
      </c>
      <c r="AG130" s="246" t="s">
        <v>1655</v>
      </c>
      <c r="AH130" s="241">
        <f t="shared" si="5"/>
        <v>0.15</v>
      </c>
      <c r="AI130" s="246" t="s">
        <v>1645</v>
      </c>
      <c r="AJ130" s="241">
        <f t="shared" si="6"/>
        <v>0.15</v>
      </c>
      <c r="AK130" s="247">
        <f t="shared" si="7"/>
        <v>0.3</v>
      </c>
      <c r="AL130" s="248">
        <f>IFERROR(IF(AND(AF129="Probabilidad",AF130="Probabilidad"),(AL129-(+AL129*AK130)),IF(AND(AF129="Impacto",AF130="Probabilidad"),(AL128-(+AL128*AK130)),IF(AF130="Impacto",AL129,""))),"")</f>
        <v>0.1512</v>
      </c>
      <c r="AM130" s="256">
        <f>IFERROR(IF(AND(AF129="Impacto",AF130="Impacto"),(AM129-(+AM129*AK130)),IF(AND(AF129="Probabilidad",AF130="Impacto"),(AM128-(+AM128*AK130)),IF(AF130="Probabilidad",AM129,""))),"")</f>
        <v>0.30000000000000004</v>
      </c>
      <c r="AN130" s="249" t="s">
        <v>99</v>
      </c>
      <c r="AO130" s="249" t="s">
        <v>100</v>
      </c>
      <c r="AP130" s="249" t="s">
        <v>101</v>
      </c>
      <c r="AQ130" s="487"/>
      <c r="AR130" s="463"/>
      <c r="AS130" s="463"/>
      <c r="AT130" s="464"/>
      <c r="AU130" s="463"/>
      <c r="AV130" s="463"/>
      <c r="AW130" s="464"/>
      <c r="AX130" s="464"/>
      <c r="AY130" s="464"/>
      <c r="AZ130" s="487"/>
      <c r="BA130" s="486"/>
      <c r="BB130" s="486"/>
      <c r="BC130" s="486"/>
      <c r="BD130" s="486"/>
      <c r="BE130" s="486"/>
      <c r="BF130" s="408"/>
      <c r="BG130" s="408"/>
      <c r="BH130" s="416"/>
      <c r="BI130" s="416"/>
      <c r="BJ130" s="416"/>
      <c r="BK130" s="416"/>
      <c r="BL130" s="416"/>
      <c r="BM130" s="408"/>
      <c r="BN130" s="408"/>
      <c r="BO130" s="673"/>
    </row>
    <row r="131" spans="1:67" ht="150">
      <c r="A131" s="748"/>
      <c r="B131" s="751"/>
      <c r="C131" s="754"/>
      <c r="D131" s="682" t="s">
        <v>1470</v>
      </c>
      <c r="E131" s="682" t="s">
        <v>209</v>
      </c>
      <c r="F131" s="483">
        <v>21</v>
      </c>
      <c r="G131" s="408" t="s">
        <v>1838</v>
      </c>
      <c r="H131" s="487" t="s">
        <v>1753</v>
      </c>
      <c r="I131" s="736" t="s">
        <v>1473</v>
      </c>
      <c r="J131" s="463" t="s">
        <v>1839</v>
      </c>
      <c r="K131" s="736" t="s">
        <v>192</v>
      </c>
      <c r="L131" s="408" t="s">
        <v>328</v>
      </c>
      <c r="M131" s="464" t="s">
        <v>1475</v>
      </c>
      <c r="N131" s="408" t="s">
        <v>1785</v>
      </c>
      <c r="O131" s="408" t="s">
        <v>1786</v>
      </c>
      <c r="P131" s="486" t="s">
        <v>114</v>
      </c>
      <c r="Q131" s="411" t="s">
        <v>114</v>
      </c>
      <c r="R131" s="487" t="s">
        <v>91</v>
      </c>
      <c r="S131" s="455">
        <f>IF(R131="Muy Alta",100%,IF(R131="Alta",80%,IF(R131="Media",60%,IF(R131="Baja",40%,IF(R131="Muy Baja",20%,"")))))</f>
        <v>0.6</v>
      </c>
      <c r="T131" s="487" t="s">
        <v>92</v>
      </c>
      <c r="U131" s="455">
        <f>IF(T131="Catastrófico",100%,IF(T131="Mayor",80%,IF(T131="Moderado",60%,IF(T131="Menor",40%,IF(T131="Leve",20%,"")))))</f>
        <v>0.8</v>
      </c>
      <c r="V131" s="487" t="s">
        <v>130</v>
      </c>
      <c r="W131" s="455">
        <f>IF(V131="Catastrófico",100%,IF(V131="Mayor",80%,IF(V131="Moderado",60%,IF(V131="Menor",40%,IF(V131="Leve",20%,"")))))</f>
        <v>0.6</v>
      </c>
      <c r="X131" s="458" t="str">
        <f>IF(Y131=100%,"Catastrófico",IF(Y131=80%,"Mayor",IF(Y131=60%,"Moderado",IF(Y131=40%,"Menor",IF(Y131=20%,"Leve","")))))</f>
        <v>Mayor</v>
      </c>
      <c r="Y131" s="455">
        <f>IF(AND(U131="",W131=""),"",MAX(U131,W131))</f>
        <v>0.8</v>
      </c>
      <c r="Z131" s="455" t="str">
        <f>CONCATENATE(R131,X131)</f>
        <v>MediaMayor</v>
      </c>
      <c r="AA131" s="464" t="str">
        <f>IF(Z131="Muy AltaLeve","Alto",IF(Z131="Muy AltaMenor","Alto",IF(Z131="Muy AltaModerado","Alto",IF(Z131="Muy AltaMayor","Alto",IF(Z131="Muy AltaCatastrófico","Extremo",IF(Z131="AltaLeve","Moderado",IF(Z131="AltaMenor","Moderado",IF(Z131="AltaModerado","Alto",IF(Z131="AltaMayor","Alto",IF(Z131="AltaCatastrófico","Extremo",IF(Z131="MediaLeve","Moderado",IF(Z131="MediaMenor","Moderado",IF(Z131="MediaModerado","Moderado",IF(Z131="MediaMayor","Alto",IF(Z131="MediaCatastrófico","Extremo",IF(Z131="BajaLeve","Bajo",IF(Z131="BajaMenor","Moderado",IF(Z131="BajaModerado","Moderado",IF(Z131="BajaMayor","Alto",IF(Z131="BajaCatastrófico","Extremo",IF(Z131="Muy BajaLeve","Bajo",IF(Z131="Muy BajaMenor","Bajo",IF(Z131="Muy BajaModerado","Moderado",IF(Z131="Muy BajaMayor","Alto",IF(Z131="Muy BajaCatastrófico","Extremo","")))))))))))))))))))))))))</f>
        <v>Alto</v>
      </c>
      <c r="AB131" s="243">
        <v>1</v>
      </c>
      <c r="AC131" s="283" t="s">
        <v>1795</v>
      </c>
      <c r="AD131" s="239">
        <v>1</v>
      </c>
      <c r="AE131" s="237" t="s">
        <v>1486</v>
      </c>
      <c r="AF131" s="245" t="str">
        <f t="shared" si="4"/>
        <v>Probabilidad</v>
      </c>
      <c r="AG131" s="246" t="s">
        <v>1644</v>
      </c>
      <c r="AH131" s="241">
        <f t="shared" si="5"/>
        <v>0.25</v>
      </c>
      <c r="AI131" s="246" t="s">
        <v>1645</v>
      </c>
      <c r="AJ131" s="241">
        <f t="shared" si="6"/>
        <v>0.15</v>
      </c>
      <c r="AK131" s="247">
        <f t="shared" si="7"/>
        <v>0.4</v>
      </c>
      <c r="AL131" s="248">
        <f>IFERROR(IF(AF131="Probabilidad",(S131-(+S131*AK131)),IF(AF131="Impacto",S131,"")),"")</f>
        <v>0.36</v>
      </c>
      <c r="AM131" s="248">
        <f>IFERROR(IF(AF131="Impacto",(Y131-(+Y131*AK131)),IF(AF131="Probabilidad",Y131,"")),"")</f>
        <v>0.8</v>
      </c>
      <c r="AN131" s="249" t="s">
        <v>99</v>
      </c>
      <c r="AO131" s="249" t="s">
        <v>100</v>
      </c>
      <c r="AP131" s="249" t="s">
        <v>101</v>
      </c>
      <c r="AQ131" s="487" t="s">
        <v>1771</v>
      </c>
      <c r="AR131" s="462">
        <f>S131</f>
        <v>0.6</v>
      </c>
      <c r="AS131" s="462">
        <f>IF(AL131="","",MIN(AL131:AL132))</f>
        <v>0.216</v>
      </c>
      <c r="AT131" s="464" t="str">
        <f>IFERROR(IF(AS131="","",IF(AS131&lt;=0.2,"Muy Baja",IF(AS131&lt;=0.4,"Baja",IF(AS131&lt;=0.6,"Media",IF(AS131&lt;=0.8,"Alta","Muy Alta"))))),"")</f>
        <v>Baja</v>
      </c>
      <c r="AU131" s="462">
        <f>Y131</f>
        <v>0.8</v>
      </c>
      <c r="AV131" s="462">
        <f>IF(AM131="","",MIN(AM131:AM132))</f>
        <v>0.8</v>
      </c>
      <c r="AW131" s="464" t="str">
        <f>IFERROR(IF(AV131="","",IF(AV131&lt;=0.2,"Leve",IF(AV131&lt;=0.4,"Menor",IF(AV131&lt;=0.6,"Moderado",IF(AV131&lt;=0.8,"Mayor","Catastrófico"))))),"")</f>
        <v>Mayor</v>
      </c>
      <c r="AX131" s="464" t="str">
        <f>AA131</f>
        <v>Alto</v>
      </c>
      <c r="AY131" s="464" t="str">
        <f>IFERROR(IF(OR(AND(AT131="Muy Baja",AW131="Leve"),AND(AT131="Muy Baja",AW131="Menor"),AND(AT131="Baja",AW131="Leve")),"Bajo",IF(OR(AND(AT131="Muy baja",AW131="Moderado"),AND(AT131="Baja",AW131="Menor"),AND(AT131="Baja",AW131="Moderado"),AND(AT131="Media",AW131="Leve"),AND(AT131="Media",AW131="Menor"),AND(AT131="Media",AW131="Moderado"),AND(AT131="Alta",AW131="Leve"),AND(AT131="Alta",AW131="Menor")),"Moderado",IF(OR(AND(AT131="Muy Baja",AW131="Mayor"),AND(AT131="Baja",AW131="Mayor"),AND(AT131="Media",AW131="Mayor"),AND(AT131="Alta",AW131="Moderado"),AND(AT131="Alta",AW131="Mayor"),AND(AT131="Muy Alta",AW131="Leve"),AND(AT131="Muy Alta",AW131="Menor"),AND(AT131="Muy Alta",AW131="Moderado"),AND(AT131="Muy Alta",AW131="Mayor")),"Alto",IF(OR(AND(AT131="Muy Baja",AW131="Catastrófico"),AND(AT131="Baja",AW131="Catastrófico"),AND(AT131="Media",AW131="Catastrófico"),AND(AT131="Alta",AW131="Catastrófico"),AND(AT131="Muy Alta",AW131="Catastrófico")),"Extremo","")))),"")</f>
        <v>Alto</v>
      </c>
      <c r="AZ131" s="487" t="s">
        <v>105</v>
      </c>
      <c r="BA131" s="821" t="s">
        <v>1840</v>
      </c>
      <c r="BB131" s="820" t="s">
        <v>1841</v>
      </c>
      <c r="BC131" s="486" t="s">
        <v>1774</v>
      </c>
      <c r="BD131" s="486" t="s">
        <v>1775</v>
      </c>
      <c r="BE131" s="492" t="s">
        <v>265</v>
      </c>
      <c r="BF131" s="408" t="s">
        <v>1842</v>
      </c>
      <c r="BG131" s="408" t="s">
        <v>1843</v>
      </c>
      <c r="BH131" s="416" t="s">
        <v>1791</v>
      </c>
      <c r="BI131" s="416"/>
      <c r="BJ131" s="416"/>
      <c r="BK131" s="416"/>
      <c r="BL131" s="416" t="s">
        <v>114</v>
      </c>
      <c r="BM131" s="408" t="s">
        <v>1779</v>
      </c>
      <c r="BN131" s="408" t="s">
        <v>114</v>
      </c>
      <c r="BO131" s="673" t="s">
        <v>114</v>
      </c>
    </row>
    <row r="132" spans="1:67" ht="70.5">
      <c r="A132" s="748"/>
      <c r="B132" s="751"/>
      <c r="C132" s="754"/>
      <c r="D132" s="682"/>
      <c r="E132" s="682"/>
      <c r="F132" s="483"/>
      <c r="G132" s="408"/>
      <c r="H132" s="487"/>
      <c r="I132" s="736"/>
      <c r="J132" s="463"/>
      <c r="K132" s="736"/>
      <c r="L132" s="408"/>
      <c r="M132" s="464"/>
      <c r="N132" s="408"/>
      <c r="O132" s="408"/>
      <c r="P132" s="486"/>
      <c r="Q132" s="411"/>
      <c r="R132" s="487"/>
      <c r="S132" s="455"/>
      <c r="T132" s="487"/>
      <c r="U132" s="455"/>
      <c r="V132" s="487"/>
      <c r="W132" s="455"/>
      <c r="X132" s="458"/>
      <c r="Y132" s="455"/>
      <c r="Z132" s="455"/>
      <c r="AA132" s="464"/>
      <c r="AB132" s="243">
        <v>2</v>
      </c>
      <c r="AC132" s="283" t="s">
        <v>1844</v>
      </c>
      <c r="AD132" s="239">
        <v>1</v>
      </c>
      <c r="AE132" s="237" t="s">
        <v>1486</v>
      </c>
      <c r="AF132" s="245" t="str">
        <f t="shared" si="4"/>
        <v>Probabilidad</v>
      </c>
      <c r="AG132" s="246" t="s">
        <v>1644</v>
      </c>
      <c r="AH132" s="241">
        <f t="shared" si="5"/>
        <v>0.25</v>
      </c>
      <c r="AI132" s="246" t="s">
        <v>1645</v>
      </c>
      <c r="AJ132" s="241">
        <f t="shared" si="6"/>
        <v>0.15</v>
      </c>
      <c r="AK132" s="247">
        <f t="shared" si="7"/>
        <v>0.4</v>
      </c>
      <c r="AL132" s="248">
        <f>IFERROR(IF(AND(AF131="Probabilidad",AF132="Probabilidad"),(AL131-(+AL131*AK132)),IF(AF132="Probabilidad",(S131-(+S131*AK132)),IF(AF132="Impacto",AL131,""))),"")</f>
        <v>0.216</v>
      </c>
      <c r="AM132" s="248">
        <f>IFERROR(IF(AND(AF131="Impacto",AF132="Impacto"),(AM131-(+AM131*AK132)),IF(AF132="Impacto",(Y131-(Y131*AK132)),IF(AF132="Probabilidad",AM131,""))),"")</f>
        <v>0.8</v>
      </c>
      <c r="AN132" s="249" t="s">
        <v>99</v>
      </c>
      <c r="AO132" s="249" t="s">
        <v>100</v>
      </c>
      <c r="AP132" s="249" t="s">
        <v>101</v>
      </c>
      <c r="AQ132" s="487"/>
      <c r="AR132" s="463"/>
      <c r="AS132" s="463"/>
      <c r="AT132" s="464"/>
      <c r="AU132" s="463"/>
      <c r="AV132" s="463"/>
      <c r="AW132" s="464"/>
      <c r="AX132" s="464"/>
      <c r="AY132" s="464"/>
      <c r="AZ132" s="487"/>
      <c r="BA132" s="591"/>
      <c r="BB132" s="591"/>
      <c r="BC132" s="486"/>
      <c r="BD132" s="486"/>
      <c r="BE132" s="492"/>
      <c r="BF132" s="408"/>
      <c r="BG132" s="408"/>
      <c r="BH132" s="416"/>
      <c r="BI132" s="416"/>
      <c r="BJ132" s="416"/>
      <c r="BK132" s="416"/>
      <c r="BL132" s="416"/>
      <c r="BM132" s="408"/>
      <c r="BN132" s="408"/>
      <c r="BO132" s="673"/>
    </row>
    <row r="133" spans="1:67" ht="150">
      <c r="A133" s="748"/>
      <c r="B133" s="751"/>
      <c r="C133" s="754"/>
      <c r="D133" s="682" t="s">
        <v>1470</v>
      </c>
      <c r="E133" s="682" t="s">
        <v>209</v>
      </c>
      <c r="F133" s="483">
        <v>22</v>
      </c>
      <c r="G133" s="408" t="s">
        <v>1838</v>
      </c>
      <c r="H133" s="487" t="s">
        <v>1753</v>
      </c>
      <c r="I133" s="736" t="s">
        <v>1487</v>
      </c>
      <c r="J133" s="463" t="s">
        <v>1845</v>
      </c>
      <c r="K133" s="736" t="s">
        <v>192</v>
      </c>
      <c r="L133" s="408" t="s">
        <v>328</v>
      </c>
      <c r="M133" s="464" t="s">
        <v>1475</v>
      </c>
      <c r="N133" s="408" t="s">
        <v>1785</v>
      </c>
      <c r="O133" s="408" t="s">
        <v>1786</v>
      </c>
      <c r="P133" s="486" t="s">
        <v>114</v>
      </c>
      <c r="Q133" s="411" t="s">
        <v>114</v>
      </c>
      <c r="R133" s="487" t="s">
        <v>91</v>
      </c>
      <c r="S133" s="455">
        <f>IF(R133="Muy Alta",100%,IF(R133="Alta",80%,IF(R133="Media",60%,IF(R133="Baja",40%,IF(R133="Muy Baja",20%,"")))))</f>
        <v>0.6</v>
      </c>
      <c r="T133" s="487" t="s">
        <v>92</v>
      </c>
      <c r="U133" s="455">
        <f>IF(T133="Catastrófico",100%,IF(T133="Mayor",80%,IF(T133="Moderado",60%,IF(T133="Menor",40%,IF(T133="Leve",20%,"")))))</f>
        <v>0.8</v>
      </c>
      <c r="V133" s="487" t="s">
        <v>92</v>
      </c>
      <c r="W133" s="455">
        <f>IF(V133="Catastrófico",100%,IF(V133="Mayor",80%,IF(V133="Moderado",60%,IF(V133="Menor",40%,IF(V133="Leve",20%,"")))))</f>
        <v>0.8</v>
      </c>
      <c r="X133" s="458" t="str">
        <f>IF(Y133=100%,"Catastrófico",IF(Y133=80%,"Mayor",IF(Y133=60%,"Moderado",IF(Y133=40%,"Menor",IF(Y133=20%,"Leve","")))))</f>
        <v>Mayor</v>
      </c>
      <c r="Y133" s="455">
        <f>IF(AND(U133="",W133=""),"",MAX(U133,W133))</f>
        <v>0.8</v>
      </c>
      <c r="Z133" s="455" t="str">
        <f>CONCATENATE(R133,X133)</f>
        <v>MediaMayor</v>
      </c>
      <c r="AA133" s="464" t="str">
        <f>IF(Z133="Muy AltaLeve","Alto",IF(Z133="Muy AltaMenor","Alto",IF(Z133="Muy AltaModerado","Alto",IF(Z133="Muy AltaMayor","Alto",IF(Z133="Muy AltaCatastrófico","Extremo",IF(Z133="AltaLeve","Moderado",IF(Z133="AltaMenor","Moderado",IF(Z133="AltaModerado","Alto",IF(Z133="AltaMayor","Alto",IF(Z133="AltaCatastrófico","Extremo",IF(Z133="MediaLeve","Moderado",IF(Z133="MediaMenor","Moderado",IF(Z133="MediaModerado","Moderado",IF(Z133="MediaMayor","Alto",IF(Z133="MediaCatastrófico","Extremo",IF(Z133="BajaLeve","Bajo",IF(Z133="BajaMenor","Moderado",IF(Z133="BajaModerado","Moderado",IF(Z133="BajaMayor","Alto",IF(Z133="BajaCatastrófico","Extremo",IF(Z133="Muy BajaLeve","Bajo",IF(Z133="Muy BajaMenor","Bajo",IF(Z133="Muy BajaModerado","Moderado",IF(Z133="Muy BajaMayor","Alto",IF(Z133="Muy BajaCatastrófico","Extremo","")))))))))))))))))))))))))</f>
        <v>Alto</v>
      </c>
      <c r="AB133" s="243">
        <v>1</v>
      </c>
      <c r="AC133" s="283" t="s">
        <v>1795</v>
      </c>
      <c r="AD133" s="239">
        <v>1</v>
      </c>
      <c r="AE133" s="237" t="s">
        <v>1486</v>
      </c>
      <c r="AF133" s="245" t="str">
        <f t="shared" si="4"/>
        <v>Probabilidad</v>
      </c>
      <c r="AG133" s="246" t="s">
        <v>1644</v>
      </c>
      <c r="AH133" s="241">
        <f t="shared" si="5"/>
        <v>0.25</v>
      </c>
      <c r="AI133" s="246" t="s">
        <v>98</v>
      </c>
      <c r="AJ133" s="241">
        <f t="shared" si="6"/>
        <v>0.15</v>
      </c>
      <c r="AK133" s="247">
        <f t="shared" si="7"/>
        <v>0.4</v>
      </c>
      <c r="AL133" s="248">
        <f>IFERROR(IF(AF133="Probabilidad",(S133-(+S133*AK133)),IF(AF133="Impacto",S133,"")),"")</f>
        <v>0.36</v>
      </c>
      <c r="AM133" s="248">
        <f>IFERROR(IF(AF133="Impacto",(Y133-(+Y133*AK133)),IF(AF133="Probabilidad",Y133,"")),"")</f>
        <v>0.8</v>
      </c>
      <c r="AN133" s="249" t="s">
        <v>99</v>
      </c>
      <c r="AO133" s="249" t="s">
        <v>100</v>
      </c>
      <c r="AP133" s="249" t="s">
        <v>101</v>
      </c>
      <c r="AQ133" s="487" t="s">
        <v>1771</v>
      </c>
      <c r="AR133" s="462">
        <f>S133</f>
        <v>0.6</v>
      </c>
      <c r="AS133" s="462">
        <f>IF(AL133="","",MIN(AL133:AL134))</f>
        <v>0.252</v>
      </c>
      <c r="AT133" s="464" t="str">
        <f>IFERROR(IF(AS133="","",IF(AS133&lt;=0.2,"Muy Baja",IF(AS133&lt;=0.4,"Baja",IF(AS133&lt;=0.6,"Media",IF(AS133&lt;=0.8,"Alta","Muy Alta"))))),"")</f>
        <v>Baja</v>
      </c>
      <c r="AU133" s="462">
        <f>Y133</f>
        <v>0.8</v>
      </c>
      <c r="AV133" s="462">
        <f>IF(AM133="","",MIN(AM133:AM134))</f>
        <v>0.8</v>
      </c>
      <c r="AW133" s="464" t="str">
        <f>IFERROR(IF(AV133="","",IF(AV133&lt;=0.2,"Leve",IF(AV133&lt;=0.4,"Menor",IF(AV133&lt;=0.6,"Moderado",IF(AV133&lt;=0.8,"Mayor","Catastrófico"))))),"")</f>
        <v>Mayor</v>
      </c>
      <c r="AX133" s="464" t="str">
        <f>AA133</f>
        <v>Alto</v>
      </c>
      <c r="AY133" s="464" t="str">
        <f>IFERROR(IF(OR(AND(AT133="Muy Baja",AW133="Leve"),AND(AT133="Muy Baja",AW133="Menor"),AND(AT133="Baja",AW133="Leve")),"Bajo",IF(OR(AND(AT133="Muy baja",AW133="Moderado"),AND(AT133="Baja",AW133="Menor"),AND(AT133="Baja",AW133="Moderado"),AND(AT133="Media",AW133="Leve"),AND(AT133="Media",AW133="Menor"),AND(AT133="Media",AW133="Moderado"),AND(AT133="Alta",AW133="Leve"),AND(AT133="Alta",AW133="Menor")),"Moderado",IF(OR(AND(AT133="Muy Baja",AW133="Mayor"),AND(AT133="Baja",AW133="Mayor"),AND(AT133="Media",AW133="Mayor"),AND(AT133="Alta",AW133="Moderado"),AND(AT133="Alta",AW133="Mayor"),AND(AT133="Muy Alta",AW133="Leve"),AND(AT133="Muy Alta",AW133="Menor"),AND(AT133="Muy Alta",AW133="Moderado"),AND(AT133="Muy Alta",AW133="Mayor")),"Alto",IF(OR(AND(AT133="Muy Baja",AW133="Catastrófico"),AND(AT133="Baja",AW133="Catastrófico"),AND(AT133="Media",AW133="Catastrófico"),AND(AT133="Alta",AW133="Catastrófico"),AND(AT133="Muy Alta",AW133="Catastrófico")),"Extremo","")))),"")</f>
        <v>Alto</v>
      </c>
      <c r="AZ133" s="487" t="s">
        <v>105</v>
      </c>
      <c r="BA133" s="821" t="s">
        <v>1840</v>
      </c>
      <c r="BB133" s="820" t="s">
        <v>1846</v>
      </c>
      <c r="BC133" s="486" t="s">
        <v>1774</v>
      </c>
      <c r="BD133" s="486" t="s">
        <v>1775</v>
      </c>
      <c r="BE133" s="492" t="s">
        <v>265</v>
      </c>
      <c r="BF133" s="408" t="s">
        <v>1847</v>
      </c>
      <c r="BG133" s="408" t="s">
        <v>1848</v>
      </c>
      <c r="BH133" s="416" t="s">
        <v>1791</v>
      </c>
      <c r="BI133" s="416"/>
      <c r="BJ133" s="416"/>
      <c r="BK133" s="416"/>
      <c r="BL133" s="416" t="s">
        <v>114</v>
      </c>
      <c r="BM133" s="408" t="s">
        <v>1779</v>
      </c>
      <c r="BN133" s="408" t="s">
        <v>114</v>
      </c>
      <c r="BO133" s="673" t="s">
        <v>114</v>
      </c>
    </row>
    <row r="134" spans="1:67" ht="70.5">
      <c r="A134" s="748"/>
      <c r="B134" s="751"/>
      <c r="C134" s="754"/>
      <c r="D134" s="682"/>
      <c r="E134" s="682"/>
      <c r="F134" s="483"/>
      <c r="G134" s="408"/>
      <c r="H134" s="487"/>
      <c r="I134" s="736"/>
      <c r="J134" s="463"/>
      <c r="K134" s="736"/>
      <c r="L134" s="408"/>
      <c r="M134" s="464"/>
      <c r="N134" s="408"/>
      <c r="O134" s="408"/>
      <c r="P134" s="486"/>
      <c r="Q134" s="411"/>
      <c r="R134" s="487"/>
      <c r="S134" s="455"/>
      <c r="T134" s="487"/>
      <c r="U134" s="455"/>
      <c r="V134" s="487"/>
      <c r="W134" s="455"/>
      <c r="X134" s="458"/>
      <c r="Y134" s="455"/>
      <c r="Z134" s="455"/>
      <c r="AA134" s="464"/>
      <c r="AB134" s="243">
        <v>2</v>
      </c>
      <c r="AC134" s="283" t="s">
        <v>1844</v>
      </c>
      <c r="AD134" s="239">
        <v>1</v>
      </c>
      <c r="AE134" s="237" t="s">
        <v>1486</v>
      </c>
      <c r="AF134" s="245" t="str">
        <f t="shared" si="4"/>
        <v>Probabilidad</v>
      </c>
      <c r="AG134" s="246" t="s">
        <v>1655</v>
      </c>
      <c r="AH134" s="241">
        <f t="shared" si="5"/>
        <v>0.15</v>
      </c>
      <c r="AI134" s="246" t="s">
        <v>98</v>
      </c>
      <c r="AJ134" s="241">
        <f t="shared" si="6"/>
        <v>0.15</v>
      </c>
      <c r="AK134" s="247">
        <f t="shared" si="7"/>
        <v>0.3</v>
      </c>
      <c r="AL134" s="248">
        <f>IFERROR(IF(AND(AF133="Probabilidad",AF134="Probabilidad"),(AL133-(+AL133*AK134)),IF(AF134="Probabilidad",(S133-(+S133*AK134)),IF(AF134="Impacto",AL133,""))),"")</f>
        <v>0.252</v>
      </c>
      <c r="AM134" s="248">
        <f>IFERROR(IF(AND(AF133="Impacto",AF134="Impacto"),(AM133-(+AM133*AK134)),IF(AF134="Impacto",(Y133-(Y133*AK134)),IF(AF134="Probabilidad",AM133,""))),"")</f>
        <v>0.8</v>
      </c>
      <c r="AN134" s="249" t="s">
        <v>99</v>
      </c>
      <c r="AO134" s="249" t="s">
        <v>100</v>
      </c>
      <c r="AP134" s="249" t="s">
        <v>101</v>
      </c>
      <c r="AQ134" s="487"/>
      <c r="AR134" s="463"/>
      <c r="AS134" s="463"/>
      <c r="AT134" s="464"/>
      <c r="AU134" s="463"/>
      <c r="AV134" s="463"/>
      <c r="AW134" s="464"/>
      <c r="AX134" s="464"/>
      <c r="AY134" s="464"/>
      <c r="AZ134" s="487"/>
      <c r="BA134" s="591"/>
      <c r="BB134" s="591"/>
      <c r="BC134" s="486"/>
      <c r="BD134" s="486"/>
      <c r="BE134" s="492"/>
      <c r="BF134" s="408"/>
      <c r="BG134" s="408"/>
      <c r="BH134" s="416"/>
      <c r="BI134" s="416"/>
      <c r="BJ134" s="416"/>
      <c r="BK134" s="416"/>
      <c r="BL134" s="416"/>
      <c r="BM134" s="408"/>
      <c r="BN134" s="408"/>
      <c r="BO134" s="673"/>
    </row>
    <row r="135" spans="1:67" ht="114.75">
      <c r="A135" s="748"/>
      <c r="B135" s="751"/>
      <c r="C135" s="754"/>
      <c r="D135" s="682" t="s">
        <v>1470</v>
      </c>
      <c r="E135" s="682" t="s">
        <v>209</v>
      </c>
      <c r="F135" s="483">
        <v>23</v>
      </c>
      <c r="G135" s="408" t="s">
        <v>1849</v>
      </c>
      <c r="H135" s="487" t="s">
        <v>1561</v>
      </c>
      <c r="I135" s="736" t="s">
        <v>1562</v>
      </c>
      <c r="J135" s="463" t="s">
        <v>1850</v>
      </c>
      <c r="K135" s="736" t="s">
        <v>192</v>
      </c>
      <c r="L135" s="408" t="s">
        <v>349</v>
      </c>
      <c r="M135" s="464" t="s">
        <v>1475</v>
      </c>
      <c r="N135" s="408" t="s">
        <v>1785</v>
      </c>
      <c r="O135" s="408" t="s">
        <v>1786</v>
      </c>
      <c r="P135" s="486" t="s">
        <v>114</v>
      </c>
      <c r="Q135" s="411" t="s">
        <v>114</v>
      </c>
      <c r="R135" s="487" t="s">
        <v>91</v>
      </c>
      <c r="S135" s="455">
        <f>IF(R135="Muy Alta",100%,IF(R135="Alta",80%,IF(R135="Media",60%,IF(R135="Baja",40%,IF(R135="Muy Baja",20%,"")))))</f>
        <v>0.6</v>
      </c>
      <c r="T135" s="487" t="s">
        <v>195</v>
      </c>
      <c r="U135" s="455">
        <f>IF(T135="Catastrófico",100%,IF(T135="Mayor",80%,IF(T135="Moderado",60%,IF(T135="Menor",40%,IF(T135="Leve",20%,"")))))</f>
        <v>0.4</v>
      </c>
      <c r="V135" s="487" t="s">
        <v>195</v>
      </c>
      <c r="W135" s="455">
        <f>IF(V135="Catastrófico",100%,IF(V135="Mayor",80%,IF(V135="Moderado",60%,IF(V135="Menor",40%,IF(V135="Leve",20%,"")))))</f>
        <v>0.4</v>
      </c>
      <c r="X135" s="458" t="str">
        <f>IF(Y135=100%,"Catastrófico",IF(Y135=80%,"Mayor",IF(Y135=60%,"Moderado",IF(Y135=40%,"Menor",IF(Y135=20%,"Leve","")))))</f>
        <v>Menor</v>
      </c>
      <c r="Y135" s="455">
        <f>IF(AND(U135="",W135=""),"",MAX(U135,W135))</f>
        <v>0.4</v>
      </c>
      <c r="Z135" s="455" t="str">
        <f>CONCATENATE(R135,X135)</f>
        <v>MediaMenor</v>
      </c>
      <c r="AA135" s="464" t="str">
        <f>IF(Z135="Muy AltaLeve","Alto",IF(Z135="Muy AltaMenor","Alto",IF(Z135="Muy AltaModerado","Alto",IF(Z135="Muy AltaMayor","Alto",IF(Z135="Muy AltaCatastrófico","Extremo",IF(Z135="AltaLeve","Moderado",IF(Z135="AltaMenor","Moderado",IF(Z135="AltaModerado","Alto",IF(Z135="AltaMayor","Alto",IF(Z135="AltaCatastrófico","Extremo",IF(Z135="MediaLeve","Moderado",IF(Z135="MediaMenor","Moderado",IF(Z135="MediaModerado","Moderado",IF(Z135="MediaMayor","Alto",IF(Z135="MediaCatastrófico","Extremo",IF(Z135="BajaLeve","Bajo",IF(Z135="BajaMenor","Moderado",IF(Z135="BajaModerado","Moderado",IF(Z135="BajaMayor","Alto",IF(Z135="BajaCatastrófico","Extremo",IF(Z135="Muy BajaLeve","Bajo",IF(Z135="Muy BajaMenor","Bajo",IF(Z135="Muy BajaModerado","Moderado",IF(Z135="Muy BajaMayor","Alto",IF(Z135="Muy BajaCatastrófico","Extremo","")))))))))))))))))))))))))</f>
        <v>Moderado</v>
      </c>
      <c r="AB135" s="243">
        <v>1</v>
      </c>
      <c r="AC135" s="279" t="s">
        <v>1671</v>
      </c>
      <c r="AD135" s="239">
        <v>1</v>
      </c>
      <c r="AE135" s="237" t="s">
        <v>1529</v>
      </c>
      <c r="AF135" s="245" t="str">
        <f t="shared" si="4"/>
        <v>Probabilidad</v>
      </c>
      <c r="AG135" s="246" t="s">
        <v>1655</v>
      </c>
      <c r="AH135" s="241">
        <f t="shared" si="5"/>
        <v>0.15</v>
      </c>
      <c r="AI135" s="246" t="s">
        <v>1645</v>
      </c>
      <c r="AJ135" s="241">
        <f t="shared" si="6"/>
        <v>0.15</v>
      </c>
      <c r="AK135" s="247">
        <f t="shared" si="7"/>
        <v>0.3</v>
      </c>
      <c r="AL135" s="248">
        <f>IFERROR(IF(AF135="Probabilidad",(S135-(+S135*AK135)),IF(AF135="Impacto",S135,"")),"")</f>
        <v>0.42</v>
      </c>
      <c r="AM135" s="248">
        <f>IFERROR(IF(AF135="Impacto",(Y135-(+Y135*AK135)),IF(AF135="Probabilidad",Y135,"")),"")</f>
        <v>0.4</v>
      </c>
      <c r="AN135" s="249" t="s">
        <v>99</v>
      </c>
      <c r="AO135" s="249" t="s">
        <v>100</v>
      </c>
      <c r="AP135" s="249" t="s">
        <v>101</v>
      </c>
      <c r="AQ135" s="487" t="s">
        <v>1771</v>
      </c>
      <c r="AR135" s="462">
        <f>S135</f>
        <v>0.6</v>
      </c>
      <c r="AS135" s="462">
        <f>IF(AL135="","",MIN(AL135:AL136))</f>
        <v>0.252</v>
      </c>
      <c r="AT135" s="464" t="str">
        <f>IFERROR(IF(AS135="","",IF(AS135&lt;=0.2,"Muy Baja",IF(AS135&lt;=0.4,"Baja",IF(AS135&lt;=0.6,"Media",IF(AS135&lt;=0.8,"Alta","Muy Alta"))))),"")</f>
        <v>Baja</v>
      </c>
      <c r="AU135" s="462">
        <f>Y135</f>
        <v>0.4</v>
      </c>
      <c r="AV135" s="462">
        <f>IF(AM135="","",MIN(AM135:AM136))</f>
        <v>0.4</v>
      </c>
      <c r="AW135" s="464" t="str">
        <f>IFERROR(IF(AV135="","",IF(AV135&lt;=0.2,"Leve",IF(AV135&lt;=0.4,"Menor",IF(AV135&lt;=0.6,"Moderado",IF(AV135&lt;=0.8,"Mayor","Catastrófico"))))),"")</f>
        <v>Menor</v>
      </c>
      <c r="AX135" s="464" t="str">
        <f>AA135</f>
        <v>Moderado</v>
      </c>
      <c r="AY135" s="464" t="str">
        <f>IFERROR(IF(OR(AND(AT135="Muy Baja",AW135="Leve"),AND(AT135="Muy Baja",AW135="Menor"),AND(AT135="Baja",AW135="Leve")),"Bajo",IF(OR(AND(AT135="Muy baja",AW135="Moderado"),AND(AT135="Baja",AW135="Menor"),AND(AT135="Baja",AW135="Moderado"),AND(AT135="Media",AW135="Leve"),AND(AT135="Media",AW135="Menor"),AND(AT135="Media",AW135="Moderado"),AND(AT135="Alta",AW135="Leve"),AND(AT135="Alta",AW135="Menor")),"Moderado",IF(OR(AND(AT135="Muy Baja",AW135="Mayor"),AND(AT135="Baja",AW135="Mayor"),AND(AT135="Media",AW135="Mayor"),AND(AT135="Alta",AW135="Moderado"),AND(AT135="Alta",AW135="Mayor"),AND(AT135="Muy Alta",AW135="Leve"),AND(AT135="Muy Alta",AW135="Menor"),AND(AT135="Muy Alta",AW135="Moderado"),AND(AT135="Muy Alta",AW135="Mayor")),"Alto",IF(OR(AND(AT135="Muy Baja",AW135="Catastrófico"),AND(AT135="Baja",AW135="Catastrófico"),AND(AT135="Media",AW135="Catastrófico"),AND(AT135="Alta",AW135="Catastrófico"),AND(AT135="Muy Alta",AW135="Catastrófico")),"Extremo","")))),"")</f>
        <v>Moderado</v>
      </c>
      <c r="AZ135" s="487" t="s">
        <v>105</v>
      </c>
      <c r="BA135" s="591" t="s">
        <v>1851</v>
      </c>
      <c r="BB135" s="820" t="s">
        <v>1852</v>
      </c>
      <c r="BC135" s="486" t="s">
        <v>1774</v>
      </c>
      <c r="BD135" s="486" t="s">
        <v>1775</v>
      </c>
      <c r="BE135" s="492" t="s">
        <v>265</v>
      </c>
      <c r="BF135" s="408" t="s">
        <v>1853</v>
      </c>
      <c r="BG135" s="408" t="s">
        <v>1854</v>
      </c>
      <c r="BH135" s="416" t="s">
        <v>1442</v>
      </c>
      <c r="BI135" s="416"/>
      <c r="BJ135" s="416"/>
      <c r="BK135" s="416"/>
      <c r="BL135" s="416" t="s">
        <v>114</v>
      </c>
      <c r="BM135" s="408" t="s">
        <v>1779</v>
      </c>
      <c r="BN135" s="408" t="s">
        <v>114</v>
      </c>
      <c r="BO135" s="673" t="s">
        <v>114</v>
      </c>
    </row>
    <row r="136" spans="1:67" ht="127.5">
      <c r="A136" s="748"/>
      <c r="B136" s="751"/>
      <c r="C136" s="754"/>
      <c r="D136" s="682"/>
      <c r="E136" s="682"/>
      <c r="F136" s="483"/>
      <c r="G136" s="408"/>
      <c r="H136" s="487"/>
      <c r="I136" s="736"/>
      <c r="J136" s="463"/>
      <c r="K136" s="736"/>
      <c r="L136" s="408"/>
      <c r="M136" s="464"/>
      <c r="N136" s="408"/>
      <c r="O136" s="408"/>
      <c r="P136" s="486"/>
      <c r="Q136" s="411"/>
      <c r="R136" s="487"/>
      <c r="S136" s="455"/>
      <c r="T136" s="487"/>
      <c r="U136" s="455"/>
      <c r="V136" s="487"/>
      <c r="W136" s="455"/>
      <c r="X136" s="458"/>
      <c r="Y136" s="455"/>
      <c r="Z136" s="455"/>
      <c r="AA136" s="464"/>
      <c r="AB136" s="243">
        <v>2</v>
      </c>
      <c r="AC136" s="279" t="s">
        <v>1726</v>
      </c>
      <c r="AD136" s="239">
        <v>1</v>
      </c>
      <c r="AE136" s="237" t="s">
        <v>1728</v>
      </c>
      <c r="AF136" s="245" t="str">
        <f t="shared" ref="AF136:AF199" si="8">IF(OR(AG136="Preventivo",AG136="Detectivo"),"Probabilidad",IF(AG136="Correctivo","Impacto",""))</f>
        <v>Probabilidad</v>
      </c>
      <c r="AG136" s="246" t="s">
        <v>1644</v>
      </c>
      <c r="AH136" s="241">
        <f t="shared" ref="AH136:AH199" si="9">IF(AG136="","",IF(AG136="Preventivo",25%,IF(AG136="Detectivo",15%,IF(AG136="Correctivo",10%))))</f>
        <v>0.25</v>
      </c>
      <c r="AI136" s="246" t="s">
        <v>1645</v>
      </c>
      <c r="AJ136" s="241">
        <f t="shared" ref="AJ136:AJ199" si="10">IF(AI136="Automático",25%,IF(AI136="Manual",15%,""))</f>
        <v>0.15</v>
      </c>
      <c r="AK136" s="247">
        <f t="shared" ref="AK136:AK199" si="11">IF(OR(AH136="",AJ136=""),"",AH136+AJ136)</f>
        <v>0.4</v>
      </c>
      <c r="AL136" s="248">
        <f>IFERROR(IF(AND(AF135="Probabilidad",AF136="Probabilidad"),(AL135-(+AL135*AK136)),IF(AF136="Probabilidad",(S135-(+S135*AK136)),IF(AF136="Impacto",AL135,""))),"")</f>
        <v>0.252</v>
      </c>
      <c r="AM136" s="248">
        <f>IFERROR(IF(AND(AF135="Impacto",AF136="Impacto"),(AM135-(+AM135*AK136)),IF(AF136="Impacto",(Y135-(Y135*AK136)),IF(AF136="Probabilidad",AM135,""))),"")</f>
        <v>0.4</v>
      </c>
      <c r="AN136" s="249" t="s">
        <v>99</v>
      </c>
      <c r="AO136" s="249" t="s">
        <v>100</v>
      </c>
      <c r="AP136" s="249" t="s">
        <v>101</v>
      </c>
      <c r="AQ136" s="487"/>
      <c r="AR136" s="463"/>
      <c r="AS136" s="463"/>
      <c r="AT136" s="464"/>
      <c r="AU136" s="463"/>
      <c r="AV136" s="463"/>
      <c r="AW136" s="464"/>
      <c r="AX136" s="464"/>
      <c r="AY136" s="464"/>
      <c r="AZ136" s="487"/>
      <c r="BA136" s="591"/>
      <c r="BB136" s="591"/>
      <c r="BC136" s="486"/>
      <c r="BD136" s="486"/>
      <c r="BE136" s="492"/>
      <c r="BF136" s="408"/>
      <c r="BG136" s="408"/>
      <c r="BH136" s="416"/>
      <c r="BI136" s="416"/>
      <c r="BJ136" s="416"/>
      <c r="BK136" s="416"/>
      <c r="BL136" s="416"/>
      <c r="BM136" s="408"/>
      <c r="BN136" s="408"/>
      <c r="BO136" s="673"/>
    </row>
    <row r="137" spans="1:67" ht="285">
      <c r="A137" s="748"/>
      <c r="B137" s="751"/>
      <c r="C137" s="754"/>
      <c r="D137" s="232" t="s">
        <v>1470</v>
      </c>
      <c r="E137" s="232" t="s">
        <v>209</v>
      </c>
      <c r="F137" s="233">
        <v>24</v>
      </c>
      <c r="G137" s="237" t="s">
        <v>1849</v>
      </c>
      <c r="H137" s="235" t="s">
        <v>1561</v>
      </c>
      <c r="I137" s="236" t="s">
        <v>1487</v>
      </c>
      <c r="J137" s="250" t="s">
        <v>1855</v>
      </c>
      <c r="K137" s="236" t="s">
        <v>192</v>
      </c>
      <c r="L137" s="237" t="s">
        <v>349</v>
      </c>
      <c r="M137" s="242" t="s">
        <v>1475</v>
      </c>
      <c r="N137" s="237" t="s">
        <v>1785</v>
      </c>
      <c r="O137" s="237" t="s">
        <v>1786</v>
      </c>
      <c r="P137" s="239" t="s">
        <v>114</v>
      </c>
      <c r="Q137" s="240" t="s">
        <v>114</v>
      </c>
      <c r="R137" s="235" t="s">
        <v>233</v>
      </c>
      <c r="S137" s="241">
        <f>IF(R137="Muy Alta",100%,IF(R137="Alta",80%,IF(R137="Media",60%,IF(R137="Baja",40%,IF(R137="Muy Baja",20%,"")))))</f>
        <v>0.8</v>
      </c>
      <c r="T137" s="235" t="s">
        <v>195</v>
      </c>
      <c r="U137" s="241">
        <f>IF(T137="Catastrófico",100%,IF(T137="Mayor",80%,IF(T137="Moderado",60%,IF(T137="Menor",40%,IF(T137="Leve",20%,"")))))</f>
        <v>0.4</v>
      </c>
      <c r="V137" s="235" t="s">
        <v>92</v>
      </c>
      <c r="W137" s="241">
        <f>IF(V137="Catastrófico",100%,IF(V137="Mayor",80%,IF(V137="Moderado",60%,IF(V137="Menor",40%,IF(V137="Leve",20%,"")))))</f>
        <v>0.8</v>
      </c>
      <c r="X137" s="238" t="str">
        <f>IF(Y137=100%,"Catastrófico",IF(Y137=80%,"Mayor",IF(Y137=60%,"Moderado",IF(Y137=40%,"Menor",IF(Y137=20%,"Leve","")))))</f>
        <v>Mayor</v>
      </c>
      <c r="Y137" s="241">
        <f>IF(AND(U137="",W137=""),"",MAX(U137,W137))</f>
        <v>0.8</v>
      </c>
      <c r="Z137" s="241" t="str">
        <f>CONCATENATE(R137,X137)</f>
        <v>AltaMayor</v>
      </c>
      <c r="AA137" s="242" t="str">
        <f>IF(Z137="Muy AltaLeve","Alto",IF(Z137="Muy AltaMenor","Alto",IF(Z137="Muy AltaModerado","Alto",IF(Z137="Muy AltaMayor","Alto",IF(Z137="Muy AltaCatastrófico","Extremo",IF(Z137="AltaLeve","Moderado",IF(Z137="AltaMenor","Moderado",IF(Z137="AltaModerado","Alto",IF(Z137="AltaMayor","Alto",IF(Z137="AltaCatastrófico","Extremo",IF(Z137="MediaLeve","Moderado",IF(Z137="MediaMenor","Moderado",IF(Z137="MediaModerado","Moderado",IF(Z137="MediaMayor","Alto",IF(Z137="MediaCatastrófico","Extremo",IF(Z137="BajaLeve","Bajo",IF(Z137="BajaMenor","Moderado",IF(Z137="BajaModerado","Moderado",IF(Z137="BajaMayor","Alto",IF(Z137="BajaCatastrófico","Extremo",IF(Z137="Muy BajaLeve","Bajo",IF(Z137="Muy BajaMenor","Bajo",IF(Z137="Muy BajaModerado","Moderado",IF(Z137="Muy BajaMayor","Alto",IF(Z137="Muy BajaCatastrófico","Extremo","")))))))))))))))))))))))))</f>
        <v>Alto</v>
      </c>
      <c r="AB137" s="243">
        <v>1</v>
      </c>
      <c r="AC137" s="279" t="s">
        <v>1671</v>
      </c>
      <c r="AD137" s="239">
        <v>1</v>
      </c>
      <c r="AE137" s="237" t="s">
        <v>1529</v>
      </c>
      <c r="AF137" s="245" t="str">
        <f t="shared" si="8"/>
        <v>Probabilidad</v>
      </c>
      <c r="AG137" s="246" t="s">
        <v>1655</v>
      </c>
      <c r="AH137" s="241">
        <f t="shared" si="9"/>
        <v>0.15</v>
      </c>
      <c r="AI137" s="246" t="s">
        <v>1645</v>
      </c>
      <c r="AJ137" s="241">
        <f t="shared" si="10"/>
        <v>0.15</v>
      </c>
      <c r="AK137" s="247">
        <f t="shared" si="11"/>
        <v>0.3</v>
      </c>
      <c r="AL137" s="248">
        <f>IFERROR(IF(AF137="Probabilidad",(S137-(+S137*AK137)),IF(AF137="Impacto",S137,"")),"")</f>
        <v>0.56000000000000005</v>
      </c>
      <c r="AM137" s="248">
        <f>IFERROR(IF(AF137="Impacto",(Y137-(+Y137*AK137)),IF(AF137="Probabilidad",Y137,"")),"")</f>
        <v>0.8</v>
      </c>
      <c r="AN137" s="249" t="s">
        <v>99</v>
      </c>
      <c r="AO137" s="249" t="s">
        <v>100</v>
      </c>
      <c r="AP137" s="249" t="s">
        <v>101</v>
      </c>
      <c r="AQ137" s="235" t="s">
        <v>1771</v>
      </c>
      <c r="AR137" s="247">
        <f>S137</f>
        <v>0.8</v>
      </c>
      <c r="AS137" s="247">
        <f>IF(AL137="","",MIN(AL137:AL137))</f>
        <v>0.56000000000000005</v>
      </c>
      <c r="AT137" s="242" t="str">
        <f>IFERROR(IF(AS137="","",IF(AS137&lt;=0.2,"Muy Baja",IF(AS137&lt;=0.4,"Baja",IF(AS137&lt;=0.6,"Media",IF(AS137&lt;=0.8,"Alta","Muy Alta"))))),"")</f>
        <v>Media</v>
      </c>
      <c r="AU137" s="247">
        <f>Y137</f>
        <v>0.8</v>
      </c>
      <c r="AV137" s="247">
        <f>IF(AM137="","",MIN(AM137:AM137))</f>
        <v>0.8</v>
      </c>
      <c r="AW137" s="242" t="str">
        <f>IFERROR(IF(AV137="","",IF(AV137&lt;=0.2,"Leve",IF(AV137&lt;=0.4,"Menor",IF(AV137&lt;=0.6,"Moderado",IF(AV137&lt;=0.8,"Mayor","Catastrófico"))))),"")</f>
        <v>Mayor</v>
      </c>
      <c r="AX137" s="242" t="str">
        <f>AA137</f>
        <v>Alto</v>
      </c>
      <c r="AY137" s="242" t="str">
        <f>IFERROR(IF(OR(AND(AT137="Muy Baja",AW137="Leve"),AND(AT137="Muy Baja",AW137="Menor"),AND(AT137="Baja",AW137="Leve")),"Bajo",IF(OR(AND(AT137="Muy baja",AW137="Moderado"),AND(AT137="Baja",AW137="Menor"),AND(AT137="Baja",AW137="Moderado"),AND(AT137="Media",AW137="Leve"),AND(AT137="Media",AW137="Menor"),AND(AT137="Media",AW137="Moderado"),AND(AT137="Alta",AW137="Leve"),AND(AT137="Alta",AW137="Menor")),"Moderado",IF(OR(AND(AT137="Muy Baja",AW137="Mayor"),AND(AT137="Baja",AW137="Mayor"),AND(AT137="Media",AW137="Mayor"),AND(AT137="Alta",AW137="Moderado"),AND(AT137="Alta",AW137="Mayor"),AND(AT137="Muy Alta",AW137="Leve"),AND(AT137="Muy Alta",AW137="Menor"),AND(AT137="Muy Alta",AW137="Moderado"),AND(AT137="Muy Alta",AW137="Mayor")),"Alto",IF(OR(AND(AT137="Muy Baja",AW137="Catastrófico"),AND(AT137="Baja",AW137="Catastrófico"),AND(AT137="Media",AW137="Catastrófico"),AND(AT137="Alta",AW137="Catastrófico"),AND(AT137="Muy Alta",AW137="Catastrófico")),"Extremo","")))),"")</f>
        <v>Alto</v>
      </c>
      <c r="AZ137" s="235" t="s">
        <v>105</v>
      </c>
      <c r="BA137" s="281" t="s">
        <v>1856</v>
      </c>
      <c r="BB137" s="280" t="s">
        <v>1857</v>
      </c>
      <c r="BC137" s="239" t="s">
        <v>1774</v>
      </c>
      <c r="BD137" s="239" t="s">
        <v>1775</v>
      </c>
      <c r="BE137" s="261" t="s">
        <v>265</v>
      </c>
      <c r="BF137" s="237" t="s">
        <v>1858</v>
      </c>
      <c r="BG137" s="237" t="s">
        <v>1859</v>
      </c>
      <c r="BH137" s="254" t="s">
        <v>1442</v>
      </c>
      <c r="BI137" s="254"/>
      <c r="BJ137" s="254"/>
      <c r="BK137" s="254"/>
      <c r="BL137" s="254" t="s">
        <v>114</v>
      </c>
      <c r="BM137" s="237" t="s">
        <v>1779</v>
      </c>
      <c r="BN137" s="237" t="s">
        <v>114</v>
      </c>
      <c r="BO137" s="198" t="s">
        <v>114</v>
      </c>
    </row>
    <row r="138" spans="1:67" ht="89.25">
      <c r="A138" s="748"/>
      <c r="B138" s="751"/>
      <c r="C138" s="754"/>
      <c r="D138" s="682" t="s">
        <v>1470</v>
      </c>
      <c r="E138" s="682" t="s">
        <v>209</v>
      </c>
      <c r="F138" s="483">
        <v>25</v>
      </c>
      <c r="G138" s="408" t="s">
        <v>1860</v>
      </c>
      <c r="H138" s="487" t="s">
        <v>1735</v>
      </c>
      <c r="I138" s="736" t="s">
        <v>1473</v>
      </c>
      <c r="J138" s="463" t="s">
        <v>1861</v>
      </c>
      <c r="K138" s="736" t="s">
        <v>192</v>
      </c>
      <c r="L138" s="408" t="s">
        <v>408</v>
      </c>
      <c r="M138" s="464" t="s">
        <v>1475</v>
      </c>
      <c r="N138" s="408" t="s">
        <v>1785</v>
      </c>
      <c r="O138" s="408" t="s">
        <v>1786</v>
      </c>
      <c r="P138" s="486" t="s">
        <v>114</v>
      </c>
      <c r="Q138" s="411" t="s">
        <v>114</v>
      </c>
      <c r="R138" s="487" t="s">
        <v>233</v>
      </c>
      <c r="S138" s="455">
        <f>IF(R138="Muy Alta",100%,IF(R138="Alta",80%,IF(R138="Media",60%,IF(R138="Baja",40%,IF(R138="Muy Baja",20%,"")))))</f>
        <v>0.8</v>
      </c>
      <c r="T138" s="487" t="s">
        <v>130</v>
      </c>
      <c r="U138" s="455">
        <f>IF(T138="Catastrófico",100%,IF(T138="Mayor",80%,IF(T138="Moderado",60%,IF(T138="Menor",40%,IF(T138="Leve",20%,"")))))</f>
        <v>0.6</v>
      </c>
      <c r="V138" s="487" t="s">
        <v>92</v>
      </c>
      <c r="W138" s="455">
        <f>IF(V138="Catastrófico",100%,IF(V138="Mayor",80%,IF(V138="Moderado",60%,IF(V138="Menor",40%,IF(V138="Leve",20%,"")))))</f>
        <v>0.8</v>
      </c>
      <c r="X138" s="458" t="str">
        <f>IF(Y138=100%,"Catastrófico",IF(Y138=80%,"Mayor",IF(Y138=60%,"Moderado",IF(Y138=40%,"Menor",IF(Y138=20%,"Leve","")))))</f>
        <v>Mayor</v>
      </c>
      <c r="Y138" s="455">
        <f>IF(AND(U138="",W138=""),"",MAX(U138,W138))</f>
        <v>0.8</v>
      </c>
      <c r="Z138" s="455" t="str">
        <f>CONCATENATE(R138,X138)</f>
        <v>AltaMayor</v>
      </c>
      <c r="AA138" s="464" t="str">
        <f>IF(Z138="Muy AltaLeve","Alto",IF(Z138="Muy AltaMenor","Alto",IF(Z138="Muy AltaModerado","Alto",IF(Z138="Muy AltaMayor","Alto",IF(Z138="Muy AltaCatastrófico","Extremo",IF(Z138="AltaLeve","Moderado",IF(Z138="AltaMenor","Moderado",IF(Z138="AltaModerado","Alto",IF(Z138="AltaMayor","Alto",IF(Z138="AltaCatastrófico","Extremo",IF(Z138="MediaLeve","Moderado",IF(Z138="MediaMenor","Moderado",IF(Z138="MediaModerado","Moderado",IF(Z138="MediaMayor","Alto",IF(Z138="MediaCatastrófico","Extremo",IF(Z138="BajaLeve","Bajo",IF(Z138="BajaMenor","Moderado",IF(Z138="BajaModerado","Moderado",IF(Z138="BajaMayor","Alto",IF(Z138="BajaCatastrófico","Extremo",IF(Z138="Muy BajaLeve","Bajo",IF(Z138="Muy BajaMenor","Bajo",IF(Z138="Muy BajaModerado","Moderado",IF(Z138="Muy BajaMayor","Alto",IF(Z138="Muy BajaCatastrófico","Extremo","")))))))))))))))))))))))))</f>
        <v>Alto</v>
      </c>
      <c r="AB138" s="243">
        <v>1</v>
      </c>
      <c r="AC138" s="279" t="s">
        <v>1862</v>
      </c>
      <c r="AD138" s="239">
        <v>1</v>
      </c>
      <c r="AE138" s="239" t="s">
        <v>1863</v>
      </c>
      <c r="AF138" s="245" t="str">
        <f t="shared" si="8"/>
        <v>Probabilidad</v>
      </c>
      <c r="AG138" s="246" t="s">
        <v>1644</v>
      </c>
      <c r="AH138" s="241">
        <f t="shared" si="9"/>
        <v>0.25</v>
      </c>
      <c r="AI138" s="246" t="s">
        <v>1645</v>
      </c>
      <c r="AJ138" s="241">
        <f t="shared" si="10"/>
        <v>0.15</v>
      </c>
      <c r="AK138" s="247">
        <f t="shared" si="11"/>
        <v>0.4</v>
      </c>
      <c r="AL138" s="248">
        <f>IFERROR(IF(AF138="Probabilidad",(S138-(+S138*AK138)),IF(AF138="Impacto",S138,"")),"")</f>
        <v>0.48</v>
      </c>
      <c r="AM138" s="248">
        <f>IFERROR(IF(AF138="Impacto",(Y138-(+Y138*AK138)),IF(AF138="Probabilidad",Y138,"")),"")</f>
        <v>0.8</v>
      </c>
      <c r="AN138" s="249" t="s">
        <v>99</v>
      </c>
      <c r="AO138" s="249" t="s">
        <v>100</v>
      </c>
      <c r="AP138" s="249" t="s">
        <v>101</v>
      </c>
      <c r="AQ138" s="487" t="s">
        <v>1771</v>
      </c>
      <c r="AR138" s="462">
        <f>S138</f>
        <v>0.8</v>
      </c>
      <c r="AS138" s="462">
        <f>IF(AL138="","",MIN(AL138:AL139))</f>
        <v>0.33599999999999997</v>
      </c>
      <c r="AT138" s="464" t="str">
        <f>IFERROR(IF(AS138="","",IF(AS138&lt;=0.2,"Muy Baja",IF(AS138&lt;=0.4,"Baja",IF(AS138&lt;=0.6,"Media",IF(AS138&lt;=0.8,"Alta","Muy Alta"))))),"")</f>
        <v>Baja</v>
      </c>
      <c r="AU138" s="462">
        <f>Y138</f>
        <v>0.8</v>
      </c>
      <c r="AV138" s="462">
        <f>IF(AM138="","",MIN(AM138:AM139))</f>
        <v>0.8</v>
      </c>
      <c r="AW138" s="464" t="str">
        <f>IFERROR(IF(AV138="","",IF(AV138&lt;=0.2,"Leve",IF(AV138&lt;=0.4,"Menor",IF(AV138&lt;=0.6,"Moderado",IF(AV138&lt;=0.8,"Mayor","Catastrófico"))))),"")</f>
        <v>Mayor</v>
      </c>
      <c r="AX138" s="464" t="str">
        <f>AA138</f>
        <v>Alto</v>
      </c>
      <c r="AY138" s="464" t="str">
        <f>IFERROR(IF(OR(AND(AT138="Muy Baja",AW138="Leve"),AND(AT138="Muy Baja",AW138="Menor"),AND(AT138="Baja",AW138="Leve")),"Bajo",IF(OR(AND(AT138="Muy baja",AW138="Moderado"),AND(AT138="Baja",AW138="Menor"),AND(AT138="Baja",AW138="Moderado"),AND(AT138="Media",AW138="Leve"),AND(AT138="Media",AW138="Menor"),AND(AT138="Media",AW138="Moderado"),AND(AT138="Alta",AW138="Leve"),AND(AT138="Alta",AW138="Menor")),"Moderado",IF(OR(AND(AT138="Muy Baja",AW138="Mayor"),AND(AT138="Baja",AW138="Mayor"),AND(AT138="Media",AW138="Mayor"),AND(AT138="Alta",AW138="Moderado"),AND(AT138="Alta",AW138="Mayor"),AND(AT138="Muy Alta",AW138="Leve"),AND(AT138="Muy Alta",AW138="Menor"),AND(AT138="Muy Alta",AW138="Moderado"),AND(AT138="Muy Alta",AW138="Mayor")),"Alto",IF(OR(AND(AT138="Muy Baja",AW138="Catastrófico"),AND(AT138="Baja",AW138="Catastrófico"),AND(AT138="Media",AW138="Catastrófico"),AND(AT138="Alta",AW138="Catastrófico"),AND(AT138="Muy Alta",AW138="Catastrófico")),"Extremo","")))),"")</f>
        <v>Alto</v>
      </c>
      <c r="AZ138" s="487" t="s">
        <v>105</v>
      </c>
      <c r="BA138" s="820" t="s">
        <v>1864</v>
      </c>
      <c r="BB138" s="820" t="s">
        <v>1865</v>
      </c>
      <c r="BC138" s="486" t="s">
        <v>1774</v>
      </c>
      <c r="BD138" s="486" t="s">
        <v>1775</v>
      </c>
      <c r="BE138" s="492" t="s">
        <v>265</v>
      </c>
      <c r="BF138" s="408" t="s">
        <v>1866</v>
      </c>
      <c r="BG138" s="408" t="s">
        <v>1867</v>
      </c>
      <c r="BH138" s="416" t="s">
        <v>1442</v>
      </c>
      <c r="BI138" s="416"/>
      <c r="BJ138" s="416"/>
      <c r="BK138" s="416"/>
      <c r="BL138" s="416" t="s">
        <v>114</v>
      </c>
      <c r="BM138" s="408" t="s">
        <v>1779</v>
      </c>
      <c r="BN138" s="408" t="s">
        <v>114</v>
      </c>
      <c r="BO138" s="673" t="s">
        <v>114</v>
      </c>
    </row>
    <row r="139" spans="1:67" ht="114.75">
      <c r="A139" s="748"/>
      <c r="B139" s="751"/>
      <c r="C139" s="754"/>
      <c r="D139" s="682"/>
      <c r="E139" s="682"/>
      <c r="F139" s="483"/>
      <c r="G139" s="408"/>
      <c r="H139" s="487"/>
      <c r="I139" s="736"/>
      <c r="J139" s="463"/>
      <c r="K139" s="736"/>
      <c r="L139" s="408"/>
      <c r="M139" s="464"/>
      <c r="N139" s="408"/>
      <c r="O139" s="408"/>
      <c r="P139" s="486"/>
      <c r="Q139" s="411"/>
      <c r="R139" s="487"/>
      <c r="S139" s="455"/>
      <c r="T139" s="487"/>
      <c r="U139" s="455"/>
      <c r="V139" s="487"/>
      <c r="W139" s="455"/>
      <c r="X139" s="458"/>
      <c r="Y139" s="455"/>
      <c r="Z139" s="455"/>
      <c r="AA139" s="464"/>
      <c r="AB139" s="243">
        <v>2</v>
      </c>
      <c r="AC139" s="279" t="s">
        <v>1671</v>
      </c>
      <c r="AD139" s="239">
        <v>1</v>
      </c>
      <c r="AE139" s="239" t="s">
        <v>1529</v>
      </c>
      <c r="AF139" s="245" t="str">
        <f t="shared" si="8"/>
        <v>Probabilidad</v>
      </c>
      <c r="AG139" s="246" t="s">
        <v>1655</v>
      </c>
      <c r="AH139" s="241">
        <f t="shared" si="9"/>
        <v>0.15</v>
      </c>
      <c r="AI139" s="246" t="s">
        <v>1645</v>
      </c>
      <c r="AJ139" s="241">
        <f t="shared" si="10"/>
        <v>0.15</v>
      </c>
      <c r="AK139" s="247">
        <f t="shared" si="11"/>
        <v>0.3</v>
      </c>
      <c r="AL139" s="248">
        <f>IFERROR(IF(AND(AF138="Probabilidad",AF139="Probabilidad"),(AL138-(+AL138*AK139)),IF(AF139="Probabilidad",(S138-(+S138*AK139)),IF(AF139="Impacto",AL138,""))),"")</f>
        <v>0.33599999999999997</v>
      </c>
      <c r="AM139" s="248">
        <f>IFERROR(IF(AND(AF138="Impacto",AF139="Impacto"),(AM138-(+AM138*AK139)),IF(AF139="Impacto",(Y138-(Y138*AK139)),IF(AF139="Probabilidad",AM138,""))),"")</f>
        <v>0.8</v>
      </c>
      <c r="AN139" s="249" t="s">
        <v>99</v>
      </c>
      <c r="AO139" s="249" t="s">
        <v>100</v>
      </c>
      <c r="AP139" s="249" t="s">
        <v>101</v>
      </c>
      <c r="AQ139" s="487"/>
      <c r="AR139" s="463"/>
      <c r="AS139" s="463"/>
      <c r="AT139" s="464"/>
      <c r="AU139" s="463"/>
      <c r="AV139" s="463"/>
      <c r="AW139" s="464"/>
      <c r="AX139" s="464"/>
      <c r="AY139" s="464"/>
      <c r="AZ139" s="487"/>
      <c r="BA139" s="591"/>
      <c r="BB139" s="591"/>
      <c r="BC139" s="486"/>
      <c r="BD139" s="486"/>
      <c r="BE139" s="492"/>
      <c r="BF139" s="408"/>
      <c r="BG139" s="408"/>
      <c r="BH139" s="416"/>
      <c r="BI139" s="416"/>
      <c r="BJ139" s="416"/>
      <c r="BK139" s="416"/>
      <c r="BL139" s="416"/>
      <c r="BM139" s="408"/>
      <c r="BN139" s="408"/>
      <c r="BO139" s="673"/>
    </row>
    <row r="140" spans="1:67" ht="89.25">
      <c r="A140" s="748"/>
      <c r="B140" s="751"/>
      <c r="C140" s="754"/>
      <c r="D140" s="682" t="s">
        <v>1470</v>
      </c>
      <c r="E140" s="682" t="s">
        <v>209</v>
      </c>
      <c r="F140" s="483">
        <v>26</v>
      </c>
      <c r="G140" s="408" t="s">
        <v>1860</v>
      </c>
      <c r="H140" s="487" t="s">
        <v>1735</v>
      </c>
      <c r="I140" s="736" t="s">
        <v>1487</v>
      </c>
      <c r="J140" s="463" t="s">
        <v>1868</v>
      </c>
      <c r="K140" s="736" t="s">
        <v>192</v>
      </c>
      <c r="L140" s="408" t="s">
        <v>408</v>
      </c>
      <c r="M140" s="464" t="s">
        <v>1475</v>
      </c>
      <c r="N140" s="408" t="s">
        <v>1785</v>
      </c>
      <c r="O140" s="408" t="s">
        <v>1786</v>
      </c>
      <c r="P140" s="486" t="s">
        <v>114</v>
      </c>
      <c r="Q140" s="411" t="s">
        <v>114</v>
      </c>
      <c r="R140" s="487" t="s">
        <v>233</v>
      </c>
      <c r="S140" s="455">
        <f>IF(R140="Muy Alta",100%,IF(R140="Alta",80%,IF(R140="Media",60%,IF(R140="Baja",40%,IF(R140="Muy Baja",20%,"")))))</f>
        <v>0.8</v>
      </c>
      <c r="T140" s="487" t="s">
        <v>125</v>
      </c>
      <c r="U140" s="455">
        <f>IF(T140="Catastrófico",100%,IF(T140="Mayor",80%,IF(T140="Moderado",60%,IF(T140="Menor",40%,IF(T140="Leve",20%,"")))))</f>
        <v>0.2</v>
      </c>
      <c r="V140" s="487" t="s">
        <v>92</v>
      </c>
      <c r="W140" s="455">
        <f>IF(V140="Catastrófico",100%,IF(V140="Mayor",80%,IF(V140="Moderado",60%,IF(V140="Menor",40%,IF(V140="Leve",20%,"")))))</f>
        <v>0.8</v>
      </c>
      <c r="X140" s="458" t="str">
        <f>IF(Y140=100%,"Catastrófico",IF(Y140=80%,"Mayor",IF(Y140=60%,"Moderado",IF(Y140=40%,"Menor",IF(Y140=20%,"Leve","")))))</f>
        <v>Mayor</v>
      </c>
      <c r="Y140" s="455">
        <f>IF(AND(U140="",W140=""),"",MAX(U140,W140))</f>
        <v>0.8</v>
      </c>
      <c r="Z140" s="455" t="str">
        <f>CONCATENATE(R140,X140)</f>
        <v>AltaMayor</v>
      </c>
      <c r="AA140" s="464" t="str">
        <f>IF(Z140="Muy AltaLeve","Alto",IF(Z140="Muy AltaMenor","Alto",IF(Z140="Muy AltaModerado","Alto",IF(Z140="Muy AltaMayor","Alto",IF(Z140="Muy AltaCatastrófico","Extremo",IF(Z140="AltaLeve","Moderado",IF(Z140="AltaMenor","Moderado",IF(Z140="AltaModerado","Alto",IF(Z140="AltaMayor","Alto",IF(Z140="AltaCatastrófico","Extremo",IF(Z140="MediaLeve","Moderado",IF(Z140="MediaMenor","Moderado",IF(Z140="MediaModerado","Moderado",IF(Z140="MediaMayor","Alto",IF(Z140="MediaCatastrófico","Extremo",IF(Z140="BajaLeve","Bajo",IF(Z140="BajaMenor","Moderado",IF(Z140="BajaModerado","Moderado",IF(Z140="BajaMayor","Alto",IF(Z140="BajaCatastrófico","Extremo",IF(Z140="Muy BajaLeve","Bajo",IF(Z140="Muy BajaMenor","Bajo",IF(Z140="Muy BajaModerado","Moderado",IF(Z140="Muy BajaMayor","Alto",IF(Z140="Muy BajaCatastrófico","Extremo","")))))))))))))))))))))))))</f>
        <v>Alto</v>
      </c>
      <c r="AB140" s="243">
        <v>1</v>
      </c>
      <c r="AC140" s="279" t="s">
        <v>1862</v>
      </c>
      <c r="AD140" s="239">
        <v>1</v>
      </c>
      <c r="AE140" s="239" t="s">
        <v>1863</v>
      </c>
      <c r="AF140" s="245" t="str">
        <f t="shared" si="8"/>
        <v>Probabilidad</v>
      </c>
      <c r="AG140" s="246" t="s">
        <v>1644</v>
      </c>
      <c r="AH140" s="241">
        <f t="shared" si="9"/>
        <v>0.25</v>
      </c>
      <c r="AI140" s="246" t="s">
        <v>1645</v>
      </c>
      <c r="AJ140" s="241">
        <f t="shared" si="10"/>
        <v>0.15</v>
      </c>
      <c r="AK140" s="247">
        <f t="shared" si="11"/>
        <v>0.4</v>
      </c>
      <c r="AL140" s="248">
        <f>IFERROR(IF(AF140="Probabilidad",(S140-(+S140*AK140)),IF(AF140="Impacto",S140,"")),"")</f>
        <v>0.48</v>
      </c>
      <c r="AM140" s="248">
        <f>IFERROR(IF(AF140="Impacto",(Y140-(+Y140*AK140)),IF(AF140="Probabilidad",Y140,"")),"")</f>
        <v>0.8</v>
      </c>
      <c r="AN140" s="249" t="s">
        <v>99</v>
      </c>
      <c r="AO140" s="249" t="s">
        <v>100</v>
      </c>
      <c r="AP140" s="249" t="s">
        <v>101</v>
      </c>
      <c r="AQ140" s="487" t="s">
        <v>1771</v>
      </c>
      <c r="AR140" s="462">
        <f>S140</f>
        <v>0.8</v>
      </c>
      <c r="AS140" s="462">
        <f>IF(AL140="","",MIN(AL140:AL144))</f>
        <v>0.10079999999999999</v>
      </c>
      <c r="AT140" s="464" t="str">
        <f>IFERROR(IF(AS140="","",IF(AS140&lt;=0.2,"Muy Baja",IF(AS140&lt;=0.4,"Baja",IF(AS140&lt;=0.6,"Media",IF(AS140&lt;=0.8,"Alta","Muy Alta"))))),"")</f>
        <v>Muy Baja</v>
      </c>
      <c r="AU140" s="462">
        <f>Y140</f>
        <v>0.8</v>
      </c>
      <c r="AV140" s="462">
        <f>IF(AM140="","",MIN(AM140:AM144))</f>
        <v>0.52</v>
      </c>
      <c r="AW140" s="464" t="str">
        <f>IFERROR(IF(AV140="","",IF(AV140&lt;=0.2,"Leve",IF(AV140&lt;=0.4,"Menor",IF(AV140&lt;=0.6,"Moderado",IF(AV140&lt;=0.8,"Mayor","Catastrófico"))))),"")</f>
        <v>Moderado</v>
      </c>
      <c r="AX140" s="464" t="str">
        <f>AA140</f>
        <v>Alto</v>
      </c>
      <c r="AY140" s="464" t="str">
        <f>IFERROR(IF(OR(AND(AT140="Muy Baja",AW140="Leve"),AND(AT140="Muy Baja",AW140="Menor"),AND(AT140="Baja",AW140="Leve")),"Bajo",IF(OR(AND(AT140="Muy baja",AW140="Moderado"),AND(AT140="Baja",AW140="Menor"),AND(AT140="Baja",AW140="Moderado"),AND(AT140="Media",AW140="Leve"),AND(AT140="Media",AW140="Menor"),AND(AT140="Media",AW140="Moderado"),AND(AT140="Alta",AW140="Leve"),AND(AT140="Alta",AW140="Menor")),"Moderado",IF(OR(AND(AT140="Muy Baja",AW140="Mayor"),AND(AT140="Baja",AW140="Mayor"),AND(AT140="Media",AW140="Mayor"),AND(AT140="Alta",AW140="Moderado"),AND(AT140="Alta",AW140="Mayor"),AND(AT140="Muy Alta",AW140="Leve"),AND(AT140="Muy Alta",AW140="Menor"),AND(AT140="Muy Alta",AW140="Moderado"),AND(AT140="Muy Alta",AW140="Mayor")),"Alto",IF(OR(AND(AT140="Muy Baja",AW140="Catastrófico"),AND(AT140="Baja",AW140="Catastrófico"),AND(AT140="Media",AW140="Catastrófico"),AND(AT140="Alta",AW140="Catastrófico"),AND(AT140="Muy Alta",AW140="Catastrófico")),"Extremo","")))),"")</f>
        <v>Moderado</v>
      </c>
      <c r="AZ140" s="487" t="s">
        <v>105</v>
      </c>
      <c r="BA140" s="591" t="s">
        <v>1869</v>
      </c>
      <c r="BB140" s="820" t="s">
        <v>1870</v>
      </c>
      <c r="BC140" s="486" t="s">
        <v>1774</v>
      </c>
      <c r="BD140" s="486" t="s">
        <v>1775</v>
      </c>
      <c r="BE140" s="492" t="s">
        <v>265</v>
      </c>
      <c r="BF140" s="408" t="s">
        <v>1866</v>
      </c>
      <c r="BG140" s="408" t="s">
        <v>1871</v>
      </c>
      <c r="BH140" s="416" t="s">
        <v>1442</v>
      </c>
      <c r="BI140" s="416"/>
      <c r="BJ140" s="416"/>
      <c r="BK140" s="416"/>
      <c r="BL140" s="416" t="s">
        <v>114</v>
      </c>
      <c r="BM140" s="408" t="s">
        <v>1779</v>
      </c>
      <c r="BN140" s="408" t="s">
        <v>114</v>
      </c>
      <c r="BO140" s="673" t="s">
        <v>114</v>
      </c>
    </row>
    <row r="141" spans="1:67" ht="114.75">
      <c r="A141" s="748"/>
      <c r="B141" s="751"/>
      <c r="C141" s="754"/>
      <c r="D141" s="682"/>
      <c r="E141" s="682"/>
      <c r="F141" s="483"/>
      <c r="G141" s="408"/>
      <c r="H141" s="487"/>
      <c r="I141" s="736"/>
      <c r="J141" s="463"/>
      <c r="K141" s="736"/>
      <c r="L141" s="408"/>
      <c r="M141" s="464"/>
      <c r="N141" s="408"/>
      <c r="O141" s="408"/>
      <c r="P141" s="486"/>
      <c r="Q141" s="411"/>
      <c r="R141" s="487"/>
      <c r="S141" s="455"/>
      <c r="T141" s="487"/>
      <c r="U141" s="455"/>
      <c r="V141" s="487"/>
      <c r="W141" s="455"/>
      <c r="X141" s="458"/>
      <c r="Y141" s="455"/>
      <c r="Z141" s="455"/>
      <c r="AA141" s="464"/>
      <c r="AB141" s="243">
        <v>2</v>
      </c>
      <c r="AC141" s="279" t="s">
        <v>1671</v>
      </c>
      <c r="AD141" s="239">
        <v>1</v>
      </c>
      <c r="AE141" s="239" t="s">
        <v>1529</v>
      </c>
      <c r="AF141" s="245" t="str">
        <f t="shared" si="8"/>
        <v>Probabilidad</v>
      </c>
      <c r="AG141" s="246" t="s">
        <v>1655</v>
      </c>
      <c r="AH141" s="241">
        <f t="shared" si="9"/>
        <v>0.15</v>
      </c>
      <c r="AI141" s="246" t="s">
        <v>1645</v>
      </c>
      <c r="AJ141" s="241">
        <f t="shared" si="10"/>
        <v>0.15</v>
      </c>
      <c r="AK141" s="247">
        <f t="shared" si="11"/>
        <v>0.3</v>
      </c>
      <c r="AL141" s="248">
        <f>IFERROR(IF(AND(AF140="Probabilidad",AF141="Probabilidad"),(AL140-(+AL140*AK141)),IF(AF141="Probabilidad",(S140-(+S140*AK141)),IF(AF141="Impacto",AL140,""))),"")</f>
        <v>0.33599999999999997</v>
      </c>
      <c r="AM141" s="248">
        <f>IFERROR(IF(AND(AF140="Impacto",AF141="Impacto"),(AM140-(+AM140*AK141)),IF(AF141="Impacto",(Y140-(Y140*AK141)),IF(AF141="Probabilidad",AM140,""))),"")</f>
        <v>0.8</v>
      </c>
      <c r="AN141" s="249" t="s">
        <v>99</v>
      </c>
      <c r="AO141" s="249" t="s">
        <v>100</v>
      </c>
      <c r="AP141" s="249" t="s">
        <v>101</v>
      </c>
      <c r="AQ141" s="487"/>
      <c r="AR141" s="463"/>
      <c r="AS141" s="463"/>
      <c r="AT141" s="464"/>
      <c r="AU141" s="463"/>
      <c r="AV141" s="463"/>
      <c r="AW141" s="464"/>
      <c r="AX141" s="464"/>
      <c r="AY141" s="464"/>
      <c r="AZ141" s="487"/>
      <c r="BA141" s="591"/>
      <c r="BB141" s="591"/>
      <c r="BC141" s="486"/>
      <c r="BD141" s="486"/>
      <c r="BE141" s="492"/>
      <c r="BF141" s="408"/>
      <c r="BG141" s="408"/>
      <c r="BH141" s="416"/>
      <c r="BI141" s="416"/>
      <c r="BJ141" s="416"/>
      <c r="BK141" s="416"/>
      <c r="BL141" s="416"/>
      <c r="BM141" s="408"/>
      <c r="BN141" s="408"/>
      <c r="BO141" s="673"/>
    </row>
    <row r="142" spans="1:67" ht="70.5">
      <c r="A142" s="748"/>
      <c r="B142" s="751"/>
      <c r="C142" s="754"/>
      <c r="D142" s="682"/>
      <c r="E142" s="682"/>
      <c r="F142" s="483"/>
      <c r="G142" s="408"/>
      <c r="H142" s="487"/>
      <c r="I142" s="736"/>
      <c r="J142" s="463"/>
      <c r="K142" s="736"/>
      <c r="L142" s="408"/>
      <c r="M142" s="464"/>
      <c r="N142" s="408"/>
      <c r="O142" s="408"/>
      <c r="P142" s="486"/>
      <c r="Q142" s="411"/>
      <c r="R142" s="487"/>
      <c r="S142" s="455"/>
      <c r="T142" s="487"/>
      <c r="U142" s="455"/>
      <c r="V142" s="487"/>
      <c r="W142" s="455"/>
      <c r="X142" s="458"/>
      <c r="Y142" s="455"/>
      <c r="Z142" s="455"/>
      <c r="AA142" s="464"/>
      <c r="AB142" s="243">
        <v>3</v>
      </c>
      <c r="AC142" s="257" t="s">
        <v>1750</v>
      </c>
      <c r="AD142" s="239">
        <v>1</v>
      </c>
      <c r="AE142" s="234" t="s">
        <v>1751</v>
      </c>
      <c r="AF142" s="245" t="str">
        <f t="shared" si="8"/>
        <v>Probabilidad</v>
      </c>
      <c r="AG142" s="246" t="s">
        <v>1644</v>
      </c>
      <c r="AH142" s="241">
        <f t="shared" si="9"/>
        <v>0.25</v>
      </c>
      <c r="AI142" s="246" t="s">
        <v>710</v>
      </c>
      <c r="AJ142" s="241">
        <f t="shared" si="10"/>
        <v>0.25</v>
      </c>
      <c r="AK142" s="247">
        <f t="shared" si="11"/>
        <v>0.5</v>
      </c>
      <c r="AL142" s="248">
        <f>IFERROR(IF(AND(AF141="Probabilidad",AF142="Probabilidad"),(AL141-(+AL141*AK142)),IF(AND(AF141="Impacto",AF142="Probabilidad"),(AL140-(+AL140*AK142)),IF(AF142="Impacto",AL141,""))),"")</f>
        <v>0.16799999999999998</v>
      </c>
      <c r="AM142" s="248">
        <f>IFERROR(IF(AND(AF141="Impacto",AF142="Impacto"),(AM141-(+AM141*AK142)),IF(AND(AF141="Probabilidad",AF142="Impacto"),(AM140-(+AM140*AK142)),IF(AF142="Probabilidad",AM141,""))),"")</f>
        <v>0.8</v>
      </c>
      <c r="AN142" s="249" t="s">
        <v>99</v>
      </c>
      <c r="AO142" s="249" t="s">
        <v>100</v>
      </c>
      <c r="AP142" s="249" t="s">
        <v>101</v>
      </c>
      <c r="AQ142" s="487"/>
      <c r="AR142" s="463"/>
      <c r="AS142" s="463"/>
      <c r="AT142" s="464"/>
      <c r="AU142" s="463"/>
      <c r="AV142" s="463"/>
      <c r="AW142" s="464"/>
      <c r="AX142" s="464"/>
      <c r="AY142" s="464"/>
      <c r="AZ142" s="487"/>
      <c r="BA142" s="591"/>
      <c r="BB142" s="591"/>
      <c r="BC142" s="486"/>
      <c r="BD142" s="486"/>
      <c r="BE142" s="492"/>
      <c r="BF142" s="408"/>
      <c r="BG142" s="408"/>
      <c r="BH142" s="416"/>
      <c r="BI142" s="416"/>
      <c r="BJ142" s="416"/>
      <c r="BK142" s="416"/>
      <c r="BL142" s="416"/>
      <c r="BM142" s="408"/>
      <c r="BN142" s="408"/>
      <c r="BO142" s="673"/>
    </row>
    <row r="143" spans="1:67" ht="70.5">
      <c r="A143" s="748"/>
      <c r="B143" s="751"/>
      <c r="C143" s="754"/>
      <c r="D143" s="682"/>
      <c r="E143" s="682"/>
      <c r="F143" s="483"/>
      <c r="G143" s="408"/>
      <c r="H143" s="487"/>
      <c r="I143" s="736"/>
      <c r="J143" s="463"/>
      <c r="K143" s="736"/>
      <c r="L143" s="408"/>
      <c r="M143" s="464"/>
      <c r="N143" s="408"/>
      <c r="O143" s="408"/>
      <c r="P143" s="486"/>
      <c r="Q143" s="411"/>
      <c r="R143" s="487"/>
      <c r="S143" s="455"/>
      <c r="T143" s="487"/>
      <c r="U143" s="455"/>
      <c r="V143" s="487"/>
      <c r="W143" s="455"/>
      <c r="X143" s="458"/>
      <c r="Y143" s="455"/>
      <c r="Z143" s="455"/>
      <c r="AA143" s="464"/>
      <c r="AB143" s="243">
        <v>4</v>
      </c>
      <c r="AC143" s="257" t="s">
        <v>1750</v>
      </c>
      <c r="AD143" s="239">
        <v>1</v>
      </c>
      <c r="AE143" s="234" t="s">
        <v>1751</v>
      </c>
      <c r="AF143" s="245" t="str">
        <f t="shared" si="8"/>
        <v>Probabilidad</v>
      </c>
      <c r="AG143" s="246" t="s">
        <v>1655</v>
      </c>
      <c r="AH143" s="241">
        <f t="shared" si="9"/>
        <v>0.15</v>
      </c>
      <c r="AI143" s="246" t="s">
        <v>710</v>
      </c>
      <c r="AJ143" s="241">
        <f t="shared" si="10"/>
        <v>0.25</v>
      </c>
      <c r="AK143" s="247">
        <f t="shared" si="11"/>
        <v>0.4</v>
      </c>
      <c r="AL143" s="248">
        <f>IFERROR(IF(AND(AF142="Probabilidad",AF143="Probabilidad"),(AL142-(+AL142*AK143)),IF(AND(AF142="Impacto",AF143="Probabilidad"),(AL141-(+AL141*AK143)),IF(AF143="Impacto",AL142,""))),"")</f>
        <v>0.10079999999999999</v>
      </c>
      <c r="AM143" s="248">
        <f>IFERROR(IF(AND(AF142="Impacto",AF143="Impacto"),(AM142-(+AM142*AK143)),IF(AND(AF142="Probabilidad",AF143="Impacto"),(AM141-(+AM141*AK143)),IF(AF143="Probabilidad",AM142,""))),"")</f>
        <v>0.8</v>
      </c>
      <c r="AN143" s="249" t="s">
        <v>99</v>
      </c>
      <c r="AO143" s="249" t="s">
        <v>100</v>
      </c>
      <c r="AP143" s="249" t="s">
        <v>101</v>
      </c>
      <c r="AQ143" s="487"/>
      <c r="AR143" s="463"/>
      <c r="AS143" s="463"/>
      <c r="AT143" s="464"/>
      <c r="AU143" s="463"/>
      <c r="AV143" s="463"/>
      <c r="AW143" s="464"/>
      <c r="AX143" s="464"/>
      <c r="AY143" s="464"/>
      <c r="AZ143" s="487"/>
      <c r="BA143" s="591"/>
      <c r="BB143" s="591"/>
      <c r="BC143" s="486"/>
      <c r="BD143" s="486"/>
      <c r="BE143" s="492"/>
      <c r="BF143" s="408"/>
      <c r="BG143" s="408"/>
      <c r="BH143" s="416"/>
      <c r="BI143" s="416"/>
      <c r="BJ143" s="416"/>
      <c r="BK143" s="416"/>
      <c r="BL143" s="416"/>
      <c r="BM143" s="408"/>
      <c r="BN143" s="408"/>
      <c r="BO143" s="673"/>
    </row>
    <row r="144" spans="1:67" ht="71.25" thickBot="1">
      <c r="A144" s="769"/>
      <c r="B144" s="770"/>
      <c r="C144" s="792"/>
      <c r="D144" s="761"/>
      <c r="E144" s="761"/>
      <c r="F144" s="469"/>
      <c r="G144" s="409"/>
      <c r="H144" s="452"/>
      <c r="I144" s="757"/>
      <c r="J144" s="472"/>
      <c r="K144" s="757"/>
      <c r="L144" s="409"/>
      <c r="M144" s="756"/>
      <c r="N144" s="409"/>
      <c r="O144" s="409"/>
      <c r="P144" s="504"/>
      <c r="Q144" s="412"/>
      <c r="R144" s="452"/>
      <c r="S144" s="760"/>
      <c r="T144" s="452"/>
      <c r="U144" s="760"/>
      <c r="V144" s="452"/>
      <c r="W144" s="760"/>
      <c r="X144" s="516"/>
      <c r="Y144" s="760"/>
      <c r="Z144" s="760"/>
      <c r="AA144" s="756"/>
      <c r="AB144" s="150">
        <v>5</v>
      </c>
      <c r="AC144" s="161" t="s">
        <v>1750</v>
      </c>
      <c r="AD144" s="131">
        <v>1</v>
      </c>
      <c r="AE144" s="211" t="s">
        <v>1751</v>
      </c>
      <c r="AF144" s="142" t="str">
        <f t="shared" si="8"/>
        <v>Impacto</v>
      </c>
      <c r="AG144" s="143" t="s">
        <v>1656</v>
      </c>
      <c r="AH144" s="214">
        <f t="shared" si="9"/>
        <v>0.1</v>
      </c>
      <c r="AI144" s="143" t="s">
        <v>710</v>
      </c>
      <c r="AJ144" s="214">
        <f t="shared" si="10"/>
        <v>0.25</v>
      </c>
      <c r="AK144" s="152">
        <f t="shared" si="11"/>
        <v>0.35</v>
      </c>
      <c r="AL144" s="153">
        <f>IFERROR(IF(AND(AF143="Probabilidad",AF144="Probabilidad"),(AL143-(+AL143*AK144)),IF(AND(AF143="Impacto",AF144="Probabilidad"),(AL142-(+AL142*AK144)),IF(AF144="Impacto",AL143,""))),"")</f>
        <v>0.10079999999999999</v>
      </c>
      <c r="AM144" s="153">
        <f>IFERROR(IF(AND(AF143="Impacto",AF144="Impacto"),(AM143-(+AM143*AK144)),IF(AND(AF143="Probabilidad",AF144="Impacto"),(AM142-(+AM142*AK144)),IF(AF144="Probabilidad",AM143,""))),"")</f>
        <v>0.52</v>
      </c>
      <c r="AN144" s="154" t="s">
        <v>99</v>
      </c>
      <c r="AO144" s="154" t="s">
        <v>100</v>
      </c>
      <c r="AP144" s="154" t="s">
        <v>101</v>
      </c>
      <c r="AQ144" s="452"/>
      <c r="AR144" s="472"/>
      <c r="AS144" s="472"/>
      <c r="AT144" s="756"/>
      <c r="AU144" s="472"/>
      <c r="AV144" s="472"/>
      <c r="AW144" s="756"/>
      <c r="AX144" s="756"/>
      <c r="AY144" s="756"/>
      <c r="AZ144" s="452"/>
      <c r="BA144" s="787"/>
      <c r="BB144" s="787"/>
      <c r="BC144" s="504"/>
      <c r="BD144" s="504"/>
      <c r="BE144" s="781"/>
      <c r="BF144" s="409"/>
      <c r="BG144" s="409"/>
      <c r="BH144" s="417"/>
      <c r="BI144" s="417"/>
      <c r="BJ144" s="417"/>
      <c r="BK144" s="417"/>
      <c r="BL144" s="417"/>
      <c r="BM144" s="409"/>
      <c r="BN144" s="409"/>
      <c r="BO144" s="746"/>
    </row>
    <row r="145" spans="1:67" ht="78.75">
      <c r="A145" s="747" t="s">
        <v>603</v>
      </c>
      <c r="B145" s="750" t="s">
        <v>381</v>
      </c>
      <c r="C145" s="815" t="s">
        <v>1872</v>
      </c>
      <c r="D145" s="818" t="s">
        <v>1470</v>
      </c>
      <c r="E145" s="818" t="s">
        <v>605</v>
      </c>
      <c r="F145" s="819">
        <v>1</v>
      </c>
      <c r="G145" s="813" t="s">
        <v>1873</v>
      </c>
      <c r="H145" s="646" t="s">
        <v>1501</v>
      </c>
      <c r="I145" s="765" t="s">
        <v>1473</v>
      </c>
      <c r="J145" s="659" t="s">
        <v>1874</v>
      </c>
      <c r="K145" s="765" t="s">
        <v>192</v>
      </c>
      <c r="L145" s="638" t="s">
        <v>408</v>
      </c>
      <c r="M145" s="653" t="s">
        <v>1475</v>
      </c>
      <c r="N145" s="812" t="s">
        <v>1875</v>
      </c>
      <c r="O145" s="812" t="s">
        <v>1876</v>
      </c>
      <c r="P145" s="655" t="s">
        <v>114</v>
      </c>
      <c r="Q145" s="762" t="s">
        <v>114</v>
      </c>
      <c r="R145" s="811" t="s">
        <v>129</v>
      </c>
      <c r="S145" s="651">
        <f>IF(R145="Muy Alta",100%,IF(R145="Alta",80%,IF(R145="Media",60%,IF(R145="Baja",40%,IF(R145="Muy Baja",20%,"")))))</f>
        <v>0.4</v>
      </c>
      <c r="T145" s="811" t="s">
        <v>195</v>
      </c>
      <c r="U145" s="651">
        <f>IF(T145="Catastrófico",100%,IF(T145="Mayor",80%,IF(T145="Moderado",60%,IF(T145="Menor",40%,IF(T145="Leve",20%,"")))))</f>
        <v>0.4</v>
      </c>
      <c r="V145" s="811" t="s">
        <v>195</v>
      </c>
      <c r="W145" s="651">
        <f>IF(V145="Catastrófico",100%,IF(V145="Mayor",80%,IF(V145="Moderado",60%,IF(V145="Menor",40%,IF(V145="Leve",20%,"")))))</f>
        <v>0.4</v>
      </c>
      <c r="X145" s="653" t="str">
        <f>IF(Y145=100%,"Catastrófico",IF(Y145=80%,"Mayor",IF(Y145=60%,"Moderado",IF(Y145=40%,"Menor",IF(Y145=20%,"Leve","")))))</f>
        <v>Menor</v>
      </c>
      <c r="Y145" s="651">
        <f>IF(AND(U145="",W145=""),"",MAX(U145,W145))</f>
        <v>0.4</v>
      </c>
      <c r="Z145" s="651" t="str">
        <f>CONCATENATE(R145,X145)</f>
        <v>BajaMenor</v>
      </c>
      <c r="AA145" s="644" t="str">
        <f>IF(Z145="Muy AltaLeve","Alto",IF(Z145="Muy AltaMenor","Alto",IF(Z145="Muy AltaModerado","Alto",IF(Z145="Muy AltaMayor","Alto",IF(Z145="Muy AltaCatastrófico","Extremo",IF(Z145="AltaLeve","Moderado",IF(Z145="AltaMenor","Moderado",IF(Z145="AltaModerado","Alto",IF(Z145="AltaMayor","Alto",IF(Z145="AltaCatastrófico","Extremo",IF(Z145="MediaLeve","Moderado",IF(Z145="MediaMenor","Moderado",IF(Z145="MediaModerado","Moderado",IF(Z145="MediaMayor","Alto",IF(Z145="MediaCatastrófico","Extremo",IF(Z145="BajaLeve","Bajo",IF(Z145="BajaMenor","Moderado",IF(Z145="BajaModerado","Moderado",IF(Z145="BajaMayor","Alto",IF(Z145="BajaCatastrófico","Extremo",IF(Z145="Muy BajaLeve","Bajo",IF(Z145="Muy BajaMenor","Bajo",IF(Z145="Muy BajaModerado","Moderado",IF(Z145="Muy BajaMayor","Alto",IF(Z145="Muy BajaCatastrófico","Extremo","")))))))))))))))))))))))))</f>
        <v>Moderado</v>
      </c>
      <c r="AB145" s="26">
        <v>1</v>
      </c>
      <c r="AC145" s="49" t="s">
        <v>1877</v>
      </c>
      <c r="AD145" s="74">
        <v>1</v>
      </c>
      <c r="AE145" s="48" t="s">
        <v>1529</v>
      </c>
      <c r="AF145" s="30" t="str">
        <f t="shared" si="8"/>
        <v>Probabilidad</v>
      </c>
      <c r="AG145" s="47" t="s">
        <v>97</v>
      </c>
      <c r="AH145" s="75">
        <f t="shared" si="9"/>
        <v>0.25</v>
      </c>
      <c r="AI145" s="47" t="s">
        <v>98</v>
      </c>
      <c r="AJ145" s="75">
        <f t="shared" si="10"/>
        <v>0.15</v>
      </c>
      <c r="AK145" s="76">
        <f t="shared" si="11"/>
        <v>0.4</v>
      </c>
      <c r="AL145" s="28">
        <f>IFERROR(IF(AF145="Probabilidad",(S145-(+S145*AK145)),IF(AF145="Impacto",S145,"")),"")</f>
        <v>0.24</v>
      </c>
      <c r="AM145" s="28">
        <f>IFERROR(IF(AF145="Impacto",(Y145-(+Y145*AK145)),IF(AF145="Probabilidad",Y145,"")),"")</f>
        <v>0.4</v>
      </c>
      <c r="AN145" s="46" t="s">
        <v>99</v>
      </c>
      <c r="AO145" s="46" t="s">
        <v>766</v>
      </c>
      <c r="AP145" s="46" t="s">
        <v>101</v>
      </c>
      <c r="AQ145" s="646" t="s">
        <v>1878</v>
      </c>
      <c r="AR145" s="642">
        <f>S145</f>
        <v>0.4</v>
      </c>
      <c r="AS145" s="642">
        <f>IF(AL145="","",MIN(AL145:AL150))</f>
        <v>4.9391999999999991E-2</v>
      </c>
      <c r="AT145" s="644" t="str">
        <f>IFERROR(IF(AS145="","",IF(AS145&lt;=0.2,"Muy Baja",IF(AS145&lt;=0.4,"Baja",IF(AS145&lt;=0.6,"Media",IF(AS145&lt;=0.8,"Alta","Muy Alta"))))),"")</f>
        <v>Muy Baja</v>
      </c>
      <c r="AU145" s="642">
        <f>Y145</f>
        <v>0.4</v>
      </c>
      <c r="AV145" s="642">
        <f>IF(AM145="","",MIN(AM145:AM150))</f>
        <v>0.30000000000000004</v>
      </c>
      <c r="AW145" s="644" t="str">
        <f>IFERROR(IF(AV145="","",IF(AV145&lt;=0.2,"Leve",IF(AV145&lt;=0.4,"Menor",IF(AV145&lt;=0.6,"Moderado",IF(AV145&lt;=0.8,"Mayor","Catastrófico"))))),"")</f>
        <v>Menor</v>
      </c>
      <c r="AX145" s="644" t="str">
        <f>AA145</f>
        <v>Moderado</v>
      </c>
      <c r="AY145" s="644" t="str">
        <f>IFERROR(IF(OR(AND(AT145="Muy Baja",AW145="Leve"),AND(AT145="Muy Baja",AW145="Menor"),AND(AT145="Baja",AW145="Leve")),"Bajo",IF(OR(AND(AT145="Muy baja",AW145="Moderado"),AND(AT145="Baja",AW145="Menor"),AND(AT145="Baja",AW145="Moderado"),AND(AT145="Media",AW145="Leve"),AND(AT145="Media",AW145="Menor"),AND(AT145="Media",AW145="Moderado"),AND(AT145="Alta",AW145="Leve"),AND(AT145="Alta",AW145="Menor")),"Moderado",IF(OR(AND(AT145="Muy Baja",AW145="Mayor"),AND(AT145="Baja",AW145="Mayor"),AND(AT145="Media",AW145="Mayor"),AND(AT145="Alta",AW145="Moderado"),AND(AT145="Alta",AW145="Mayor"),AND(AT145="Muy Alta",AW145="Leve"),AND(AT145="Muy Alta",AW145="Menor"),AND(AT145="Muy Alta",AW145="Moderado"),AND(AT145="Muy Alta",AW145="Mayor")),"Alto",IF(OR(AND(AT145="Muy Baja",AW145="Catastrófico"),AND(AT145="Baja",AW145="Catastrófico"),AND(AT145="Media",AW145="Catastrófico"),AND(AT145="Alta",AW145="Catastrófico"),AND(AT145="Muy Alta",AW145="Catastrófico")),"Extremo","")))),"")</f>
        <v>Bajo</v>
      </c>
      <c r="AZ145" s="765" t="s">
        <v>132</v>
      </c>
      <c r="BA145" s="810" t="s">
        <v>114</v>
      </c>
      <c r="BB145" s="810" t="s">
        <v>114</v>
      </c>
      <c r="BC145" s="810" t="s">
        <v>114</v>
      </c>
      <c r="BD145" s="810" t="s">
        <v>114</v>
      </c>
      <c r="BE145" s="810" t="s">
        <v>114</v>
      </c>
      <c r="BF145" s="638" t="s">
        <v>114</v>
      </c>
      <c r="BG145" s="638" t="s">
        <v>114</v>
      </c>
      <c r="BH145" s="640" t="s">
        <v>114</v>
      </c>
      <c r="BI145" s="640"/>
      <c r="BJ145" s="638"/>
      <c r="BK145" s="638"/>
      <c r="BL145" s="762" t="s">
        <v>114</v>
      </c>
      <c r="BM145" s="655" t="s">
        <v>616</v>
      </c>
      <c r="BN145" s="655" t="s">
        <v>133</v>
      </c>
      <c r="BO145" s="763" t="s">
        <v>133</v>
      </c>
    </row>
    <row r="146" spans="1:67" ht="157.5">
      <c r="A146" s="748"/>
      <c r="B146" s="751"/>
      <c r="C146" s="816"/>
      <c r="D146" s="801"/>
      <c r="E146" s="801"/>
      <c r="F146" s="803"/>
      <c r="G146" s="814"/>
      <c r="H146" s="487"/>
      <c r="I146" s="736"/>
      <c r="J146" s="463"/>
      <c r="K146" s="736"/>
      <c r="L146" s="408"/>
      <c r="M146" s="458"/>
      <c r="N146" s="809"/>
      <c r="O146" s="809"/>
      <c r="P146" s="486"/>
      <c r="Q146" s="411"/>
      <c r="R146" s="797" t="s">
        <v>129</v>
      </c>
      <c r="S146" s="455"/>
      <c r="T146" s="797"/>
      <c r="U146" s="455"/>
      <c r="V146" s="797"/>
      <c r="W146" s="455"/>
      <c r="X146" s="458"/>
      <c r="Y146" s="455"/>
      <c r="Z146" s="455"/>
      <c r="AA146" s="464"/>
      <c r="AB146" s="243">
        <v>2</v>
      </c>
      <c r="AC146" s="289" t="s">
        <v>1671</v>
      </c>
      <c r="AD146" s="239">
        <v>1</v>
      </c>
      <c r="AE146" s="290" t="s">
        <v>1529</v>
      </c>
      <c r="AF146" s="245" t="str">
        <f t="shared" si="8"/>
        <v>Probabilidad</v>
      </c>
      <c r="AG146" s="291" t="s">
        <v>250</v>
      </c>
      <c r="AH146" s="241">
        <f t="shared" si="9"/>
        <v>0.15</v>
      </c>
      <c r="AI146" s="291" t="s">
        <v>98</v>
      </c>
      <c r="AJ146" s="241">
        <f t="shared" si="10"/>
        <v>0.15</v>
      </c>
      <c r="AK146" s="247">
        <f t="shared" si="11"/>
        <v>0.3</v>
      </c>
      <c r="AL146" s="248">
        <f>IFERROR(IF(AND(AF145="Probabilidad",AF146="Probabilidad"),(AL145-(+AL145*AK146)),IF(AF146="Probabilidad",(S145-(+S145*AK146)),IF(AF146="Impacto",AL145,""))),"")</f>
        <v>0.16799999999999998</v>
      </c>
      <c r="AM146" s="248">
        <f>IFERROR(IF(AND(AF145="Impacto",AF146="Impacto"),(AM145-(+AM145*AK146)),IF(AF146="Impacto",(Y145-(+Y145*AK146)),IF(AF146="Probabilidad",AM145,""))),"")</f>
        <v>0.4</v>
      </c>
      <c r="AN146" s="292" t="s">
        <v>99</v>
      </c>
      <c r="AO146" s="292" t="s">
        <v>100</v>
      </c>
      <c r="AP146" s="292" t="s">
        <v>101</v>
      </c>
      <c r="AQ146" s="487"/>
      <c r="AR146" s="463"/>
      <c r="AS146" s="463"/>
      <c r="AT146" s="464"/>
      <c r="AU146" s="463"/>
      <c r="AV146" s="463"/>
      <c r="AW146" s="464"/>
      <c r="AX146" s="464"/>
      <c r="AY146" s="464"/>
      <c r="AZ146" s="736"/>
      <c r="BA146" s="593"/>
      <c r="BB146" s="593"/>
      <c r="BC146" s="593"/>
      <c r="BD146" s="593"/>
      <c r="BE146" s="593"/>
      <c r="BF146" s="408"/>
      <c r="BG146" s="408"/>
      <c r="BH146" s="408"/>
      <c r="BI146" s="408"/>
      <c r="BJ146" s="408"/>
      <c r="BK146" s="408"/>
      <c r="BL146" s="411"/>
      <c r="BM146" s="486"/>
      <c r="BN146" s="486"/>
      <c r="BO146" s="764"/>
    </row>
    <row r="147" spans="1:67" ht="72.75">
      <c r="A147" s="748"/>
      <c r="B147" s="751"/>
      <c r="C147" s="816"/>
      <c r="D147" s="801"/>
      <c r="E147" s="801"/>
      <c r="F147" s="803"/>
      <c r="G147" s="814"/>
      <c r="H147" s="487"/>
      <c r="I147" s="736"/>
      <c r="J147" s="463"/>
      <c r="K147" s="736"/>
      <c r="L147" s="408"/>
      <c r="M147" s="458"/>
      <c r="N147" s="809"/>
      <c r="O147" s="809"/>
      <c r="P147" s="486"/>
      <c r="Q147" s="411"/>
      <c r="R147" s="797" t="s">
        <v>129</v>
      </c>
      <c r="S147" s="455"/>
      <c r="T147" s="797"/>
      <c r="U147" s="455"/>
      <c r="V147" s="797"/>
      <c r="W147" s="455"/>
      <c r="X147" s="458"/>
      <c r="Y147" s="455"/>
      <c r="Z147" s="455"/>
      <c r="AA147" s="464"/>
      <c r="AB147" s="243">
        <v>3</v>
      </c>
      <c r="AC147" s="289" t="s">
        <v>1879</v>
      </c>
      <c r="AD147" s="239">
        <v>1</v>
      </c>
      <c r="AE147" s="293" t="s">
        <v>1540</v>
      </c>
      <c r="AF147" s="245" t="str">
        <f t="shared" si="8"/>
        <v>Probabilidad</v>
      </c>
      <c r="AG147" s="291" t="s">
        <v>250</v>
      </c>
      <c r="AH147" s="241">
        <f t="shared" si="9"/>
        <v>0.15</v>
      </c>
      <c r="AI147" s="291" t="s">
        <v>98</v>
      </c>
      <c r="AJ147" s="241">
        <f t="shared" si="10"/>
        <v>0.15</v>
      </c>
      <c r="AK147" s="247">
        <f t="shared" si="11"/>
        <v>0.3</v>
      </c>
      <c r="AL147" s="248">
        <f>IFERROR(IF(AND(AF146="Probabilidad",AF147="Probabilidad"),(AL146-(+AL146*AK147)),IF(AND(AF146="Impacto",AF147="Probabilidad"),(AL145-(+AL145*AK147)),IF(AF147="Impacto",AL146,""))),"")</f>
        <v>0.11759999999999998</v>
      </c>
      <c r="AM147" s="248">
        <f>IFERROR(IF(AND(AF146="Impacto",AF147="Impacto"),(AM146-(+AM146*AK147)),IF(AND(AF146="Probabilidad",AF147="Impacto"),(AM145-(+AM145*AK147)),IF(AF147="Probabilidad",AM146,""))),"")</f>
        <v>0.4</v>
      </c>
      <c r="AN147" s="292" t="s">
        <v>99</v>
      </c>
      <c r="AO147" s="292" t="s">
        <v>100</v>
      </c>
      <c r="AP147" s="292" t="s">
        <v>101</v>
      </c>
      <c r="AQ147" s="487"/>
      <c r="AR147" s="463"/>
      <c r="AS147" s="463"/>
      <c r="AT147" s="464"/>
      <c r="AU147" s="463"/>
      <c r="AV147" s="463"/>
      <c r="AW147" s="464"/>
      <c r="AX147" s="464"/>
      <c r="AY147" s="464"/>
      <c r="AZ147" s="736"/>
      <c r="BA147" s="593"/>
      <c r="BB147" s="593"/>
      <c r="BC147" s="593"/>
      <c r="BD147" s="593"/>
      <c r="BE147" s="593"/>
      <c r="BF147" s="408"/>
      <c r="BG147" s="408"/>
      <c r="BH147" s="408"/>
      <c r="BI147" s="408"/>
      <c r="BJ147" s="408"/>
      <c r="BK147" s="408"/>
      <c r="BL147" s="411"/>
      <c r="BM147" s="486"/>
      <c r="BN147" s="486"/>
      <c r="BO147" s="764"/>
    </row>
    <row r="148" spans="1:67" ht="72.75">
      <c r="A148" s="748"/>
      <c r="B148" s="751"/>
      <c r="C148" s="816"/>
      <c r="D148" s="801"/>
      <c r="E148" s="801"/>
      <c r="F148" s="803"/>
      <c r="G148" s="814"/>
      <c r="H148" s="487"/>
      <c r="I148" s="736"/>
      <c r="J148" s="463"/>
      <c r="K148" s="736"/>
      <c r="L148" s="408"/>
      <c r="M148" s="458"/>
      <c r="N148" s="809"/>
      <c r="O148" s="809"/>
      <c r="P148" s="486"/>
      <c r="Q148" s="411"/>
      <c r="R148" s="797" t="s">
        <v>129</v>
      </c>
      <c r="S148" s="455"/>
      <c r="T148" s="797"/>
      <c r="U148" s="455"/>
      <c r="V148" s="797"/>
      <c r="W148" s="455"/>
      <c r="X148" s="458"/>
      <c r="Y148" s="455"/>
      <c r="Z148" s="455"/>
      <c r="AA148" s="464"/>
      <c r="AB148" s="243">
        <v>4</v>
      </c>
      <c r="AC148" s="293" t="s">
        <v>1880</v>
      </c>
      <c r="AD148" s="239">
        <v>1</v>
      </c>
      <c r="AE148" s="293" t="s">
        <v>1540</v>
      </c>
      <c r="AF148" s="245" t="str">
        <f t="shared" si="8"/>
        <v>Probabilidad</v>
      </c>
      <c r="AG148" s="291" t="s">
        <v>97</v>
      </c>
      <c r="AH148" s="241">
        <f t="shared" si="9"/>
        <v>0.25</v>
      </c>
      <c r="AI148" s="291" t="s">
        <v>98</v>
      </c>
      <c r="AJ148" s="241">
        <f t="shared" si="10"/>
        <v>0.15</v>
      </c>
      <c r="AK148" s="247">
        <f t="shared" si="11"/>
        <v>0.4</v>
      </c>
      <c r="AL148" s="248">
        <f>IFERROR(IF(AND(AF147="Probabilidad",AF148="Probabilidad"),(AL147-(+AL147*AK148)),IF(AND(AF147="Impacto",AF148="Probabilidad"),(AL146-(+AL146*AK148)),IF(AF148="Impacto",AL147,""))),"")</f>
        <v>7.0559999999999984E-2</v>
      </c>
      <c r="AM148" s="248">
        <f>IFERROR(IF(AND(AF147="Impacto",AF148="Impacto"),(AM147-(+AM147*AK148)),IF(AND(AF147="Probabilidad",AF148="Impacto"),(AM146-(+AM146*AK148)),IF(AF148="Probabilidad",AM147,""))),"")</f>
        <v>0.4</v>
      </c>
      <c r="AN148" s="292" t="s">
        <v>99</v>
      </c>
      <c r="AO148" s="292" t="s">
        <v>100</v>
      </c>
      <c r="AP148" s="292" t="s">
        <v>101</v>
      </c>
      <c r="AQ148" s="487"/>
      <c r="AR148" s="463"/>
      <c r="AS148" s="463"/>
      <c r="AT148" s="464"/>
      <c r="AU148" s="463"/>
      <c r="AV148" s="463"/>
      <c r="AW148" s="464"/>
      <c r="AX148" s="464"/>
      <c r="AY148" s="464"/>
      <c r="AZ148" s="736"/>
      <c r="BA148" s="593"/>
      <c r="BB148" s="593"/>
      <c r="BC148" s="593"/>
      <c r="BD148" s="593"/>
      <c r="BE148" s="593"/>
      <c r="BF148" s="408"/>
      <c r="BG148" s="408"/>
      <c r="BH148" s="408"/>
      <c r="BI148" s="408"/>
      <c r="BJ148" s="408"/>
      <c r="BK148" s="408"/>
      <c r="BL148" s="411"/>
      <c r="BM148" s="486"/>
      <c r="BN148" s="486"/>
      <c r="BO148" s="764"/>
    </row>
    <row r="149" spans="1:67" ht="72.75">
      <c r="A149" s="748"/>
      <c r="B149" s="751"/>
      <c r="C149" s="816"/>
      <c r="D149" s="801"/>
      <c r="E149" s="801"/>
      <c r="F149" s="803"/>
      <c r="G149" s="814"/>
      <c r="H149" s="487"/>
      <c r="I149" s="736"/>
      <c r="J149" s="463"/>
      <c r="K149" s="736"/>
      <c r="L149" s="408"/>
      <c r="M149" s="458"/>
      <c r="N149" s="809"/>
      <c r="O149" s="809"/>
      <c r="P149" s="486"/>
      <c r="Q149" s="411"/>
      <c r="R149" s="797" t="s">
        <v>129</v>
      </c>
      <c r="S149" s="455"/>
      <c r="T149" s="797"/>
      <c r="U149" s="455"/>
      <c r="V149" s="797"/>
      <c r="W149" s="455"/>
      <c r="X149" s="458"/>
      <c r="Y149" s="455"/>
      <c r="Z149" s="455"/>
      <c r="AA149" s="464"/>
      <c r="AB149" s="243">
        <v>5</v>
      </c>
      <c r="AC149" s="293" t="s">
        <v>1881</v>
      </c>
      <c r="AD149" s="239">
        <v>1</v>
      </c>
      <c r="AE149" s="293" t="s">
        <v>1540</v>
      </c>
      <c r="AF149" s="245" t="str">
        <f t="shared" si="8"/>
        <v>Probabilidad</v>
      </c>
      <c r="AG149" s="291" t="s">
        <v>250</v>
      </c>
      <c r="AH149" s="241">
        <f t="shared" si="9"/>
        <v>0.15</v>
      </c>
      <c r="AI149" s="291" t="s">
        <v>98</v>
      </c>
      <c r="AJ149" s="241">
        <f t="shared" si="10"/>
        <v>0.15</v>
      </c>
      <c r="AK149" s="247">
        <f t="shared" si="11"/>
        <v>0.3</v>
      </c>
      <c r="AL149" s="248">
        <f>IFERROR(IF(AND(AF148="Probabilidad",AF149="Probabilidad"),(AL148-(+AL148*AK149)),IF(AND(AF148="Impacto",AF149="Probabilidad"),(AL147-(+AL147*AK149)),IF(AF149="Impacto",AL148,""))),"")</f>
        <v>4.9391999999999991E-2</v>
      </c>
      <c r="AM149" s="248">
        <f>IFERROR(IF(AND(AF148="Impacto",AF149="Impacto"),(AM148-(+AM148*AK149)),IF(AND(AF148="Probabilidad",AF149="Impacto"),(AM147-(+AM147*AK149)),IF(AF149="Probabilidad",AM148,""))),"")</f>
        <v>0.4</v>
      </c>
      <c r="AN149" s="292" t="s">
        <v>99</v>
      </c>
      <c r="AO149" s="292" t="s">
        <v>766</v>
      </c>
      <c r="AP149" s="292" t="s">
        <v>101</v>
      </c>
      <c r="AQ149" s="487"/>
      <c r="AR149" s="463"/>
      <c r="AS149" s="463"/>
      <c r="AT149" s="464"/>
      <c r="AU149" s="463"/>
      <c r="AV149" s="463"/>
      <c r="AW149" s="464"/>
      <c r="AX149" s="464"/>
      <c r="AY149" s="464"/>
      <c r="AZ149" s="736"/>
      <c r="BA149" s="593"/>
      <c r="BB149" s="593"/>
      <c r="BC149" s="593"/>
      <c r="BD149" s="593"/>
      <c r="BE149" s="593"/>
      <c r="BF149" s="408"/>
      <c r="BG149" s="408"/>
      <c r="BH149" s="408"/>
      <c r="BI149" s="408"/>
      <c r="BJ149" s="408"/>
      <c r="BK149" s="408"/>
      <c r="BL149" s="411"/>
      <c r="BM149" s="486"/>
      <c r="BN149" s="486"/>
      <c r="BO149" s="764"/>
    </row>
    <row r="150" spans="1:67" ht="72.75">
      <c r="A150" s="748"/>
      <c r="B150" s="751"/>
      <c r="C150" s="816"/>
      <c r="D150" s="801"/>
      <c r="E150" s="801"/>
      <c r="F150" s="803"/>
      <c r="G150" s="814"/>
      <c r="H150" s="487"/>
      <c r="I150" s="736"/>
      <c r="J150" s="463"/>
      <c r="K150" s="736"/>
      <c r="L150" s="408"/>
      <c r="M150" s="458"/>
      <c r="N150" s="809"/>
      <c r="O150" s="809"/>
      <c r="P150" s="486"/>
      <c r="Q150" s="411"/>
      <c r="R150" s="797" t="s">
        <v>129</v>
      </c>
      <c r="S150" s="455"/>
      <c r="T150" s="797"/>
      <c r="U150" s="455"/>
      <c r="V150" s="797"/>
      <c r="W150" s="455"/>
      <c r="X150" s="458"/>
      <c r="Y150" s="455"/>
      <c r="Z150" s="455"/>
      <c r="AA150" s="464"/>
      <c r="AB150" s="243">
        <v>6</v>
      </c>
      <c r="AC150" s="293" t="s">
        <v>1882</v>
      </c>
      <c r="AD150" s="239">
        <v>1</v>
      </c>
      <c r="AE150" s="293" t="s">
        <v>1540</v>
      </c>
      <c r="AF150" s="245" t="str">
        <f t="shared" si="8"/>
        <v>Impacto</v>
      </c>
      <c r="AG150" s="291" t="s">
        <v>294</v>
      </c>
      <c r="AH150" s="241">
        <f t="shared" si="9"/>
        <v>0.1</v>
      </c>
      <c r="AI150" s="291" t="s">
        <v>98</v>
      </c>
      <c r="AJ150" s="241">
        <f t="shared" si="10"/>
        <v>0.15</v>
      </c>
      <c r="AK150" s="247">
        <f t="shared" si="11"/>
        <v>0.25</v>
      </c>
      <c r="AL150" s="248">
        <f>IFERROR(IF(AND(AF149="Probabilidad",AF150="Probabilidad"),(AL149-(+AL149*AK150)),IF(AND(AF149="Impacto",AF150="Probabilidad"),(AL148-(+AL148*AK150)),IF(AF150="Impacto",AL149,""))),"")</f>
        <v>4.9391999999999991E-2</v>
      </c>
      <c r="AM150" s="248">
        <f>IFERROR(IF(AND(AF149="Impacto",AF150="Impacto"),(AM149-(+AM149*AK150)),IF(AND(AF149="Probabilidad",AF150="Impacto"),(AM148-(+AM148*AK150)),IF(AF150="Probabilidad",AM149,""))),"")</f>
        <v>0.30000000000000004</v>
      </c>
      <c r="AN150" s="292" t="s">
        <v>99</v>
      </c>
      <c r="AO150" s="292" t="s">
        <v>766</v>
      </c>
      <c r="AP150" s="292" t="s">
        <v>101</v>
      </c>
      <c r="AQ150" s="487"/>
      <c r="AR150" s="463"/>
      <c r="AS150" s="463"/>
      <c r="AT150" s="464"/>
      <c r="AU150" s="463"/>
      <c r="AV150" s="463"/>
      <c r="AW150" s="464"/>
      <c r="AX150" s="464"/>
      <c r="AY150" s="464"/>
      <c r="AZ150" s="736"/>
      <c r="BA150" s="593"/>
      <c r="BB150" s="593"/>
      <c r="BC150" s="593"/>
      <c r="BD150" s="593"/>
      <c r="BE150" s="593"/>
      <c r="BF150" s="408"/>
      <c r="BG150" s="408"/>
      <c r="BH150" s="408"/>
      <c r="BI150" s="408"/>
      <c r="BJ150" s="408"/>
      <c r="BK150" s="408"/>
      <c r="BL150" s="411"/>
      <c r="BM150" s="486"/>
      <c r="BN150" s="486"/>
      <c r="BO150" s="764"/>
    </row>
    <row r="151" spans="1:67" ht="94.5">
      <c r="A151" s="748"/>
      <c r="B151" s="751"/>
      <c r="C151" s="816"/>
      <c r="D151" s="801" t="s">
        <v>1470</v>
      </c>
      <c r="E151" s="801" t="s">
        <v>605</v>
      </c>
      <c r="F151" s="803">
        <v>2</v>
      </c>
      <c r="G151" s="593" t="s">
        <v>1873</v>
      </c>
      <c r="H151" s="487" t="s">
        <v>1501</v>
      </c>
      <c r="I151" s="736" t="s">
        <v>1487</v>
      </c>
      <c r="J151" s="463" t="s">
        <v>1883</v>
      </c>
      <c r="K151" s="736" t="s">
        <v>192</v>
      </c>
      <c r="L151" s="408" t="s">
        <v>408</v>
      </c>
      <c r="M151" s="458" t="s">
        <v>1475</v>
      </c>
      <c r="N151" s="809" t="s">
        <v>1875</v>
      </c>
      <c r="O151" s="593" t="s">
        <v>1884</v>
      </c>
      <c r="P151" s="486" t="s">
        <v>114</v>
      </c>
      <c r="Q151" s="411" t="s">
        <v>114</v>
      </c>
      <c r="R151" s="797" t="s">
        <v>103</v>
      </c>
      <c r="S151" s="455">
        <f>IF(R151="Muy Alta",100%,IF(R151="Alta",80%,IF(R151="Media",60%,IF(R151="Baja",40%,IF(R151="Muy Baja",20%,"")))))</f>
        <v>0.2</v>
      </c>
      <c r="T151" s="797" t="s">
        <v>125</v>
      </c>
      <c r="U151" s="455">
        <f>IF(T151="Catastrófico",100%,IF(T151="Mayor",80%,IF(T151="Moderado",60%,IF(T151="Menor",40%,IF(T151="Leve",20%,"")))))</f>
        <v>0.2</v>
      </c>
      <c r="V151" s="797" t="s">
        <v>195</v>
      </c>
      <c r="W151" s="455">
        <f>IF(V151="Catastrófico",100%,IF(V151="Mayor",80%,IF(V151="Moderado",60%,IF(V151="Menor",40%,IF(V151="Leve",20%,"")))))</f>
        <v>0.4</v>
      </c>
      <c r="X151" s="458" t="str">
        <f>IF(Y151=100%,"Catastrófico",IF(Y151=80%,"Mayor",IF(Y151=60%,"Moderado",IF(Y151=40%,"Menor",IF(Y151=20%,"Leve","")))))</f>
        <v>Menor</v>
      </c>
      <c r="Y151" s="455">
        <f>IF(AND(U151="",W151=""),"",MAX(U151,W151))</f>
        <v>0.4</v>
      </c>
      <c r="Z151" s="455" t="str">
        <f>CONCATENATE(R151,X151)</f>
        <v>Muy BajaMenor</v>
      </c>
      <c r="AA151" s="464" t="str">
        <f>IF(Z151="Muy AltaLeve","Alto",IF(Z151="Muy AltaMenor","Alto",IF(Z151="Muy AltaModerado","Alto",IF(Z151="Muy AltaMayor","Alto",IF(Z151="Muy AltaCatastrófico","Extremo",IF(Z151="AltaLeve","Moderado",IF(Z151="AltaMenor","Moderado",IF(Z151="AltaModerado","Alto",IF(Z151="AltaMayor","Alto",IF(Z151="AltaCatastrófico","Extremo",IF(Z151="MediaLeve","Moderado",IF(Z151="MediaMenor","Moderado",IF(Z151="MediaModerado","Moderado",IF(Z151="MediaMayor","Alto",IF(Z151="MediaCatastrófico","Extremo",IF(Z151="BajaLeve","Bajo",IF(Z151="BajaMenor","Moderado",IF(Z151="BajaModerado","Moderado",IF(Z151="BajaMayor","Alto",IF(Z151="BajaCatastrófico","Extremo",IF(Z151="Muy BajaLeve","Bajo",IF(Z151="Muy BajaMenor","Bajo",IF(Z151="Muy BajaModerado","Moderado",IF(Z151="Muy BajaMayor","Alto",IF(Z151="Muy BajaCatastrófico","Extremo","")))))))))))))))))))))))))</f>
        <v>Bajo</v>
      </c>
      <c r="AB151" s="243">
        <v>1</v>
      </c>
      <c r="AC151" s="294" t="s">
        <v>1885</v>
      </c>
      <c r="AD151" s="239">
        <v>1</v>
      </c>
      <c r="AE151" s="294" t="s">
        <v>1886</v>
      </c>
      <c r="AF151" s="245" t="str">
        <f t="shared" si="8"/>
        <v>Probabilidad</v>
      </c>
      <c r="AG151" s="292" t="s">
        <v>97</v>
      </c>
      <c r="AH151" s="241">
        <f t="shared" si="9"/>
        <v>0.25</v>
      </c>
      <c r="AI151" s="292" t="s">
        <v>710</v>
      </c>
      <c r="AJ151" s="241">
        <f t="shared" si="10"/>
        <v>0.25</v>
      </c>
      <c r="AK151" s="247">
        <f t="shared" si="11"/>
        <v>0.5</v>
      </c>
      <c r="AL151" s="248">
        <f>IFERROR(IF(AF151="Probabilidad",(S151-(+S151*AK151)),IF(AF151="Impacto",S151,"")),"")</f>
        <v>0.1</v>
      </c>
      <c r="AM151" s="248">
        <f>IFERROR(IF(AF151="Impacto",(Y151-(+Y151*AK151)),IF(AF151="Probabilidad",Y151,"")),"")</f>
        <v>0.4</v>
      </c>
      <c r="AN151" s="292" t="s">
        <v>99</v>
      </c>
      <c r="AO151" s="292" t="s">
        <v>100</v>
      </c>
      <c r="AP151" s="292" t="s">
        <v>101</v>
      </c>
      <c r="AQ151" s="487" t="s">
        <v>1878</v>
      </c>
      <c r="AR151" s="462">
        <f>S151</f>
        <v>0.2</v>
      </c>
      <c r="AS151" s="462">
        <f>IF(AL151="","",MIN(AL151:AL156))</f>
        <v>1.512E-2</v>
      </c>
      <c r="AT151" s="464" t="str">
        <f>IFERROR(IF(AS151="","",IF(AS151&lt;=0.2,"Muy Baja",IF(AS151&lt;=0.4,"Baja",IF(AS151&lt;=0.6,"Media",IF(AS151&lt;=0.8,"Alta","Muy Alta"))))),"")</f>
        <v>Muy Baja</v>
      </c>
      <c r="AU151" s="462">
        <f>Y151</f>
        <v>0.4</v>
      </c>
      <c r="AV151" s="462">
        <f>IF(AM151="","",MIN(AM151:AM156))</f>
        <v>0.30000000000000004</v>
      </c>
      <c r="AW151" s="464" t="str">
        <f>IFERROR(IF(AV151="","",IF(AV151&lt;=0.2,"Leve",IF(AV151&lt;=0.4,"Menor",IF(AV151&lt;=0.6,"Moderado",IF(AV151&lt;=0.8,"Mayor","Catastrófico"))))),"")</f>
        <v>Menor</v>
      </c>
      <c r="AX151" s="464" t="str">
        <f>AA151</f>
        <v>Bajo</v>
      </c>
      <c r="AY151" s="464" t="str">
        <f>IFERROR(IF(OR(AND(AT151="Muy Baja",AW151="Leve"),AND(AT151="Muy Baja",AW151="Menor"),AND(AT151="Baja",AW151="Leve")),"Bajo",IF(OR(AND(AT151="Muy baja",AW151="Moderado"),AND(AT151="Baja",AW151="Menor"),AND(AT151="Baja",AW151="Moderado"),AND(AT151="Media",AW151="Leve"),AND(AT151="Media",AW151="Menor"),AND(AT151="Media",AW151="Moderado"),AND(AT151="Alta",AW151="Leve"),AND(AT151="Alta",AW151="Menor")),"Moderado",IF(OR(AND(AT151="Muy Baja",AW151="Mayor"),AND(AT151="Baja",AW151="Mayor"),AND(AT151="Media",AW151="Mayor"),AND(AT151="Alta",AW151="Moderado"),AND(AT151="Alta",AW151="Mayor"),AND(AT151="Muy Alta",AW151="Leve"),AND(AT151="Muy Alta",AW151="Menor"),AND(AT151="Muy Alta",AW151="Moderado"),AND(AT151="Muy Alta",AW151="Mayor")),"Alto",IF(OR(AND(AT151="Muy Baja",AW151="Catastrófico"),AND(AT151="Baja",AW151="Catastrófico"),AND(AT151="Media",AW151="Catastrófico"),AND(AT151="Alta",AW151="Catastrófico"),AND(AT151="Muy Alta",AW151="Catastrófico")),"Extremo","")))),"")</f>
        <v>Bajo</v>
      </c>
      <c r="AZ151" s="736" t="s">
        <v>132</v>
      </c>
      <c r="BA151" s="486" t="s">
        <v>114</v>
      </c>
      <c r="BB151" s="486" t="s">
        <v>114</v>
      </c>
      <c r="BC151" s="486" t="s">
        <v>114</v>
      </c>
      <c r="BD151" s="486" t="s">
        <v>114</v>
      </c>
      <c r="BE151" s="486" t="s">
        <v>114</v>
      </c>
      <c r="BF151" s="408" t="s">
        <v>114</v>
      </c>
      <c r="BG151" s="408" t="s">
        <v>114</v>
      </c>
      <c r="BH151" s="416" t="s">
        <v>114</v>
      </c>
      <c r="BI151" s="416"/>
      <c r="BJ151" s="416"/>
      <c r="BK151" s="416"/>
      <c r="BL151" s="416" t="s">
        <v>114</v>
      </c>
      <c r="BM151" s="408" t="s">
        <v>616</v>
      </c>
      <c r="BN151" s="408" t="s">
        <v>133</v>
      </c>
      <c r="BO151" s="673" t="s">
        <v>133</v>
      </c>
    </row>
    <row r="152" spans="1:67" ht="94.5">
      <c r="A152" s="748"/>
      <c r="B152" s="751"/>
      <c r="C152" s="816"/>
      <c r="D152" s="801"/>
      <c r="E152" s="801"/>
      <c r="F152" s="803"/>
      <c r="G152" s="593"/>
      <c r="H152" s="487"/>
      <c r="I152" s="736"/>
      <c r="J152" s="463"/>
      <c r="K152" s="736"/>
      <c r="L152" s="408"/>
      <c r="M152" s="458"/>
      <c r="N152" s="809"/>
      <c r="O152" s="593"/>
      <c r="P152" s="486"/>
      <c r="Q152" s="411"/>
      <c r="R152" s="797"/>
      <c r="S152" s="455"/>
      <c r="T152" s="797"/>
      <c r="U152" s="455"/>
      <c r="V152" s="797"/>
      <c r="W152" s="455"/>
      <c r="X152" s="458"/>
      <c r="Y152" s="455"/>
      <c r="Z152" s="455"/>
      <c r="AA152" s="464"/>
      <c r="AB152" s="243">
        <v>2</v>
      </c>
      <c r="AC152" s="293" t="s">
        <v>1887</v>
      </c>
      <c r="AD152" s="239">
        <v>1</v>
      </c>
      <c r="AE152" s="293" t="s">
        <v>1886</v>
      </c>
      <c r="AF152" s="255" t="str">
        <f>IF(OR(AG152="Preventivo",AG152="Detectivo"),"Probabilidad",IF(AG152="Correctivo","Impacto",""))</f>
        <v>Impacto</v>
      </c>
      <c r="AG152" s="292" t="s">
        <v>294</v>
      </c>
      <c r="AH152" s="241">
        <f t="shared" si="9"/>
        <v>0.1</v>
      </c>
      <c r="AI152" s="292" t="s">
        <v>98</v>
      </c>
      <c r="AJ152" s="241">
        <f t="shared" si="10"/>
        <v>0.15</v>
      </c>
      <c r="AK152" s="247">
        <f t="shared" si="11"/>
        <v>0.25</v>
      </c>
      <c r="AL152" s="256">
        <f>IFERROR(IF(AND(AF151="Probabilidad",AF152="Probabilidad"),(AL151-(+AL151*AK152)),IF(AF152="Probabilidad",(S151-(+S151*AK152)),IF(AF152="Impacto",AL151,""))),"")</f>
        <v>0.1</v>
      </c>
      <c r="AM152" s="256">
        <f>IFERROR(IF(AND(AF151="Impacto",AF152="Impacto"),(AM151-(+AM151*AK152)),IF(AF152="Impacto",(Y151-(+Y151*AK152)),IF(AF152="Probabilidad",AM151,""))),"")</f>
        <v>0.30000000000000004</v>
      </c>
      <c r="AN152" s="292" t="s">
        <v>99</v>
      </c>
      <c r="AO152" s="292" t="s">
        <v>766</v>
      </c>
      <c r="AP152" s="292" t="s">
        <v>101</v>
      </c>
      <c r="AQ152" s="487"/>
      <c r="AR152" s="463"/>
      <c r="AS152" s="463"/>
      <c r="AT152" s="464"/>
      <c r="AU152" s="463"/>
      <c r="AV152" s="463"/>
      <c r="AW152" s="464"/>
      <c r="AX152" s="464"/>
      <c r="AY152" s="464"/>
      <c r="AZ152" s="736"/>
      <c r="BA152" s="486"/>
      <c r="BB152" s="486"/>
      <c r="BC152" s="486"/>
      <c r="BD152" s="486"/>
      <c r="BE152" s="486"/>
      <c r="BF152" s="408"/>
      <c r="BG152" s="408"/>
      <c r="BH152" s="416"/>
      <c r="BI152" s="416"/>
      <c r="BJ152" s="416"/>
      <c r="BK152" s="416"/>
      <c r="BL152" s="416"/>
      <c r="BM152" s="408"/>
      <c r="BN152" s="408"/>
      <c r="BO152" s="673"/>
    </row>
    <row r="153" spans="1:67" ht="97.5">
      <c r="A153" s="748"/>
      <c r="B153" s="751"/>
      <c r="C153" s="816"/>
      <c r="D153" s="801"/>
      <c r="E153" s="801"/>
      <c r="F153" s="803"/>
      <c r="G153" s="593"/>
      <c r="H153" s="487"/>
      <c r="I153" s="736"/>
      <c r="J153" s="463"/>
      <c r="K153" s="736"/>
      <c r="L153" s="408"/>
      <c r="M153" s="458"/>
      <c r="N153" s="809"/>
      <c r="O153" s="593"/>
      <c r="P153" s="486"/>
      <c r="Q153" s="411"/>
      <c r="R153" s="797"/>
      <c r="S153" s="455"/>
      <c r="T153" s="797"/>
      <c r="U153" s="455"/>
      <c r="V153" s="797"/>
      <c r="W153" s="455"/>
      <c r="X153" s="458"/>
      <c r="Y153" s="455"/>
      <c r="Z153" s="455"/>
      <c r="AA153" s="464"/>
      <c r="AB153" s="243">
        <v>3</v>
      </c>
      <c r="AC153" s="294" t="s">
        <v>1888</v>
      </c>
      <c r="AD153" s="239">
        <v>1</v>
      </c>
      <c r="AE153" s="294" t="s">
        <v>1889</v>
      </c>
      <c r="AF153" s="245" t="str">
        <f>IF(OR(AG153="Preventivo",AG153="Detectivo"),"Probabilidad",IF(AG153="Correctivo","Impacto",""))</f>
        <v>Probabilidad</v>
      </c>
      <c r="AG153" s="292" t="s">
        <v>250</v>
      </c>
      <c r="AH153" s="241">
        <f t="shared" si="9"/>
        <v>0.15</v>
      </c>
      <c r="AI153" s="292" t="s">
        <v>98</v>
      </c>
      <c r="AJ153" s="241">
        <f t="shared" si="10"/>
        <v>0.15</v>
      </c>
      <c r="AK153" s="247">
        <f t="shared" si="11"/>
        <v>0.3</v>
      </c>
      <c r="AL153" s="248">
        <f>IFERROR(IF(AND(AF152="Probabilidad",AF153="Probabilidad"),(AL152-(+AL152*AK153)),IF(AND(AF152="Impacto",AF153="Probabilidad"),(AL151-(+AL151*AK153)),IF(AF153="Impacto",AL152,""))),"")</f>
        <v>7.0000000000000007E-2</v>
      </c>
      <c r="AM153" s="248">
        <f>IFERROR(IF(AND(AF152="Impacto",AF153="Impacto"),(AM152-(+AM152*AK153)),IF(AND(AF152="Probabilidad",AF153="Impacto"),(AM151-(+AM151*AK153)),IF(AF153="Probabilidad",AM152,""))),"")</f>
        <v>0.30000000000000004</v>
      </c>
      <c r="AN153" s="292" t="s">
        <v>1890</v>
      </c>
      <c r="AO153" s="292" t="s">
        <v>766</v>
      </c>
      <c r="AP153" s="292" t="s">
        <v>1891</v>
      </c>
      <c r="AQ153" s="487"/>
      <c r="AR153" s="463"/>
      <c r="AS153" s="463"/>
      <c r="AT153" s="464"/>
      <c r="AU153" s="463"/>
      <c r="AV153" s="463"/>
      <c r="AW153" s="464"/>
      <c r="AX153" s="464"/>
      <c r="AY153" s="464"/>
      <c r="AZ153" s="736"/>
      <c r="BA153" s="486"/>
      <c r="BB153" s="486"/>
      <c r="BC153" s="486"/>
      <c r="BD153" s="486"/>
      <c r="BE153" s="486"/>
      <c r="BF153" s="408"/>
      <c r="BG153" s="408"/>
      <c r="BH153" s="416"/>
      <c r="BI153" s="416"/>
      <c r="BJ153" s="416"/>
      <c r="BK153" s="416"/>
      <c r="BL153" s="416"/>
      <c r="BM153" s="408"/>
      <c r="BN153" s="408"/>
      <c r="BO153" s="673"/>
    </row>
    <row r="154" spans="1:67" ht="97.5">
      <c r="A154" s="748"/>
      <c r="B154" s="751"/>
      <c r="C154" s="816"/>
      <c r="D154" s="801"/>
      <c r="E154" s="801"/>
      <c r="F154" s="803"/>
      <c r="G154" s="593"/>
      <c r="H154" s="487"/>
      <c r="I154" s="736"/>
      <c r="J154" s="463"/>
      <c r="K154" s="736"/>
      <c r="L154" s="408"/>
      <c r="M154" s="458"/>
      <c r="N154" s="809"/>
      <c r="O154" s="593"/>
      <c r="P154" s="486"/>
      <c r="Q154" s="411"/>
      <c r="R154" s="797"/>
      <c r="S154" s="455"/>
      <c r="T154" s="797"/>
      <c r="U154" s="455"/>
      <c r="V154" s="797"/>
      <c r="W154" s="455"/>
      <c r="X154" s="458"/>
      <c r="Y154" s="455"/>
      <c r="Z154" s="455"/>
      <c r="AA154" s="464"/>
      <c r="AB154" s="243">
        <v>4</v>
      </c>
      <c r="AC154" s="293" t="s">
        <v>1892</v>
      </c>
      <c r="AD154" s="239">
        <v>1</v>
      </c>
      <c r="AE154" s="293" t="s">
        <v>1540</v>
      </c>
      <c r="AF154" s="245" t="str">
        <f t="shared" si="8"/>
        <v>Probabilidad</v>
      </c>
      <c r="AG154" s="292" t="s">
        <v>97</v>
      </c>
      <c r="AH154" s="241">
        <f t="shared" si="9"/>
        <v>0.25</v>
      </c>
      <c r="AI154" s="292" t="s">
        <v>98</v>
      </c>
      <c r="AJ154" s="241">
        <f t="shared" si="10"/>
        <v>0.15</v>
      </c>
      <c r="AK154" s="247">
        <f t="shared" si="11"/>
        <v>0.4</v>
      </c>
      <c r="AL154" s="248">
        <f>IFERROR(IF(AND(AF153="Probabilidad",AF154="Probabilidad"),(AL153-(+AL153*AK154)),IF(AND(AF153="Impacto",AF154="Probabilidad"),(AL152-(+AL152*AK154)),IF(AF154="Impacto",AL153,""))),"")</f>
        <v>4.2000000000000003E-2</v>
      </c>
      <c r="AM154" s="248">
        <f>IFERROR(IF(AND(AF153="Impacto",AF154="Impacto"),(AM153-(+AM153*AK154)),IF(AND(AF153="Probabilidad",AF154="Impacto"),(AM152-(+AM152*AK154)),IF(AF154="Probabilidad",AM153,""))),"")</f>
        <v>0.30000000000000004</v>
      </c>
      <c r="AN154" s="292" t="s">
        <v>1890</v>
      </c>
      <c r="AO154" s="292" t="s">
        <v>766</v>
      </c>
      <c r="AP154" s="288" t="s">
        <v>101</v>
      </c>
      <c r="AQ154" s="487"/>
      <c r="AR154" s="463"/>
      <c r="AS154" s="463"/>
      <c r="AT154" s="464"/>
      <c r="AU154" s="463"/>
      <c r="AV154" s="463"/>
      <c r="AW154" s="464"/>
      <c r="AX154" s="464"/>
      <c r="AY154" s="464"/>
      <c r="AZ154" s="736"/>
      <c r="BA154" s="486"/>
      <c r="BB154" s="486"/>
      <c r="BC154" s="486"/>
      <c r="BD154" s="486"/>
      <c r="BE154" s="486"/>
      <c r="BF154" s="408"/>
      <c r="BG154" s="408"/>
      <c r="BH154" s="416"/>
      <c r="BI154" s="416"/>
      <c r="BJ154" s="416"/>
      <c r="BK154" s="416"/>
      <c r="BL154" s="416"/>
      <c r="BM154" s="408"/>
      <c r="BN154" s="408"/>
      <c r="BO154" s="673"/>
    </row>
    <row r="155" spans="1:67" ht="72.75">
      <c r="A155" s="748"/>
      <c r="B155" s="751"/>
      <c r="C155" s="816"/>
      <c r="D155" s="801"/>
      <c r="E155" s="801"/>
      <c r="F155" s="803"/>
      <c r="G155" s="593"/>
      <c r="H155" s="487"/>
      <c r="I155" s="736"/>
      <c r="J155" s="463"/>
      <c r="K155" s="736"/>
      <c r="L155" s="408"/>
      <c r="M155" s="458"/>
      <c r="N155" s="809"/>
      <c r="O155" s="593"/>
      <c r="P155" s="486"/>
      <c r="Q155" s="411"/>
      <c r="R155" s="797"/>
      <c r="S155" s="455"/>
      <c r="T155" s="797"/>
      <c r="U155" s="455"/>
      <c r="V155" s="797"/>
      <c r="W155" s="455"/>
      <c r="X155" s="458"/>
      <c r="Y155" s="455"/>
      <c r="Z155" s="455"/>
      <c r="AA155" s="464"/>
      <c r="AB155" s="243">
        <v>5</v>
      </c>
      <c r="AC155" s="293" t="s">
        <v>1879</v>
      </c>
      <c r="AD155" s="239">
        <v>1</v>
      </c>
      <c r="AE155" s="293" t="s">
        <v>1540</v>
      </c>
      <c r="AF155" s="245" t="str">
        <f t="shared" si="8"/>
        <v>Probabilidad</v>
      </c>
      <c r="AG155" s="292" t="s">
        <v>97</v>
      </c>
      <c r="AH155" s="241">
        <f t="shared" si="9"/>
        <v>0.25</v>
      </c>
      <c r="AI155" s="292" t="s">
        <v>98</v>
      </c>
      <c r="AJ155" s="241">
        <f t="shared" si="10"/>
        <v>0.15</v>
      </c>
      <c r="AK155" s="247">
        <f t="shared" si="11"/>
        <v>0.4</v>
      </c>
      <c r="AL155" s="248">
        <f>IFERROR(IF(AND(AF154="Probabilidad",AF155="Probabilidad"),(AL154-(+AL154*AK155)),IF(AND(AF154="Impacto",AF155="Probabilidad"),(AL153-(+AL153*AK155)),IF(AF155="Impacto",AL154,""))),"")</f>
        <v>2.52E-2</v>
      </c>
      <c r="AM155" s="248">
        <f>IFERROR(IF(AND(AF154="Impacto",AF155="Impacto"),(AM154-(+AM154*AK155)),IF(AND(AF154="Probabilidad",AF155="Impacto"),(AM153-(+AM153*AK155)),IF(AF155="Probabilidad",AM154,""))),"")</f>
        <v>0.30000000000000004</v>
      </c>
      <c r="AN155" s="292" t="s">
        <v>99</v>
      </c>
      <c r="AO155" s="292" t="s">
        <v>100</v>
      </c>
      <c r="AP155" s="292" t="s">
        <v>101</v>
      </c>
      <c r="AQ155" s="487"/>
      <c r="AR155" s="463"/>
      <c r="AS155" s="463"/>
      <c r="AT155" s="464"/>
      <c r="AU155" s="463"/>
      <c r="AV155" s="463"/>
      <c r="AW155" s="464"/>
      <c r="AX155" s="464"/>
      <c r="AY155" s="464"/>
      <c r="AZ155" s="736"/>
      <c r="BA155" s="486"/>
      <c r="BB155" s="486"/>
      <c r="BC155" s="486"/>
      <c r="BD155" s="486"/>
      <c r="BE155" s="486"/>
      <c r="BF155" s="408"/>
      <c r="BG155" s="408"/>
      <c r="BH155" s="416"/>
      <c r="BI155" s="416"/>
      <c r="BJ155" s="416"/>
      <c r="BK155" s="416"/>
      <c r="BL155" s="416"/>
      <c r="BM155" s="408"/>
      <c r="BN155" s="408"/>
      <c r="BO155" s="673"/>
    </row>
    <row r="156" spans="1:67" ht="72.75">
      <c r="A156" s="748"/>
      <c r="B156" s="751"/>
      <c r="C156" s="816"/>
      <c r="D156" s="801"/>
      <c r="E156" s="801"/>
      <c r="F156" s="803"/>
      <c r="G156" s="593"/>
      <c r="H156" s="487"/>
      <c r="I156" s="736"/>
      <c r="J156" s="463"/>
      <c r="K156" s="736"/>
      <c r="L156" s="408"/>
      <c r="M156" s="458"/>
      <c r="N156" s="809"/>
      <c r="O156" s="593"/>
      <c r="P156" s="486"/>
      <c r="Q156" s="411"/>
      <c r="R156" s="797"/>
      <c r="S156" s="455"/>
      <c r="T156" s="797"/>
      <c r="U156" s="455"/>
      <c r="V156" s="797"/>
      <c r="W156" s="455"/>
      <c r="X156" s="458"/>
      <c r="Y156" s="455"/>
      <c r="Z156" s="455"/>
      <c r="AA156" s="464"/>
      <c r="AB156" s="243">
        <v>6</v>
      </c>
      <c r="AC156" s="293" t="s">
        <v>1880</v>
      </c>
      <c r="AD156" s="239">
        <v>1</v>
      </c>
      <c r="AE156" s="293" t="s">
        <v>1540</v>
      </c>
      <c r="AF156" s="245" t="str">
        <f t="shared" si="8"/>
        <v>Probabilidad</v>
      </c>
      <c r="AG156" s="292" t="s">
        <v>97</v>
      </c>
      <c r="AH156" s="241">
        <f t="shared" si="9"/>
        <v>0.25</v>
      </c>
      <c r="AI156" s="292" t="s">
        <v>98</v>
      </c>
      <c r="AJ156" s="241">
        <f t="shared" si="10"/>
        <v>0.15</v>
      </c>
      <c r="AK156" s="247">
        <f t="shared" si="11"/>
        <v>0.4</v>
      </c>
      <c r="AL156" s="248">
        <f>IFERROR(IF(AND(AF155="Probabilidad",AF156="Probabilidad"),(AL155-(+AL155*AK156)),IF(AND(AF155="Impacto",AF156="Probabilidad"),(AL154-(+AL154*AK156)),IF(AF156="Impacto",AL155,""))),"")</f>
        <v>1.512E-2</v>
      </c>
      <c r="AM156" s="248">
        <f>IFERROR(IF(AND(AF155="Impacto",AF156="Impacto"),(AM155-(+AM155*AK156)),IF(AND(AF155="Probabilidad",AF156="Impacto"),(AM154-(+AM154*AK156)),IF(AF156="Probabilidad",AM155,""))),"")</f>
        <v>0.30000000000000004</v>
      </c>
      <c r="AN156" s="292" t="s">
        <v>99</v>
      </c>
      <c r="AO156" s="292" t="s">
        <v>100</v>
      </c>
      <c r="AP156" s="292" t="s">
        <v>101</v>
      </c>
      <c r="AQ156" s="487"/>
      <c r="AR156" s="463"/>
      <c r="AS156" s="463"/>
      <c r="AT156" s="464"/>
      <c r="AU156" s="463"/>
      <c r="AV156" s="463"/>
      <c r="AW156" s="464"/>
      <c r="AX156" s="464"/>
      <c r="AY156" s="464"/>
      <c r="AZ156" s="736"/>
      <c r="BA156" s="486"/>
      <c r="BB156" s="486"/>
      <c r="BC156" s="486"/>
      <c r="BD156" s="486"/>
      <c r="BE156" s="486"/>
      <c r="BF156" s="408"/>
      <c r="BG156" s="408"/>
      <c r="BH156" s="416"/>
      <c r="BI156" s="416"/>
      <c r="BJ156" s="416"/>
      <c r="BK156" s="416"/>
      <c r="BL156" s="416"/>
      <c r="BM156" s="408"/>
      <c r="BN156" s="408"/>
      <c r="BO156" s="673"/>
    </row>
    <row r="157" spans="1:67" ht="126">
      <c r="A157" s="748"/>
      <c r="B157" s="751"/>
      <c r="C157" s="816"/>
      <c r="D157" s="801" t="s">
        <v>1470</v>
      </c>
      <c r="E157" s="801" t="s">
        <v>605</v>
      </c>
      <c r="F157" s="803">
        <v>3</v>
      </c>
      <c r="G157" s="809" t="s">
        <v>1893</v>
      </c>
      <c r="H157" s="487" t="s">
        <v>1894</v>
      </c>
      <c r="I157" s="736" t="s">
        <v>1473</v>
      </c>
      <c r="J157" s="463" t="s">
        <v>1895</v>
      </c>
      <c r="K157" s="736" t="s">
        <v>192</v>
      </c>
      <c r="L157" s="738" t="s">
        <v>408</v>
      </c>
      <c r="M157" s="458" t="s">
        <v>1475</v>
      </c>
      <c r="N157" s="809" t="s">
        <v>1896</v>
      </c>
      <c r="O157" s="809" t="s">
        <v>1897</v>
      </c>
      <c r="P157" s="486" t="s">
        <v>114</v>
      </c>
      <c r="Q157" s="411" t="s">
        <v>114</v>
      </c>
      <c r="R157" s="797" t="s">
        <v>129</v>
      </c>
      <c r="S157" s="455">
        <f>IF(R157="Muy Alta",100%,IF(R157="Alta",80%,IF(R157="Media",60%,IF(R157="Baja",40%,IF(R157="Muy Baja",20%,"")))))</f>
        <v>0.4</v>
      </c>
      <c r="T157" s="797" t="s">
        <v>125</v>
      </c>
      <c r="U157" s="455">
        <f>IF(T157="Catastrófico",100%,IF(T157="Mayor",80%,IF(T157="Moderado",60%,IF(T157="Menor",40%,IF(T157="Leve",20%,"")))))</f>
        <v>0.2</v>
      </c>
      <c r="V157" s="797" t="s">
        <v>195</v>
      </c>
      <c r="W157" s="455">
        <f>IF(V157="Catastrófico",100%,IF(V157="Mayor",80%,IF(V157="Moderado",60%,IF(V157="Menor",40%,IF(V157="Leve",20%,"")))))</f>
        <v>0.4</v>
      </c>
      <c r="X157" s="458" t="str">
        <f>IF(Y157=100%,"Catastrófico",IF(Y157=80%,"Mayor",IF(Y157=60%,"Moderado",IF(Y157=40%,"Menor",IF(Y157=20%,"Leve","")))))</f>
        <v>Menor</v>
      </c>
      <c r="Y157" s="455">
        <f>IF(AND(U157="",W157=""),"",MAX(U157,W157))</f>
        <v>0.4</v>
      </c>
      <c r="Z157" s="455" t="str">
        <f>CONCATENATE(R157,X157)</f>
        <v>BajaMenor</v>
      </c>
      <c r="AA157" s="464" t="str">
        <f>IF(Z157="Muy AltaLeve","Alto",IF(Z157="Muy AltaMenor","Alto",IF(Z157="Muy AltaModerado","Alto",IF(Z157="Muy AltaMayor","Alto",IF(Z157="Muy AltaCatastrófico","Extremo",IF(Z157="AltaLeve","Moderado",IF(Z157="AltaMenor","Moderado",IF(Z157="AltaModerado","Alto",IF(Z157="AltaMayor","Alto",IF(Z157="AltaCatastrófico","Extremo",IF(Z157="MediaLeve","Moderado",IF(Z157="MediaMenor","Moderado",IF(Z157="MediaModerado","Moderado",IF(Z157="MediaMayor","Alto",IF(Z157="MediaCatastrófico","Extremo",IF(Z157="BajaLeve","Bajo",IF(Z157="BajaMenor","Moderado",IF(Z157="BajaModerado","Moderado",IF(Z157="BajaMayor","Alto",IF(Z157="BajaCatastrófico","Extremo",IF(Z157="Muy BajaLeve","Bajo",IF(Z157="Muy BajaMenor","Bajo",IF(Z157="Muy BajaModerado","Moderado",IF(Z157="Muy BajaMayor","Alto",IF(Z157="Muy BajaCatastrófico","Extremo","")))))))))))))))))))))))))</f>
        <v>Moderado</v>
      </c>
      <c r="AB157" s="243">
        <v>1</v>
      </c>
      <c r="AC157" s="293" t="s">
        <v>1898</v>
      </c>
      <c r="AD157" s="259">
        <v>1</v>
      </c>
      <c r="AE157" s="287" t="s">
        <v>1529</v>
      </c>
      <c r="AF157" s="245" t="str">
        <f t="shared" si="8"/>
        <v>Probabilidad</v>
      </c>
      <c r="AG157" s="291" t="s">
        <v>97</v>
      </c>
      <c r="AH157" s="241">
        <f t="shared" si="9"/>
        <v>0.25</v>
      </c>
      <c r="AI157" s="291" t="s">
        <v>98</v>
      </c>
      <c r="AJ157" s="241">
        <f t="shared" si="10"/>
        <v>0.15</v>
      </c>
      <c r="AK157" s="247">
        <f t="shared" si="11"/>
        <v>0.4</v>
      </c>
      <c r="AL157" s="248">
        <f>IFERROR(IF(AF157="Probabilidad",(S157-(+S157*AK157)),IF(AF157="Impacto",S157,"")),"")</f>
        <v>0.24</v>
      </c>
      <c r="AM157" s="248">
        <f>IFERROR(IF(AF157="Impacto",(Y157-(+Y157*AK157)),IF(AF157="Probabilidad",Y157,"")),"")</f>
        <v>0.4</v>
      </c>
      <c r="AN157" s="292" t="s">
        <v>99</v>
      </c>
      <c r="AO157" s="292" t="s">
        <v>766</v>
      </c>
      <c r="AP157" s="292" t="s">
        <v>101</v>
      </c>
      <c r="AQ157" s="487" t="s">
        <v>1878</v>
      </c>
      <c r="AR157" s="462">
        <f>S157</f>
        <v>0.4</v>
      </c>
      <c r="AS157" s="462">
        <f>IF(AL157="","",MIN(AL157:AL158))</f>
        <v>0.16799999999999998</v>
      </c>
      <c r="AT157" s="464" t="str">
        <f>IFERROR(IF(AS157="","",IF(AS157&lt;=0.2,"Muy Baja",IF(AS157&lt;=0.4,"Baja",IF(AS157&lt;=0.6,"Media",IF(AS157&lt;=0.8,"Alta","Muy Alta"))))),"")</f>
        <v>Muy Baja</v>
      </c>
      <c r="AU157" s="462">
        <f>Y157</f>
        <v>0.4</v>
      </c>
      <c r="AV157" s="462">
        <f>IF(AM157="","",MIN(AM157:AM158))</f>
        <v>0.4</v>
      </c>
      <c r="AW157" s="464" t="str">
        <f>IFERROR(IF(AV157="","",IF(AV157&lt;=0.2,"Leve",IF(AV157&lt;=0.4,"Menor",IF(AV157&lt;=0.6,"Moderado",IF(AV157&lt;=0.8,"Mayor","Catastrófico"))))),"")</f>
        <v>Menor</v>
      </c>
      <c r="AX157" s="464" t="str">
        <f>AA157</f>
        <v>Moderado</v>
      </c>
      <c r="AY157" s="464" t="str">
        <f>IFERROR(IF(OR(AND(AT157="Muy Baja",AW157="Leve"),AND(AT157="Muy Baja",AW157="Menor"),AND(AT157="Baja",AW157="Leve")),"Bajo",IF(OR(AND(AT157="Muy baja",AW157="Moderado"),AND(AT157="Baja",AW157="Menor"),AND(AT157="Baja",AW157="Moderado"),AND(AT157="Media",AW157="Leve"),AND(AT157="Media",AW157="Menor"),AND(AT157="Media",AW157="Moderado"),AND(AT157="Alta",AW157="Leve"),AND(AT157="Alta",AW157="Menor")),"Moderado",IF(OR(AND(AT157="Muy Baja",AW157="Mayor"),AND(AT157="Baja",AW157="Mayor"),AND(AT157="Media",AW157="Mayor"),AND(AT157="Alta",AW157="Moderado"),AND(AT157="Alta",AW157="Mayor"),AND(AT157="Muy Alta",AW157="Leve"),AND(AT157="Muy Alta",AW157="Menor"),AND(AT157="Muy Alta",AW157="Moderado"),AND(AT157="Muy Alta",AW157="Mayor")),"Alto",IF(OR(AND(AT157="Muy Baja",AW157="Catastrófico"),AND(AT157="Baja",AW157="Catastrófico"),AND(AT157="Media",AW157="Catastrófico"),AND(AT157="Alta",AW157="Catastrófico"),AND(AT157="Muy Alta",AW157="Catastrófico")),"Extremo","")))),"")</f>
        <v>Bajo</v>
      </c>
      <c r="AZ157" s="736" t="s">
        <v>132</v>
      </c>
      <c r="BA157" s="593" t="s">
        <v>114</v>
      </c>
      <c r="BB157" s="593" t="s">
        <v>114</v>
      </c>
      <c r="BC157" s="593" t="s">
        <v>114</v>
      </c>
      <c r="BD157" s="593" t="s">
        <v>114</v>
      </c>
      <c r="BE157" s="593" t="s">
        <v>114</v>
      </c>
      <c r="BF157" s="408" t="s">
        <v>114</v>
      </c>
      <c r="BG157" s="408" t="s">
        <v>114</v>
      </c>
      <c r="BH157" s="416" t="s">
        <v>114</v>
      </c>
      <c r="BI157" s="416"/>
      <c r="BJ157" s="416"/>
      <c r="BK157" s="416"/>
      <c r="BL157" s="416" t="s">
        <v>114</v>
      </c>
      <c r="BM157" s="408" t="s">
        <v>616</v>
      </c>
      <c r="BN157" s="408" t="s">
        <v>133</v>
      </c>
      <c r="BO157" s="673" t="s">
        <v>133</v>
      </c>
    </row>
    <row r="158" spans="1:67" ht="157.5">
      <c r="A158" s="748"/>
      <c r="B158" s="751"/>
      <c r="C158" s="816"/>
      <c r="D158" s="801"/>
      <c r="E158" s="801"/>
      <c r="F158" s="803"/>
      <c r="G158" s="809"/>
      <c r="H158" s="487"/>
      <c r="I158" s="736"/>
      <c r="J158" s="463"/>
      <c r="K158" s="736"/>
      <c r="L158" s="738"/>
      <c r="M158" s="458"/>
      <c r="N158" s="809"/>
      <c r="O158" s="809"/>
      <c r="P158" s="486"/>
      <c r="Q158" s="411"/>
      <c r="R158" s="797"/>
      <c r="S158" s="455"/>
      <c r="T158" s="797"/>
      <c r="U158" s="455"/>
      <c r="V158" s="797"/>
      <c r="W158" s="455"/>
      <c r="X158" s="458"/>
      <c r="Y158" s="455"/>
      <c r="Z158" s="455"/>
      <c r="AA158" s="464"/>
      <c r="AB158" s="243">
        <v>2</v>
      </c>
      <c r="AC158" s="293" t="s">
        <v>1671</v>
      </c>
      <c r="AD158" s="259">
        <v>1</v>
      </c>
      <c r="AE158" s="287" t="s">
        <v>1529</v>
      </c>
      <c r="AF158" s="245" t="str">
        <f t="shared" si="8"/>
        <v>Probabilidad</v>
      </c>
      <c r="AG158" s="291" t="s">
        <v>250</v>
      </c>
      <c r="AH158" s="241">
        <f t="shared" si="9"/>
        <v>0.15</v>
      </c>
      <c r="AI158" s="291" t="s">
        <v>98</v>
      </c>
      <c r="AJ158" s="241">
        <f t="shared" si="10"/>
        <v>0.15</v>
      </c>
      <c r="AK158" s="247">
        <f t="shared" si="11"/>
        <v>0.3</v>
      </c>
      <c r="AL158" s="248">
        <f>IFERROR(IF(AND(AF157="Probabilidad",AF158="Probabilidad"),(AL157-(+AL157*AK158)),IF(AF158="Probabilidad",(S157-(+S157*AK158)),IF(AF158="Impacto",AL157,""))),"")</f>
        <v>0.16799999999999998</v>
      </c>
      <c r="AM158" s="248">
        <f>IFERROR(IF(AND(AF157="Impacto",AF158="Impacto"),(AM157-(+AM157*AK158)),IF(AF158="Impacto",(Y157-(+Y157*AK158)),IF(AF158="Probabilidad",AM157,""))),"")</f>
        <v>0.4</v>
      </c>
      <c r="AN158" s="292" t="s">
        <v>99</v>
      </c>
      <c r="AO158" s="292" t="s">
        <v>766</v>
      </c>
      <c r="AP158" s="292" t="s">
        <v>101</v>
      </c>
      <c r="AQ158" s="487"/>
      <c r="AR158" s="463"/>
      <c r="AS158" s="463"/>
      <c r="AT158" s="464"/>
      <c r="AU158" s="463"/>
      <c r="AV158" s="463"/>
      <c r="AW158" s="464"/>
      <c r="AX158" s="464"/>
      <c r="AY158" s="464"/>
      <c r="AZ158" s="736"/>
      <c r="BA158" s="593"/>
      <c r="BB158" s="593"/>
      <c r="BC158" s="593"/>
      <c r="BD158" s="593"/>
      <c r="BE158" s="593"/>
      <c r="BF158" s="408"/>
      <c r="BG158" s="408"/>
      <c r="BH158" s="416"/>
      <c r="BI158" s="416"/>
      <c r="BJ158" s="416"/>
      <c r="BK158" s="416"/>
      <c r="BL158" s="416"/>
      <c r="BM158" s="408"/>
      <c r="BN158" s="408"/>
      <c r="BO158" s="673"/>
    </row>
    <row r="159" spans="1:67" ht="94.5">
      <c r="A159" s="748"/>
      <c r="B159" s="751"/>
      <c r="C159" s="816"/>
      <c r="D159" s="801" t="s">
        <v>1470</v>
      </c>
      <c r="E159" s="801" t="s">
        <v>605</v>
      </c>
      <c r="F159" s="803">
        <v>4</v>
      </c>
      <c r="G159" s="809" t="s">
        <v>1893</v>
      </c>
      <c r="H159" s="487" t="s">
        <v>1894</v>
      </c>
      <c r="I159" s="736" t="s">
        <v>1487</v>
      </c>
      <c r="J159" s="463" t="s">
        <v>1899</v>
      </c>
      <c r="K159" s="736" t="s">
        <v>192</v>
      </c>
      <c r="L159" s="738" t="s">
        <v>408</v>
      </c>
      <c r="M159" s="458" t="s">
        <v>1475</v>
      </c>
      <c r="N159" s="809" t="s">
        <v>1900</v>
      </c>
      <c r="O159" s="809" t="s">
        <v>1901</v>
      </c>
      <c r="P159" s="486" t="s">
        <v>114</v>
      </c>
      <c r="Q159" s="485" t="s">
        <v>114</v>
      </c>
      <c r="R159" s="797" t="s">
        <v>129</v>
      </c>
      <c r="S159" s="455">
        <f>IF(R159="Muy Alta",100%,IF(R159="Alta",80%,IF(R159="Media",60%,IF(R159="Baja",40%,IF(R159="Muy Baja",20%,"")))))</f>
        <v>0.4</v>
      </c>
      <c r="T159" s="797" t="s">
        <v>125</v>
      </c>
      <c r="U159" s="455">
        <f>IF(T159="Catastrófico",100%,IF(T159="Mayor",80%,IF(T159="Moderado",60%,IF(T159="Menor",40%,IF(T159="Leve",20%,"")))))</f>
        <v>0.2</v>
      </c>
      <c r="V159" s="797" t="s">
        <v>195</v>
      </c>
      <c r="W159" s="455">
        <f>IF(V159="Catastrófico",100%,IF(V159="Mayor",80%,IF(V159="Moderado",60%,IF(V159="Menor",40%,IF(V159="Leve",20%,"")))))</f>
        <v>0.4</v>
      </c>
      <c r="X159" s="458" t="str">
        <f>IF(Y159=100%,"Catastrófico",IF(Y159=80%,"Mayor",IF(Y159=60%,"Moderado",IF(Y159=40%,"Menor",IF(Y159=20%,"Leve","")))))</f>
        <v>Menor</v>
      </c>
      <c r="Y159" s="455">
        <f>IF(AND(U159="",W159=""),"",MAX(U159,W159))</f>
        <v>0.4</v>
      </c>
      <c r="Z159" s="455" t="str">
        <f>CONCATENATE(R159,X159)</f>
        <v>BajaMenor</v>
      </c>
      <c r="AA159" s="464" t="str">
        <f>IF(Z159="Muy AltaLeve","Alto",IF(Z159="Muy AltaMenor","Alto",IF(Z159="Muy AltaModerado","Alto",IF(Z159="Muy AltaMayor","Alto",IF(Z159="Muy AltaCatastrófico","Extremo",IF(Z159="AltaLeve","Moderado",IF(Z159="AltaMenor","Moderado",IF(Z159="AltaModerado","Alto",IF(Z159="AltaMayor","Alto",IF(Z159="AltaCatastrófico","Extremo",IF(Z159="MediaLeve","Moderado",IF(Z159="MediaMenor","Moderado",IF(Z159="MediaModerado","Moderado",IF(Z159="MediaMayor","Alto",IF(Z159="MediaCatastrófico","Extremo",IF(Z159="BajaLeve","Bajo",IF(Z159="BajaMenor","Moderado",IF(Z159="BajaModerado","Moderado",IF(Z159="BajaMayor","Alto",IF(Z159="BajaCatastrófico","Extremo",IF(Z159="Muy BajaLeve","Bajo",IF(Z159="Muy BajaMenor","Bajo",IF(Z159="Muy BajaModerado","Moderado",IF(Z159="Muy BajaMayor","Alto",IF(Z159="Muy BajaCatastrófico","Extremo","")))))))))))))))))))))))))</f>
        <v>Moderado</v>
      </c>
      <c r="AB159" s="243">
        <v>1</v>
      </c>
      <c r="AC159" s="293" t="s">
        <v>1902</v>
      </c>
      <c r="AD159" s="239">
        <v>2</v>
      </c>
      <c r="AE159" s="287" t="s">
        <v>1495</v>
      </c>
      <c r="AF159" s="245" t="str">
        <f t="shared" si="8"/>
        <v>Probabilidad</v>
      </c>
      <c r="AG159" s="291" t="s">
        <v>250</v>
      </c>
      <c r="AH159" s="241">
        <f t="shared" si="9"/>
        <v>0.15</v>
      </c>
      <c r="AI159" s="291" t="s">
        <v>98</v>
      </c>
      <c r="AJ159" s="241">
        <f t="shared" si="10"/>
        <v>0.15</v>
      </c>
      <c r="AK159" s="247">
        <f t="shared" si="11"/>
        <v>0.3</v>
      </c>
      <c r="AL159" s="248">
        <f>IFERROR(IF(AF159="Probabilidad",(S159-(+S159*AK159)),IF(AF159="Impacto",S159,"")),"")</f>
        <v>0.28000000000000003</v>
      </c>
      <c r="AM159" s="248">
        <f>IFERROR(IF(AF159="Impacto",(Y159-(+Y159*AK159)),IF(AF159="Probabilidad",Y159,"")),"")</f>
        <v>0.4</v>
      </c>
      <c r="AN159" s="292" t="s">
        <v>99</v>
      </c>
      <c r="AO159" s="292" t="s">
        <v>766</v>
      </c>
      <c r="AP159" s="292" t="s">
        <v>101</v>
      </c>
      <c r="AQ159" s="487" t="s">
        <v>1878</v>
      </c>
      <c r="AR159" s="462">
        <f>S159</f>
        <v>0.4</v>
      </c>
      <c r="AS159" s="462">
        <f>IF(AL159="","",MIN(AL159:AL163))</f>
        <v>5.8799999999999998E-2</v>
      </c>
      <c r="AT159" s="464" t="str">
        <f>IFERROR(IF(AS159="","",IF(AS159&lt;=0.2,"Muy Baja",IF(AS159&lt;=0.4,"Baja",IF(AS159&lt;=0.6,"Media",IF(AS159&lt;=0.8,"Alta","Muy Alta"))))),"")</f>
        <v>Muy Baja</v>
      </c>
      <c r="AU159" s="462">
        <f>Y159</f>
        <v>0.4</v>
      </c>
      <c r="AV159" s="462">
        <f>IF(AM159="","",MIN(AM159:AM163))</f>
        <v>0.30000000000000004</v>
      </c>
      <c r="AW159" s="464" t="str">
        <f>IFERROR(IF(AV159="","",IF(AV159&lt;=0.2,"Leve",IF(AV159&lt;=0.4,"Menor",IF(AV159&lt;=0.6,"Moderado",IF(AV159&lt;=0.8,"Mayor","Catastrófico"))))),"")</f>
        <v>Menor</v>
      </c>
      <c r="AX159" s="464" t="str">
        <f>AA159</f>
        <v>Moderado</v>
      </c>
      <c r="AY159" s="464" t="str">
        <f>IFERROR(IF(OR(AND(AT159="Muy Baja",AW159="Leve"),AND(AT159="Muy Baja",AW159="Menor"),AND(AT159="Baja",AW159="Leve")),"Bajo",IF(OR(AND(AT159="Muy baja",AW159="Moderado"),AND(AT159="Baja",AW159="Menor"),AND(AT159="Baja",AW159="Moderado"),AND(AT159="Media",AW159="Leve"),AND(AT159="Media",AW159="Menor"),AND(AT159="Media",AW159="Moderado"),AND(AT159="Alta",AW159="Leve"),AND(AT159="Alta",AW159="Menor")),"Moderado",IF(OR(AND(AT159="Muy Baja",AW159="Mayor"),AND(AT159="Baja",AW159="Mayor"),AND(AT159="Media",AW159="Mayor"),AND(AT159="Alta",AW159="Moderado"),AND(AT159="Alta",AW159="Mayor"),AND(AT159="Muy Alta",AW159="Leve"),AND(AT159="Muy Alta",AW159="Menor"),AND(AT159="Muy Alta",AW159="Moderado"),AND(AT159="Muy Alta",AW159="Mayor")),"Alto",IF(OR(AND(AT159="Muy Baja",AW159="Catastrófico"),AND(AT159="Baja",AW159="Catastrófico"),AND(AT159="Media",AW159="Catastrófico"),AND(AT159="Alta",AW159="Catastrófico"),AND(AT159="Muy Alta",AW159="Catastrófico")),"Extremo","")))),"")</f>
        <v>Bajo</v>
      </c>
      <c r="AZ159" s="736" t="s">
        <v>132</v>
      </c>
      <c r="BA159" s="809" t="s">
        <v>114</v>
      </c>
      <c r="BB159" s="809" t="s">
        <v>114</v>
      </c>
      <c r="BC159" s="809" t="s">
        <v>114</v>
      </c>
      <c r="BD159" s="809" t="s">
        <v>114</v>
      </c>
      <c r="BE159" s="809" t="s">
        <v>114</v>
      </c>
      <c r="BF159" s="408" t="s">
        <v>114</v>
      </c>
      <c r="BG159" s="408" t="s">
        <v>114</v>
      </c>
      <c r="BH159" s="416" t="s">
        <v>114</v>
      </c>
      <c r="BI159" s="416"/>
      <c r="BJ159" s="416"/>
      <c r="BK159" s="416"/>
      <c r="BL159" s="416" t="s">
        <v>114</v>
      </c>
      <c r="BM159" s="408" t="s">
        <v>616</v>
      </c>
      <c r="BN159" s="408" t="s">
        <v>133</v>
      </c>
      <c r="BO159" s="673" t="s">
        <v>133</v>
      </c>
    </row>
    <row r="160" spans="1:67" ht="157.5">
      <c r="A160" s="748"/>
      <c r="B160" s="751"/>
      <c r="C160" s="816"/>
      <c r="D160" s="801"/>
      <c r="E160" s="801"/>
      <c r="F160" s="803"/>
      <c r="G160" s="809"/>
      <c r="H160" s="487"/>
      <c r="I160" s="736"/>
      <c r="J160" s="463"/>
      <c r="K160" s="736"/>
      <c r="L160" s="738"/>
      <c r="M160" s="458"/>
      <c r="N160" s="809"/>
      <c r="O160" s="809"/>
      <c r="P160" s="486"/>
      <c r="Q160" s="485"/>
      <c r="R160" s="797"/>
      <c r="S160" s="455"/>
      <c r="T160" s="797"/>
      <c r="U160" s="455"/>
      <c r="V160" s="797"/>
      <c r="W160" s="455"/>
      <c r="X160" s="458"/>
      <c r="Y160" s="455"/>
      <c r="Z160" s="455"/>
      <c r="AA160" s="464"/>
      <c r="AB160" s="243">
        <v>2</v>
      </c>
      <c r="AC160" s="293" t="s">
        <v>1671</v>
      </c>
      <c r="AD160" s="239">
        <v>2</v>
      </c>
      <c r="AE160" s="287" t="s">
        <v>1529</v>
      </c>
      <c r="AF160" s="245" t="str">
        <f t="shared" si="8"/>
        <v>Probabilidad</v>
      </c>
      <c r="AG160" s="291" t="s">
        <v>250</v>
      </c>
      <c r="AH160" s="241">
        <f t="shared" si="9"/>
        <v>0.15</v>
      </c>
      <c r="AI160" s="291" t="s">
        <v>98</v>
      </c>
      <c r="AJ160" s="241">
        <f t="shared" si="10"/>
        <v>0.15</v>
      </c>
      <c r="AK160" s="247">
        <f t="shared" si="11"/>
        <v>0.3</v>
      </c>
      <c r="AL160" s="248">
        <f>IFERROR(IF(AND(AF159="Probabilidad",AF160="Probabilidad"),(AL159-(+AL159*AK160)),IF(AF160="Probabilidad",(S159-(+S159*AK160)),IF(AF160="Impacto",AL159,""))),"")</f>
        <v>0.19600000000000001</v>
      </c>
      <c r="AM160" s="248">
        <f>IFERROR(IF(AND(AF159="Impacto",AF160="Impacto"),(AM159-(+AM159*AK160)),IF(AF160="Impacto",(Y159-(+Y159*AK160)),IF(AF160="Probabilidad",AM159,""))),"")</f>
        <v>0.4</v>
      </c>
      <c r="AN160" s="292" t="s">
        <v>99</v>
      </c>
      <c r="AO160" s="292" t="s">
        <v>766</v>
      </c>
      <c r="AP160" s="292" t="s">
        <v>101</v>
      </c>
      <c r="AQ160" s="487"/>
      <c r="AR160" s="463"/>
      <c r="AS160" s="463"/>
      <c r="AT160" s="464"/>
      <c r="AU160" s="463"/>
      <c r="AV160" s="463"/>
      <c r="AW160" s="464"/>
      <c r="AX160" s="464"/>
      <c r="AY160" s="464"/>
      <c r="AZ160" s="736"/>
      <c r="BA160" s="809"/>
      <c r="BB160" s="809"/>
      <c r="BC160" s="809"/>
      <c r="BD160" s="809"/>
      <c r="BE160" s="809"/>
      <c r="BF160" s="408"/>
      <c r="BG160" s="408"/>
      <c r="BH160" s="416"/>
      <c r="BI160" s="416"/>
      <c r="BJ160" s="416"/>
      <c r="BK160" s="416"/>
      <c r="BL160" s="416"/>
      <c r="BM160" s="408"/>
      <c r="BN160" s="408"/>
      <c r="BO160" s="673"/>
    </row>
    <row r="161" spans="1:67" ht="126">
      <c r="A161" s="748"/>
      <c r="B161" s="751"/>
      <c r="C161" s="816"/>
      <c r="D161" s="801"/>
      <c r="E161" s="801"/>
      <c r="F161" s="803"/>
      <c r="G161" s="809"/>
      <c r="H161" s="487"/>
      <c r="I161" s="736"/>
      <c r="J161" s="463"/>
      <c r="K161" s="736"/>
      <c r="L161" s="738"/>
      <c r="M161" s="458"/>
      <c r="N161" s="809"/>
      <c r="O161" s="809"/>
      <c r="P161" s="486"/>
      <c r="Q161" s="485"/>
      <c r="R161" s="797"/>
      <c r="S161" s="455"/>
      <c r="T161" s="797"/>
      <c r="U161" s="455"/>
      <c r="V161" s="797"/>
      <c r="W161" s="455"/>
      <c r="X161" s="458"/>
      <c r="Y161" s="455"/>
      <c r="Z161" s="455"/>
      <c r="AA161" s="464"/>
      <c r="AB161" s="243">
        <v>3</v>
      </c>
      <c r="AC161" s="295" t="s">
        <v>1903</v>
      </c>
      <c r="AD161" s="239">
        <v>2</v>
      </c>
      <c r="AE161" s="287" t="s">
        <v>1540</v>
      </c>
      <c r="AF161" s="245" t="str">
        <f t="shared" si="8"/>
        <v>Probabilidad</v>
      </c>
      <c r="AG161" s="291" t="s">
        <v>97</v>
      </c>
      <c r="AH161" s="241">
        <f t="shared" si="9"/>
        <v>0.25</v>
      </c>
      <c r="AI161" s="291" t="s">
        <v>710</v>
      </c>
      <c r="AJ161" s="241">
        <f t="shared" si="10"/>
        <v>0.25</v>
      </c>
      <c r="AK161" s="247">
        <f t="shared" si="11"/>
        <v>0.5</v>
      </c>
      <c r="AL161" s="248">
        <f>IFERROR(IF(AND(AF160="Probabilidad",AF161="Probabilidad"),(AL160-(+AL160*AK161)),IF(AND(AF160="Impacto",AF161="Probabilidad"),(AL159-(+AL159*AK161)),IF(AF161="Impacto",AL160,""))),"")</f>
        <v>9.8000000000000004E-2</v>
      </c>
      <c r="AM161" s="248">
        <f>IFERROR(IF(AND(AF160="Impacto",AF161="Impacto"),(AM160-(+AM160*AK161)),IF(AND(AF160="Probabilidad",AF161="Impacto"),(AM159-(+AM159*AK161)),IF(AF161="Probabilidad",AM160,""))),"")</f>
        <v>0.4</v>
      </c>
      <c r="AN161" s="292" t="s">
        <v>99</v>
      </c>
      <c r="AO161" s="292" t="s">
        <v>766</v>
      </c>
      <c r="AP161" s="292" t="s">
        <v>101</v>
      </c>
      <c r="AQ161" s="487"/>
      <c r="AR161" s="463"/>
      <c r="AS161" s="463"/>
      <c r="AT161" s="464"/>
      <c r="AU161" s="463"/>
      <c r="AV161" s="463"/>
      <c r="AW161" s="464"/>
      <c r="AX161" s="464"/>
      <c r="AY161" s="464"/>
      <c r="AZ161" s="736"/>
      <c r="BA161" s="809"/>
      <c r="BB161" s="809"/>
      <c r="BC161" s="809"/>
      <c r="BD161" s="809"/>
      <c r="BE161" s="809"/>
      <c r="BF161" s="408"/>
      <c r="BG161" s="408"/>
      <c r="BH161" s="416"/>
      <c r="BI161" s="416"/>
      <c r="BJ161" s="416"/>
      <c r="BK161" s="416"/>
      <c r="BL161" s="416"/>
      <c r="BM161" s="408"/>
      <c r="BN161" s="408"/>
      <c r="BO161" s="673"/>
    </row>
    <row r="162" spans="1:67" ht="141.75">
      <c r="A162" s="748"/>
      <c r="B162" s="751"/>
      <c r="C162" s="816"/>
      <c r="D162" s="801"/>
      <c r="E162" s="801"/>
      <c r="F162" s="803"/>
      <c r="G162" s="809"/>
      <c r="H162" s="487"/>
      <c r="I162" s="736"/>
      <c r="J162" s="463"/>
      <c r="K162" s="736"/>
      <c r="L162" s="738"/>
      <c r="M162" s="458"/>
      <c r="N162" s="809"/>
      <c r="O162" s="809"/>
      <c r="P162" s="486"/>
      <c r="Q162" s="485"/>
      <c r="R162" s="797"/>
      <c r="S162" s="455"/>
      <c r="T162" s="797"/>
      <c r="U162" s="455"/>
      <c r="V162" s="797"/>
      <c r="W162" s="455"/>
      <c r="X162" s="458"/>
      <c r="Y162" s="455"/>
      <c r="Z162" s="455"/>
      <c r="AA162" s="464"/>
      <c r="AB162" s="243">
        <v>4</v>
      </c>
      <c r="AC162" s="293" t="s">
        <v>1904</v>
      </c>
      <c r="AD162" s="239">
        <v>2</v>
      </c>
      <c r="AE162" s="287" t="s">
        <v>1540</v>
      </c>
      <c r="AF162" s="245" t="str">
        <f t="shared" si="8"/>
        <v>Probabilidad</v>
      </c>
      <c r="AG162" s="291" t="s">
        <v>97</v>
      </c>
      <c r="AH162" s="241">
        <f t="shared" si="9"/>
        <v>0.25</v>
      </c>
      <c r="AI162" s="291" t="s">
        <v>98</v>
      </c>
      <c r="AJ162" s="241">
        <f t="shared" si="10"/>
        <v>0.15</v>
      </c>
      <c r="AK162" s="247">
        <f t="shared" si="11"/>
        <v>0.4</v>
      </c>
      <c r="AL162" s="248">
        <f>IFERROR(IF(AND(AF161="Probabilidad",AF162="Probabilidad"),(AL161-(+AL161*AK162)),IF(AND(AF161="Impacto",AF162="Probabilidad"),(AL160-(+AL160*AK162)),IF(AF162="Impacto",AL161,""))),"")</f>
        <v>5.8799999999999998E-2</v>
      </c>
      <c r="AM162" s="248">
        <f>IFERROR(IF(AND(AF161="Impacto",AF162="Impacto"),(AM161-(+AM161*AK162)),IF(AND(AF161="Probabilidad",AF162="Impacto"),(AM160-(+AM160*AK162)),IF(AF162="Probabilidad",AM161,""))),"")</f>
        <v>0.4</v>
      </c>
      <c r="AN162" s="292" t="s">
        <v>99</v>
      </c>
      <c r="AO162" s="292" t="s">
        <v>100</v>
      </c>
      <c r="AP162" s="292" t="s">
        <v>101</v>
      </c>
      <c r="AQ162" s="487"/>
      <c r="AR162" s="463"/>
      <c r="AS162" s="463"/>
      <c r="AT162" s="464"/>
      <c r="AU162" s="463"/>
      <c r="AV162" s="463"/>
      <c r="AW162" s="464"/>
      <c r="AX162" s="464"/>
      <c r="AY162" s="464"/>
      <c r="AZ162" s="736"/>
      <c r="BA162" s="809"/>
      <c r="BB162" s="809"/>
      <c r="BC162" s="809"/>
      <c r="BD162" s="809"/>
      <c r="BE162" s="809"/>
      <c r="BF162" s="408"/>
      <c r="BG162" s="408"/>
      <c r="BH162" s="416"/>
      <c r="BI162" s="416"/>
      <c r="BJ162" s="416"/>
      <c r="BK162" s="416"/>
      <c r="BL162" s="416"/>
      <c r="BM162" s="408"/>
      <c r="BN162" s="408"/>
      <c r="BO162" s="673"/>
    </row>
    <row r="163" spans="1:67" ht="141.75">
      <c r="A163" s="748"/>
      <c r="B163" s="751"/>
      <c r="C163" s="816"/>
      <c r="D163" s="801"/>
      <c r="E163" s="801"/>
      <c r="F163" s="803"/>
      <c r="G163" s="809"/>
      <c r="H163" s="487"/>
      <c r="I163" s="736"/>
      <c r="J163" s="463"/>
      <c r="K163" s="736"/>
      <c r="L163" s="738"/>
      <c r="M163" s="458"/>
      <c r="N163" s="809"/>
      <c r="O163" s="809"/>
      <c r="P163" s="486"/>
      <c r="Q163" s="485"/>
      <c r="R163" s="797"/>
      <c r="S163" s="455"/>
      <c r="T163" s="797"/>
      <c r="U163" s="455"/>
      <c r="V163" s="797"/>
      <c r="W163" s="455"/>
      <c r="X163" s="458"/>
      <c r="Y163" s="455"/>
      <c r="Z163" s="455"/>
      <c r="AA163" s="464"/>
      <c r="AB163" s="243">
        <v>5</v>
      </c>
      <c r="AC163" s="293" t="s">
        <v>1904</v>
      </c>
      <c r="AD163" s="239">
        <v>2</v>
      </c>
      <c r="AE163" s="287" t="s">
        <v>1540</v>
      </c>
      <c r="AF163" s="245" t="str">
        <f t="shared" si="8"/>
        <v>Impacto</v>
      </c>
      <c r="AG163" s="291" t="s">
        <v>294</v>
      </c>
      <c r="AH163" s="241">
        <f t="shared" si="9"/>
        <v>0.1</v>
      </c>
      <c r="AI163" s="291" t="s">
        <v>98</v>
      </c>
      <c r="AJ163" s="241">
        <f t="shared" si="10"/>
        <v>0.15</v>
      </c>
      <c r="AK163" s="247">
        <f t="shared" si="11"/>
        <v>0.25</v>
      </c>
      <c r="AL163" s="248">
        <f>IFERROR(IF(AND(AF162="Probabilidad",AF163="Probabilidad"),(AL162-(+AL162*AK163)),IF(AND(AF162="Impacto",AF163="Probabilidad"),(AL161-(+AL161*AK163)),IF(AF163="Impacto",AL162,""))),"")</f>
        <v>5.8799999999999998E-2</v>
      </c>
      <c r="AM163" s="248">
        <f>IFERROR(IF(AND(AF162="Impacto",AF163="Impacto"),(AM162-(+AM162*AK163)),IF(AND(AF162="Probabilidad",AF163="Impacto"),(AM161-(+AM161*AK163)),IF(AF163="Probabilidad",AM162,""))),"")</f>
        <v>0.30000000000000004</v>
      </c>
      <c r="AN163" s="292" t="s">
        <v>99</v>
      </c>
      <c r="AO163" s="292" t="s">
        <v>100</v>
      </c>
      <c r="AP163" s="292" t="s">
        <v>101</v>
      </c>
      <c r="AQ163" s="487"/>
      <c r="AR163" s="463"/>
      <c r="AS163" s="463"/>
      <c r="AT163" s="464"/>
      <c r="AU163" s="463"/>
      <c r="AV163" s="463"/>
      <c r="AW163" s="464"/>
      <c r="AX163" s="464"/>
      <c r="AY163" s="464"/>
      <c r="AZ163" s="736"/>
      <c r="BA163" s="809"/>
      <c r="BB163" s="809"/>
      <c r="BC163" s="809"/>
      <c r="BD163" s="809"/>
      <c r="BE163" s="809"/>
      <c r="BF163" s="408"/>
      <c r="BG163" s="408"/>
      <c r="BH163" s="416"/>
      <c r="BI163" s="416"/>
      <c r="BJ163" s="416"/>
      <c r="BK163" s="416"/>
      <c r="BL163" s="416"/>
      <c r="BM163" s="408"/>
      <c r="BN163" s="408"/>
      <c r="BO163" s="673"/>
    </row>
    <row r="164" spans="1:67" ht="126">
      <c r="A164" s="748"/>
      <c r="B164" s="751"/>
      <c r="C164" s="816"/>
      <c r="D164" s="801" t="s">
        <v>1470</v>
      </c>
      <c r="E164" s="801" t="s">
        <v>605</v>
      </c>
      <c r="F164" s="803">
        <v>5</v>
      </c>
      <c r="G164" s="809" t="s">
        <v>1905</v>
      </c>
      <c r="H164" s="487" t="s">
        <v>1894</v>
      </c>
      <c r="I164" s="736" t="s">
        <v>1473</v>
      </c>
      <c r="J164" s="463" t="s">
        <v>1906</v>
      </c>
      <c r="K164" s="736" t="s">
        <v>192</v>
      </c>
      <c r="L164" s="738" t="s">
        <v>408</v>
      </c>
      <c r="M164" s="464" t="s">
        <v>1475</v>
      </c>
      <c r="N164" s="809" t="s">
        <v>1907</v>
      </c>
      <c r="O164" s="809" t="s">
        <v>1908</v>
      </c>
      <c r="P164" s="484" t="s">
        <v>114</v>
      </c>
      <c r="Q164" s="485" t="s">
        <v>114</v>
      </c>
      <c r="R164" s="797" t="s">
        <v>103</v>
      </c>
      <c r="S164" s="455">
        <f>IF(R164="Muy Alta",100%,IF(R164="Alta",80%,IF(R164="Media",60%,IF(R164="Baja",40%,IF(R164="Muy Baja",20%,"")))))</f>
        <v>0.2</v>
      </c>
      <c r="T164" s="797"/>
      <c r="U164" s="455" t="str">
        <f>IF(T164="Catastrófico",100%,IF(T164="Mayor",80%,IF(T164="Moderado",60%,IF(T164="Menor",40%,IF(T164="Leve",20%,"")))))</f>
        <v/>
      </c>
      <c r="V164" s="797" t="s">
        <v>195</v>
      </c>
      <c r="W164" s="455">
        <f>IF(V164="Catastrófico",100%,IF(V164="Mayor",80%,IF(V164="Moderado",60%,IF(V164="Menor",40%,IF(V164="Leve",20%,"")))))</f>
        <v>0.4</v>
      </c>
      <c r="X164" s="458" t="str">
        <f>IF(Y164=100%,"Catastrófico",IF(Y164=80%,"Mayor",IF(Y164=60%,"Moderado",IF(Y164=40%,"Menor",IF(Y164=20%,"Leve","")))))</f>
        <v>Menor</v>
      </c>
      <c r="Y164" s="455">
        <f>IF(AND(U164="",W164=""),"",MAX(U164,W164))</f>
        <v>0.4</v>
      </c>
      <c r="Z164" s="455" t="str">
        <f>CONCATENATE(R164,X164)</f>
        <v>Muy BajaMenor</v>
      </c>
      <c r="AA164" s="464" t="str">
        <f>IF(Z164="Muy AltaLeve","Alto",IF(Z164="Muy AltaMenor","Alto",IF(Z164="Muy AltaModerado","Alto",IF(Z164="Muy AltaMayor","Alto",IF(Z164="Muy AltaCatastrófico","Extremo",IF(Z164="AltaLeve","Moderado",IF(Z164="AltaMenor","Moderado",IF(Z164="AltaModerado","Alto",IF(Z164="AltaMayor","Alto",IF(Z164="AltaCatastrófico","Extremo",IF(Z164="MediaLeve","Moderado",IF(Z164="MediaMenor","Moderado",IF(Z164="MediaModerado","Moderado",IF(Z164="MediaMayor","Alto",IF(Z164="MediaCatastrófico","Extremo",IF(Z164="BajaLeve","Bajo",IF(Z164="BajaMenor","Moderado",IF(Z164="BajaModerado","Moderado",IF(Z164="BajaMayor","Alto",IF(Z164="BajaCatastrófico","Extremo",IF(Z164="Muy BajaLeve","Bajo",IF(Z164="Muy BajaMenor","Bajo",IF(Z164="Muy BajaModerado","Moderado",IF(Z164="Muy BajaMayor","Alto",IF(Z164="Muy BajaCatastrófico","Extremo","")))))))))))))))))))))))))</f>
        <v>Bajo</v>
      </c>
      <c r="AB164" s="243">
        <v>1</v>
      </c>
      <c r="AC164" s="294" t="s">
        <v>1909</v>
      </c>
      <c r="AD164" s="239">
        <v>2</v>
      </c>
      <c r="AE164" s="296" t="s">
        <v>1643</v>
      </c>
      <c r="AF164" s="245" t="str">
        <f t="shared" si="8"/>
        <v>Probabilidad</v>
      </c>
      <c r="AG164" s="291" t="s">
        <v>97</v>
      </c>
      <c r="AH164" s="241">
        <f t="shared" si="9"/>
        <v>0.25</v>
      </c>
      <c r="AI164" s="291" t="s">
        <v>98</v>
      </c>
      <c r="AJ164" s="241">
        <f t="shared" si="10"/>
        <v>0.15</v>
      </c>
      <c r="AK164" s="247">
        <f t="shared" si="11"/>
        <v>0.4</v>
      </c>
      <c r="AL164" s="248">
        <f>IFERROR(IF(AF164="Probabilidad",(S164-(+S164*AK164)),IF(AF164="Impacto",S164,"")),"")</f>
        <v>0.12</v>
      </c>
      <c r="AM164" s="248">
        <f>IFERROR(IF(AF164="Impacto",(Y164-(+Y164*AK164)),IF(AF164="Probabilidad",Y164,"")),"")</f>
        <v>0.4</v>
      </c>
      <c r="AN164" s="292" t="s">
        <v>99</v>
      </c>
      <c r="AO164" s="292" t="s">
        <v>100</v>
      </c>
      <c r="AP164" s="292" t="s">
        <v>101</v>
      </c>
      <c r="AQ164" s="487" t="s">
        <v>1878</v>
      </c>
      <c r="AR164" s="462">
        <f>S164</f>
        <v>0.2</v>
      </c>
      <c r="AS164" s="462">
        <f>IF(AL164="","",MIN(AL164:AL168))</f>
        <v>1.5119999999999998E-2</v>
      </c>
      <c r="AT164" s="464" t="str">
        <f>IFERROR(IF(AS164="","",IF(AS164&lt;=0.2,"Muy Baja",IF(AS164&lt;=0.4,"Baja",IF(AS164&lt;=0.6,"Media",IF(AS164&lt;=0.8,"Alta","Muy Alta"))))),"")</f>
        <v>Muy Baja</v>
      </c>
      <c r="AU164" s="462">
        <f>Y164</f>
        <v>0.4</v>
      </c>
      <c r="AV164" s="462">
        <f>IF(AM164="","",MIN(AM164:AM168))</f>
        <v>0.4</v>
      </c>
      <c r="AW164" s="464" t="str">
        <f>IFERROR(IF(AV164="","",IF(AV164&lt;=0.2,"Leve",IF(AV164&lt;=0.4,"Menor",IF(AV164&lt;=0.6,"Moderado",IF(AV164&lt;=0.8,"Mayor","Catastrófico"))))),"")</f>
        <v>Menor</v>
      </c>
      <c r="AX164" s="464" t="str">
        <f>AA164</f>
        <v>Bajo</v>
      </c>
      <c r="AY164" s="464" t="str">
        <f>IFERROR(IF(OR(AND(AT164="Muy Baja",AW164="Leve"),AND(AT164="Muy Baja",AW164="Menor"),AND(AT164="Baja",AW164="Leve")),"Bajo",IF(OR(AND(AT164="Muy baja",AW164="Moderado"),AND(AT164="Baja",AW164="Menor"),AND(AT164="Baja",AW164="Moderado"),AND(AT164="Media",AW164="Leve"),AND(AT164="Media",AW164="Menor"),AND(AT164="Media",AW164="Moderado"),AND(AT164="Alta",AW164="Leve"),AND(AT164="Alta",AW164="Menor")),"Moderado",IF(OR(AND(AT164="Muy Baja",AW164="Mayor"),AND(AT164="Baja",AW164="Mayor"),AND(AT164="Media",AW164="Mayor"),AND(AT164="Alta",AW164="Moderado"),AND(AT164="Alta",AW164="Mayor"),AND(AT164="Muy Alta",AW164="Leve"),AND(AT164="Muy Alta",AW164="Menor"),AND(AT164="Muy Alta",AW164="Moderado"),AND(AT164="Muy Alta",AW164="Mayor")),"Alto",IF(OR(AND(AT164="Muy Baja",AW164="Catastrófico"),AND(AT164="Baja",AW164="Catastrófico"),AND(AT164="Media",AW164="Catastrófico"),AND(AT164="Alta",AW164="Catastrófico"),AND(AT164="Muy Alta",AW164="Catastrófico")),"Extremo","")))),"")</f>
        <v>Bajo</v>
      </c>
      <c r="AZ164" s="736" t="s">
        <v>132</v>
      </c>
      <c r="BA164" s="809" t="s">
        <v>114</v>
      </c>
      <c r="BB164" s="809" t="s">
        <v>114</v>
      </c>
      <c r="BC164" s="809" t="s">
        <v>114</v>
      </c>
      <c r="BD164" s="809" t="s">
        <v>114</v>
      </c>
      <c r="BE164" s="809" t="s">
        <v>114</v>
      </c>
      <c r="BF164" s="408" t="s">
        <v>114</v>
      </c>
      <c r="BG164" s="408" t="s">
        <v>114</v>
      </c>
      <c r="BH164" s="416" t="s">
        <v>114</v>
      </c>
      <c r="BI164" s="416"/>
      <c r="BJ164" s="416"/>
      <c r="BK164" s="416"/>
      <c r="BL164" s="416" t="s">
        <v>114</v>
      </c>
      <c r="BM164" s="408" t="s">
        <v>616</v>
      </c>
      <c r="BN164" s="408" t="s">
        <v>133</v>
      </c>
      <c r="BO164" s="673" t="s">
        <v>133</v>
      </c>
    </row>
    <row r="165" spans="1:67" ht="126">
      <c r="A165" s="748"/>
      <c r="B165" s="751"/>
      <c r="C165" s="816"/>
      <c r="D165" s="801"/>
      <c r="E165" s="801"/>
      <c r="F165" s="803"/>
      <c r="G165" s="809"/>
      <c r="H165" s="487"/>
      <c r="I165" s="736"/>
      <c r="J165" s="463"/>
      <c r="K165" s="736"/>
      <c r="L165" s="738"/>
      <c r="M165" s="464"/>
      <c r="N165" s="809"/>
      <c r="O165" s="809"/>
      <c r="P165" s="484"/>
      <c r="Q165" s="485"/>
      <c r="R165" s="797"/>
      <c r="S165" s="455"/>
      <c r="T165" s="797"/>
      <c r="U165" s="455"/>
      <c r="V165" s="797"/>
      <c r="W165" s="455"/>
      <c r="X165" s="458"/>
      <c r="Y165" s="455"/>
      <c r="Z165" s="455"/>
      <c r="AA165" s="464"/>
      <c r="AB165" s="243">
        <v>2</v>
      </c>
      <c r="AC165" s="293" t="s">
        <v>1653</v>
      </c>
      <c r="AD165" s="239">
        <v>2</v>
      </c>
      <c r="AE165" s="287" t="s">
        <v>1654</v>
      </c>
      <c r="AF165" s="245" t="str">
        <f t="shared" si="8"/>
        <v>Probabilidad</v>
      </c>
      <c r="AG165" s="291" t="s">
        <v>250</v>
      </c>
      <c r="AH165" s="241">
        <f t="shared" si="9"/>
        <v>0.15</v>
      </c>
      <c r="AI165" s="291" t="s">
        <v>98</v>
      </c>
      <c r="AJ165" s="241">
        <f t="shared" si="10"/>
        <v>0.15</v>
      </c>
      <c r="AK165" s="247">
        <f t="shared" si="11"/>
        <v>0.3</v>
      </c>
      <c r="AL165" s="248">
        <f>IFERROR(IF(AND(AF164="Probabilidad",AF165="Probabilidad"),(AL164-(+AL164*AK165)),IF(AF165="Probabilidad",(S164-(+S164*AK165)),IF(AF165="Impacto",AL164,""))),"")</f>
        <v>8.3999999999999991E-2</v>
      </c>
      <c r="AM165" s="248">
        <f>IFERROR(IF(AND(AF164="Impacto",AF165="Impacto"),(AM164-(+AM164*AK165)),IF(AF165="Impacto",(Y164-(+Y164*AK165)),IF(AF165="Probabilidad",AM164,""))),"")</f>
        <v>0.4</v>
      </c>
      <c r="AN165" s="292" t="s">
        <v>99</v>
      </c>
      <c r="AO165" s="292" t="s">
        <v>100</v>
      </c>
      <c r="AP165" s="292" t="s">
        <v>101</v>
      </c>
      <c r="AQ165" s="487"/>
      <c r="AR165" s="463"/>
      <c r="AS165" s="463"/>
      <c r="AT165" s="464"/>
      <c r="AU165" s="463"/>
      <c r="AV165" s="463"/>
      <c r="AW165" s="464"/>
      <c r="AX165" s="464"/>
      <c r="AY165" s="464"/>
      <c r="AZ165" s="736"/>
      <c r="BA165" s="809"/>
      <c r="BB165" s="809"/>
      <c r="BC165" s="809"/>
      <c r="BD165" s="809"/>
      <c r="BE165" s="809"/>
      <c r="BF165" s="408"/>
      <c r="BG165" s="408"/>
      <c r="BH165" s="416"/>
      <c r="BI165" s="416"/>
      <c r="BJ165" s="416"/>
      <c r="BK165" s="416"/>
      <c r="BL165" s="416"/>
      <c r="BM165" s="408"/>
      <c r="BN165" s="408"/>
      <c r="BO165" s="673"/>
    </row>
    <row r="166" spans="1:67" ht="157.5">
      <c r="A166" s="748"/>
      <c r="B166" s="751"/>
      <c r="C166" s="816"/>
      <c r="D166" s="801"/>
      <c r="E166" s="801"/>
      <c r="F166" s="803"/>
      <c r="G166" s="809"/>
      <c r="H166" s="487"/>
      <c r="I166" s="736"/>
      <c r="J166" s="463"/>
      <c r="K166" s="736"/>
      <c r="L166" s="738"/>
      <c r="M166" s="464"/>
      <c r="N166" s="809"/>
      <c r="O166" s="809"/>
      <c r="P166" s="484"/>
      <c r="Q166" s="485"/>
      <c r="R166" s="797"/>
      <c r="S166" s="455"/>
      <c r="T166" s="797"/>
      <c r="U166" s="455"/>
      <c r="V166" s="797"/>
      <c r="W166" s="455"/>
      <c r="X166" s="458"/>
      <c r="Y166" s="455"/>
      <c r="Z166" s="455"/>
      <c r="AA166" s="464"/>
      <c r="AB166" s="243">
        <v>3</v>
      </c>
      <c r="AC166" s="295" t="s">
        <v>1795</v>
      </c>
      <c r="AD166" s="239">
        <v>2</v>
      </c>
      <c r="AE166" s="287" t="s">
        <v>1486</v>
      </c>
      <c r="AF166" s="245" t="str">
        <f t="shared" si="8"/>
        <v>Probabilidad</v>
      </c>
      <c r="AG166" s="291" t="s">
        <v>97</v>
      </c>
      <c r="AH166" s="241">
        <f t="shared" si="9"/>
        <v>0.25</v>
      </c>
      <c r="AI166" s="291" t="s">
        <v>98</v>
      </c>
      <c r="AJ166" s="241">
        <f t="shared" si="10"/>
        <v>0.15</v>
      </c>
      <c r="AK166" s="247">
        <f t="shared" si="11"/>
        <v>0.4</v>
      </c>
      <c r="AL166" s="248">
        <f>IFERROR(IF(AND(AF165="Probabilidad",AF166="Probabilidad"),(AL165-(+AL165*AK166)),IF(AND(AF165="Impacto",AF166="Probabilidad"),(AL164-(+AL164*AK166)),IF(AF166="Impacto",AL165,""))),"")</f>
        <v>5.0399999999999993E-2</v>
      </c>
      <c r="AM166" s="248">
        <f>IFERROR(IF(AND(AF165="Impacto",AF166="Impacto"),(AM165-(+AM165*AK166)),IF(AND(AF165="Probabilidad",AF166="Impacto"),(AM164-(+AM164*AK166)),IF(AF166="Probabilidad",AM165,""))),"")</f>
        <v>0.4</v>
      </c>
      <c r="AN166" s="292" t="s">
        <v>99</v>
      </c>
      <c r="AO166" s="292" t="s">
        <v>100</v>
      </c>
      <c r="AP166" s="292" t="s">
        <v>101</v>
      </c>
      <c r="AQ166" s="487"/>
      <c r="AR166" s="463"/>
      <c r="AS166" s="463"/>
      <c r="AT166" s="464"/>
      <c r="AU166" s="463"/>
      <c r="AV166" s="463"/>
      <c r="AW166" s="464"/>
      <c r="AX166" s="464"/>
      <c r="AY166" s="464"/>
      <c r="AZ166" s="736"/>
      <c r="BA166" s="809"/>
      <c r="BB166" s="809"/>
      <c r="BC166" s="809"/>
      <c r="BD166" s="809"/>
      <c r="BE166" s="809"/>
      <c r="BF166" s="408"/>
      <c r="BG166" s="408"/>
      <c r="BH166" s="416"/>
      <c r="BI166" s="416"/>
      <c r="BJ166" s="416"/>
      <c r="BK166" s="416"/>
      <c r="BL166" s="416"/>
      <c r="BM166" s="408"/>
      <c r="BN166" s="408"/>
      <c r="BO166" s="673"/>
    </row>
    <row r="167" spans="1:67" ht="78.75">
      <c r="A167" s="748"/>
      <c r="B167" s="751"/>
      <c r="C167" s="816"/>
      <c r="D167" s="801"/>
      <c r="E167" s="801"/>
      <c r="F167" s="803"/>
      <c r="G167" s="809"/>
      <c r="H167" s="487"/>
      <c r="I167" s="736"/>
      <c r="J167" s="463"/>
      <c r="K167" s="736"/>
      <c r="L167" s="738"/>
      <c r="M167" s="464"/>
      <c r="N167" s="809"/>
      <c r="O167" s="809"/>
      <c r="P167" s="484"/>
      <c r="Q167" s="485"/>
      <c r="R167" s="797"/>
      <c r="S167" s="455"/>
      <c r="T167" s="797"/>
      <c r="U167" s="455"/>
      <c r="V167" s="797"/>
      <c r="W167" s="455"/>
      <c r="X167" s="458"/>
      <c r="Y167" s="455"/>
      <c r="Z167" s="455"/>
      <c r="AA167" s="464"/>
      <c r="AB167" s="243">
        <v>4</v>
      </c>
      <c r="AC167" s="289" t="s">
        <v>1740</v>
      </c>
      <c r="AD167" s="239">
        <v>2</v>
      </c>
      <c r="AE167" s="290" t="s">
        <v>1742</v>
      </c>
      <c r="AF167" s="245" t="str">
        <f t="shared" si="8"/>
        <v>Probabilidad</v>
      </c>
      <c r="AG167" s="291" t="s">
        <v>97</v>
      </c>
      <c r="AH167" s="241">
        <f t="shared" si="9"/>
        <v>0.25</v>
      </c>
      <c r="AI167" s="291" t="s">
        <v>710</v>
      </c>
      <c r="AJ167" s="241">
        <f t="shared" si="10"/>
        <v>0.25</v>
      </c>
      <c r="AK167" s="247">
        <f t="shared" si="11"/>
        <v>0.5</v>
      </c>
      <c r="AL167" s="248">
        <f>IFERROR(IF(AND(AF166="Probabilidad",AF167="Probabilidad"),(AL166-(+AL166*AK167)),IF(AND(AF166="Impacto",AF167="Probabilidad"),(AL165-(+AL165*AK167)),IF(AF167="Impacto",AL166,""))),"")</f>
        <v>2.5199999999999997E-2</v>
      </c>
      <c r="AM167" s="248">
        <f>IFERROR(IF(AND(AF166="Impacto",AF167="Impacto"),(AM166-(+AM166*AK167)),IF(AND(AF166="Probabilidad",AF167="Impacto"),(AM165-(+AM165*AK167)),IF(AF167="Probabilidad",AM166,""))),"")</f>
        <v>0.4</v>
      </c>
      <c r="AN167" s="292" t="s">
        <v>99</v>
      </c>
      <c r="AO167" s="292" t="s">
        <v>100</v>
      </c>
      <c r="AP167" s="292" t="s">
        <v>101</v>
      </c>
      <c r="AQ167" s="487"/>
      <c r="AR167" s="463"/>
      <c r="AS167" s="463"/>
      <c r="AT167" s="464"/>
      <c r="AU167" s="463"/>
      <c r="AV167" s="463"/>
      <c r="AW167" s="464"/>
      <c r="AX167" s="464"/>
      <c r="AY167" s="464"/>
      <c r="AZ167" s="736"/>
      <c r="BA167" s="809"/>
      <c r="BB167" s="809"/>
      <c r="BC167" s="809"/>
      <c r="BD167" s="809"/>
      <c r="BE167" s="809"/>
      <c r="BF167" s="408"/>
      <c r="BG167" s="408"/>
      <c r="BH167" s="416"/>
      <c r="BI167" s="416"/>
      <c r="BJ167" s="416"/>
      <c r="BK167" s="416"/>
      <c r="BL167" s="416"/>
      <c r="BM167" s="408"/>
      <c r="BN167" s="408"/>
      <c r="BO167" s="673"/>
    </row>
    <row r="168" spans="1:67" ht="78.75">
      <c r="A168" s="748"/>
      <c r="B168" s="751"/>
      <c r="C168" s="816"/>
      <c r="D168" s="801"/>
      <c r="E168" s="801"/>
      <c r="F168" s="803"/>
      <c r="G168" s="809"/>
      <c r="H168" s="487"/>
      <c r="I168" s="736"/>
      <c r="J168" s="463"/>
      <c r="K168" s="736"/>
      <c r="L168" s="738"/>
      <c r="M168" s="464"/>
      <c r="N168" s="809"/>
      <c r="O168" s="809"/>
      <c r="P168" s="484"/>
      <c r="Q168" s="485"/>
      <c r="R168" s="797"/>
      <c r="S168" s="455"/>
      <c r="T168" s="797"/>
      <c r="U168" s="455"/>
      <c r="V168" s="797"/>
      <c r="W168" s="455"/>
      <c r="X168" s="458"/>
      <c r="Y168" s="455"/>
      <c r="Z168" s="455"/>
      <c r="AA168" s="464"/>
      <c r="AB168" s="243">
        <v>5</v>
      </c>
      <c r="AC168" s="289" t="s">
        <v>1743</v>
      </c>
      <c r="AD168" s="239">
        <v>2</v>
      </c>
      <c r="AE168" s="290" t="s">
        <v>1742</v>
      </c>
      <c r="AF168" s="245" t="str">
        <f t="shared" si="8"/>
        <v>Probabilidad</v>
      </c>
      <c r="AG168" s="291" t="s">
        <v>250</v>
      </c>
      <c r="AH168" s="241">
        <f t="shared" si="9"/>
        <v>0.15</v>
      </c>
      <c r="AI168" s="291" t="s">
        <v>710</v>
      </c>
      <c r="AJ168" s="241">
        <f t="shared" si="10"/>
        <v>0.25</v>
      </c>
      <c r="AK168" s="247">
        <f t="shared" si="11"/>
        <v>0.4</v>
      </c>
      <c r="AL168" s="248">
        <f>IFERROR(IF(AND(AF167="Probabilidad",AF168="Probabilidad"),(AL167-(+AL167*AK168)),IF(AND(AF167="Impacto",AF168="Probabilidad"),(AL166-(+AL166*AK168)),IF(AF168="Impacto",AL167,""))),"")</f>
        <v>1.5119999999999998E-2</v>
      </c>
      <c r="AM168" s="248">
        <f>IFERROR(IF(AND(AF167="Impacto",AF168="Impacto"),(AM167-(+AM167*AK168)),IF(AND(AF167="Probabilidad",AF168="Impacto"),(AM166-(+AM166*AK168)),IF(AF168="Probabilidad",AM167,""))),"")</f>
        <v>0.4</v>
      </c>
      <c r="AN168" s="292" t="s">
        <v>99</v>
      </c>
      <c r="AO168" s="292" t="s">
        <v>100</v>
      </c>
      <c r="AP168" s="292" t="s">
        <v>101</v>
      </c>
      <c r="AQ168" s="487"/>
      <c r="AR168" s="463"/>
      <c r="AS168" s="463"/>
      <c r="AT168" s="464"/>
      <c r="AU168" s="463"/>
      <c r="AV168" s="463"/>
      <c r="AW168" s="464"/>
      <c r="AX168" s="464"/>
      <c r="AY168" s="464"/>
      <c r="AZ168" s="736"/>
      <c r="BA168" s="809"/>
      <c r="BB168" s="809"/>
      <c r="BC168" s="809"/>
      <c r="BD168" s="809"/>
      <c r="BE168" s="809"/>
      <c r="BF168" s="408"/>
      <c r="BG168" s="408"/>
      <c r="BH168" s="416"/>
      <c r="BI168" s="416"/>
      <c r="BJ168" s="416"/>
      <c r="BK168" s="416"/>
      <c r="BL168" s="416"/>
      <c r="BM168" s="408"/>
      <c r="BN168" s="408"/>
      <c r="BO168" s="673"/>
    </row>
    <row r="169" spans="1:67" ht="94.5">
      <c r="A169" s="748"/>
      <c r="B169" s="751"/>
      <c r="C169" s="816"/>
      <c r="D169" s="801" t="s">
        <v>1470</v>
      </c>
      <c r="E169" s="801" t="s">
        <v>605</v>
      </c>
      <c r="F169" s="803">
        <v>6</v>
      </c>
      <c r="G169" s="809" t="s">
        <v>1905</v>
      </c>
      <c r="H169" s="487" t="s">
        <v>1894</v>
      </c>
      <c r="I169" s="736" t="s">
        <v>1487</v>
      </c>
      <c r="J169" s="463" t="s">
        <v>1910</v>
      </c>
      <c r="K169" s="736" t="s">
        <v>192</v>
      </c>
      <c r="L169" s="738" t="s">
        <v>408</v>
      </c>
      <c r="M169" s="464" t="s">
        <v>1475</v>
      </c>
      <c r="N169" s="809" t="s">
        <v>1911</v>
      </c>
      <c r="O169" s="809" t="s">
        <v>1912</v>
      </c>
      <c r="P169" s="486" t="s">
        <v>114</v>
      </c>
      <c r="Q169" s="411" t="s">
        <v>114</v>
      </c>
      <c r="R169" s="797" t="s">
        <v>103</v>
      </c>
      <c r="S169" s="455">
        <f>IF(R169="Muy Alta",100%,IF(R169="Alta",80%,IF(R169="Media",60%,IF(R169="Baja",40%,IF(R169="Muy Baja",20%,"")))))</f>
        <v>0.2</v>
      </c>
      <c r="T169" s="797"/>
      <c r="U169" s="455" t="str">
        <f>IF(T169="Catastrófico",100%,IF(T169="Mayor",80%,IF(T169="Moderado",60%,IF(T169="Menor",40%,IF(T169="Leve",20%,"")))))</f>
        <v/>
      </c>
      <c r="V169" s="797" t="s">
        <v>195</v>
      </c>
      <c r="W169" s="455">
        <f>IF(V169="Catastrófico",100%,IF(V169="Mayor",80%,IF(V169="Moderado",60%,IF(V169="Menor",40%,IF(V169="Leve",20%,"")))))</f>
        <v>0.4</v>
      </c>
      <c r="X169" s="458" t="str">
        <f>IF(Y169=100%,"Catastrófico",IF(Y169=80%,"Mayor",IF(Y169=60%,"Moderado",IF(Y169=40%,"Menor",IF(Y169=20%,"Leve","")))))</f>
        <v>Menor</v>
      </c>
      <c r="Y169" s="455">
        <f>IF(AND(U169="",W169=""),"",MAX(U169,W169))</f>
        <v>0.4</v>
      </c>
      <c r="Z169" s="455" t="str">
        <f>CONCATENATE(R169,X169)</f>
        <v>Muy BajaMenor</v>
      </c>
      <c r="AA169" s="464" t="str">
        <f>IF(Z169="Muy AltaLeve","Alto",IF(Z169="Muy AltaMenor","Alto",IF(Z169="Muy AltaModerado","Alto",IF(Z169="Muy AltaMayor","Alto",IF(Z169="Muy AltaCatastrófico","Extremo",IF(Z169="AltaLeve","Moderado",IF(Z169="AltaMenor","Moderado",IF(Z169="AltaModerado","Alto",IF(Z169="AltaMayor","Alto",IF(Z169="AltaCatastrófico","Extremo",IF(Z169="MediaLeve","Moderado",IF(Z169="MediaMenor","Moderado",IF(Z169="MediaModerado","Moderado",IF(Z169="MediaMayor","Alto",IF(Z169="MediaCatastrófico","Extremo",IF(Z169="BajaLeve","Bajo",IF(Z169="BajaMenor","Moderado",IF(Z169="BajaModerado","Moderado",IF(Z169="BajaMayor","Alto",IF(Z169="BajaCatastrófico","Extremo",IF(Z169="Muy BajaLeve","Bajo",IF(Z169="Muy BajaMenor","Bajo",IF(Z169="Muy BajaModerado","Moderado",IF(Z169="Muy BajaMayor","Alto",IF(Z169="Muy BajaCatastrófico","Extremo","")))))))))))))))))))))))))</f>
        <v>Bajo</v>
      </c>
      <c r="AB169" s="243">
        <v>1</v>
      </c>
      <c r="AC169" s="293" t="s">
        <v>1902</v>
      </c>
      <c r="AD169" s="239">
        <v>2</v>
      </c>
      <c r="AE169" s="287" t="s">
        <v>1495</v>
      </c>
      <c r="AF169" s="245" t="str">
        <f t="shared" si="8"/>
        <v>Probabilidad</v>
      </c>
      <c r="AG169" s="291" t="s">
        <v>250</v>
      </c>
      <c r="AH169" s="241">
        <f t="shared" si="9"/>
        <v>0.15</v>
      </c>
      <c r="AI169" s="291" t="s">
        <v>98</v>
      </c>
      <c r="AJ169" s="241">
        <f t="shared" si="10"/>
        <v>0.15</v>
      </c>
      <c r="AK169" s="247">
        <f t="shared" si="11"/>
        <v>0.3</v>
      </c>
      <c r="AL169" s="248">
        <f>IFERROR(IF(AF169="Probabilidad",(S169-(+S169*AK169)),IF(AF169="Impacto",S169,"")),"")</f>
        <v>0.14000000000000001</v>
      </c>
      <c r="AM169" s="248">
        <f>IFERROR(IF(AF169="Impacto",(Y169-(+Y169*AK169)),IF(AF169="Probabilidad",Y169,"")),"")</f>
        <v>0.4</v>
      </c>
      <c r="AN169" s="292" t="s">
        <v>99</v>
      </c>
      <c r="AO169" s="292" t="s">
        <v>766</v>
      </c>
      <c r="AP169" s="292" t="s">
        <v>101</v>
      </c>
      <c r="AQ169" s="487" t="s">
        <v>1878</v>
      </c>
      <c r="AR169" s="462">
        <f>S169</f>
        <v>0.2</v>
      </c>
      <c r="AS169" s="462">
        <f>IF(AL169="","",MIN(AL169:AL171))</f>
        <v>5.04E-2</v>
      </c>
      <c r="AT169" s="464" t="str">
        <f>IFERROR(IF(AS169="","",IF(AS169&lt;=0.2,"Muy Baja",IF(AS169&lt;=0.4,"Baja",IF(AS169&lt;=0.6,"Media",IF(AS169&lt;=0.8,"Alta","Muy Alta"))))),"")</f>
        <v>Muy Baja</v>
      </c>
      <c r="AU169" s="462">
        <f>Y169</f>
        <v>0.4</v>
      </c>
      <c r="AV169" s="462">
        <f>IF(AM169="","",MIN(AM169:AM171))</f>
        <v>0.4</v>
      </c>
      <c r="AW169" s="464" t="str">
        <f>IFERROR(IF(AV169="","",IF(AV169&lt;=0.2,"Leve",IF(AV169&lt;=0.4,"Menor",IF(AV169&lt;=0.6,"Moderado",IF(AV169&lt;=0.8,"Mayor","Catastrófico"))))),"")</f>
        <v>Menor</v>
      </c>
      <c r="AX169" s="464" t="str">
        <f>AA169</f>
        <v>Bajo</v>
      </c>
      <c r="AY169" s="464" t="str">
        <f>IFERROR(IF(OR(AND(AT169="Muy Baja",AW169="Leve"),AND(AT169="Muy Baja",AW169="Menor"),AND(AT169="Baja",AW169="Leve")),"Bajo",IF(OR(AND(AT169="Muy baja",AW169="Moderado"),AND(AT169="Baja",AW169="Menor"),AND(AT169="Baja",AW169="Moderado"),AND(AT169="Media",AW169="Leve"),AND(AT169="Media",AW169="Menor"),AND(AT169="Media",AW169="Moderado"),AND(AT169="Alta",AW169="Leve"),AND(AT169="Alta",AW169="Menor")),"Moderado",IF(OR(AND(AT169="Muy Baja",AW169="Mayor"),AND(AT169="Baja",AW169="Mayor"),AND(AT169="Media",AW169="Mayor"),AND(AT169="Alta",AW169="Moderado"),AND(AT169="Alta",AW169="Mayor"),AND(AT169="Muy Alta",AW169="Leve"),AND(AT169="Muy Alta",AW169="Menor"),AND(AT169="Muy Alta",AW169="Moderado"),AND(AT169="Muy Alta",AW169="Mayor")),"Alto",IF(OR(AND(AT169="Muy Baja",AW169="Catastrófico"),AND(AT169="Baja",AW169="Catastrófico"),AND(AT169="Media",AW169="Catastrófico"),AND(AT169="Alta",AW169="Catastrófico"),AND(AT169="Muy Alta",AW169="Catastrófico")),"Extremo","")))),"")</f>
        <v>Bajo</v>
      </c>
      <c r="AZ169" s="736" t="s">
        <v>132</v>
      </c>
      <c r="BA169" s="809" t="s">
        <v>114</v>
      </c>
      <c r="BB169" s="809" t="s">
        <v>114</v>
      </c>
      <c r="BC169" s="809" t="s">
        <v>114</v>
      </c>
      <c r="BD169" s="809" t="s">
        <v>114</v>
      </c>
      <c r="BE169" s="809" t="s">
        <v>114</v>
      </c>
      <c r="BF169" s="408" t="s">
        <v>114</v>
      </c>
      <c r="BG169" s="408" t="s">
        <v>114</v>
      </c>
      <c r="BH169" s="416" t="s">
        <v>114</v>
      </c>
      <c r="BI169" s="416"/>
      <c r="BJ169" s="416"/>
      <c r="BK169" s="416"/>
      <c r="BL169" s="416" t="s">
        <v>114</v>
      </c>
      <c r="BM169" s="408" t="s">
        <v>616</v>
      </c>
      <c r="BN169" s="408" t="s">
        <v>133</v>
      </c>
      <c r="BO169" s="673" t="s">
        <v>133</v>
      </c>
    </row>
    <row r="170" spans="1:67" ht="157.5">
      <c r="A170" s="748"/>
      <c r="B170" s="751"/>
      <c r="C170" s="816"/>
      <c r="D170" s="801"/>
      <c r="E170" s="801"/>
      <c r="F170" s="803"/>
      <c r="G170" s="809"/>
      <c r="H170" s="487"/>
      <c r="I170" s="736"/>
      <c r="J170" s="463"/>
      <c r="K170" s="736"/>
      <c r="L170" s="738"/>
      <c r="M170" s="464"/>
      <c r="N170" s="809"/>
      <c r="O170" s="809"/>
      <c r="P170" s="486"/>
      <c r="Q170" s="411"/>
      <c r="R170" s="797"/>
      <c r="S170" s="455"/>
      <c r="T170" s="797"/>
      <c r="U170" s="455"/>
      <c r="V170" s="797"/>
      <c r="W170" s="455"/>
      <c r="X170" s="458"/>
      <c r="Y170" s="455"/>
      <c r="Z170" s="455"/>
      <c r="AA170" s="464"/>
      <c r="AB170" s="243">
        <v>2</v>
      </c>
      <c r="AC170" s="295" t="s">
        <v>1795</v>
      </c>
      <c r="AD170" s="239">
        <v>2</v>
      </c>
      <c r="AE170" s="287" t="s">
        <v>1486</v>
      </c>
      <c r="AF170" s="245" t="str">
        <f t="shared" si="8"/>
        <v>Probabilidad</v>
      </c>
      <c r="AG170" s="291" t="s">
        <v>97</v>
      </c>
      <c r="AH170" s="241">
        <f t="shared" si="9"/>
        <v>0.25</v>
      </c>
      <c r="AI170" s="291" t="s">
        <v>98</v>
      </c>
      <c r="AJ170" s="241">
        <f t="shared" si="10"/>
        <v>0.15</v>
      </c>
      <c r="AK170" s="247">
        <f t="shared" si="11"/>
        <v>0.4</v>
      </c>
      <c r="AL170" s="248">
        <f>IFERROR(IF(AND(AF169="Probabilidad",AF170="Probabilidad"),(AL169-(+AL169*AK170)),IF(AF170="Probabilidad",(S169-(+S169*AK170)),IF(AF170="Impacto",AL169,""))),"")</f>
        <v>8.4000000000000005E-2</v>
      </c>
      <c r="AM170" s="248">
        <f>IFERROR(IF(AND(AF169="Impacto",AF170="Impacto"),(AM169-(+AM169*AK170)),IF(AF170="Impacto",(Y169-(+Y169*AK170)),IF(AF170="Probabilidad",AM169,""))),"")</f>
        <v>0.4</v>
      </c>
      <c r="AN170" s="292" t="s">
        <v>99</v>
      </c>
      <c r="AO170" s="292" t="s">
        <v>766</v>
      </c>
      <c r="AP170" s="292" t="s">
        <v>101</v>
      </c>
      <c r="AQ170" s="487"/>
      <c r="AR170" s="463"/>
      <c r="AS170" s="463"/>
      <c r="AT170" s="464"/>
      <c r="AU170" s="463"/>
      <c r="AV170" s="463"/>
      <c r="AW170" s="464"/>
      <c r="AX170" s="464"/>
      <c r="AY170" s="464"/>
      <c r="AZ170" s="736"/>
      <c r="BA170" s="809"/>
      <c r="BB170" s="809"/>
      <c r="BC170" s="809"/>
      <c r="BD170" s="809"/>
      <c r="BE170" s="809"/>
      <c r="BF170" s="408"/>
      <c r="BG170" s="408"/>
      <c r="BH170" s="416"/>
      <c r="BI170" s="416"/>
      <c r="BJ170" s="416"/>
      <c r="BK170" s="416"/>
      <c r="BL170" s="416"/>
      <c r="BM170" s="408"/>
      <c r="BN170" s="408"/>
      <c r="BO170" s="673"/>
    </row>
    <row r="171" spans="1:67" ht="78.75">
      <c r="A171" s="748"/>
      <c r="B171" s="751"/>
      <c r="C171" s="816"/>
      <c r="D171" s="801"/>
      <c r="E171" s="801"/>
      <c r="F171" s="803"/>
      <c r="G171" s="809"/>
      <c r="H171" s="487"/>
      <c r="I171" s="736"/>
      <c r="J171" s="463"/>
      <c r="K171" s="736"/>
      <c r="L171" s="738"/>
      <c r="M171" s="464"/>
      <c r="N171" s="809"/>
      <c r="O171" s="809"/>
      <c r="P171" s="486"/>
      <c r="Q171" s="411"/>
      <c r="R171" s="797"/>
      <c r="S171" s="455"/>
      <c r="T171" s="797"/>
      <c r="U171" s="455"/>
      <c r="V171" s="797"/>
      <c r="W171" s="455"/>
      <c r="X171" s="458"/>
      <c r="Y171" s="455"/>
      <c r="Z171" s="455"/>
      <c r="AA171" s="464"/>
      <c r="AB171" s="243">
        <v>3</v>
      </c>
      <c r="AC171" s="293" t="s">
        <v>1913</v>
      </c>
      <c r="AD171" s="239">
        <v>2</v>
      </c>
      <c r="AE171" s="297" t="s">
        <v>133</v>
      </c>
      <c r="AF171" s="245" t="str">
        <f t="shared" si="8"/>
        <v>Probabilidad</v>
      </c>
      <c r="AG171" s="291" t="s">
        <v>97</v>
      </c>
      <c r="AH171" s="241">
        <f t="shared" si="9"/>
        <v>0.25</v>
      </c>
      <c r="AI171" s="291" t="s">
        <v>98</v>
      </c>
      <c r="AJ171" s="241">
        <f t="shared" si="10"/>
        <v>0.15</v>
      </c>
      <c r="AK171" s="247">
        <f t="shared" si="11"/>
        <v>0.4</v>
      </c>
      <c r="AL171" s="248">
        <f>IFERROR(IF(AND(AF170="Probabilidad",AF171="Probabilidad"),(AL170-(+AL170*AK171)),IF(AND(AF170="Impacto",AF171="Probabilidad"),(AL169-(+AL169*AK171)),IF(AF171="Impacto",AL170,""))),"")</f>
        <v>5.04E-2</v>
      </c>
      <c r="AM171" s="248">
        <f>IFERROR(IF(AND(AF170="Impacto",AF171="Impacto"),(AM170-(+AM170*AK171)),IF(AND(AF170="Probabilidad",AF171="Impacto"),(AM169-(+AM169*AK171)),IF(AF171="Probabilidad",AM170,""))),"")</f>
        <v>0.4</v>
      </c>
      <c r="AN171" s="292" t="s">
        <v>99</v>
      </c>
      <c r="AO171" s="292" t="s">
        <v>100</v>
      </c>
      <c r="AP171" s="292" t="s">
        <v>101</v>
      </c>
      <c r="AQ171" s="487"/>
      <c r="AR171" s="463"/>
      <c r="AS171" s="463"/>
      <c r="AT171" s="464"/>
      <c r="AU171" s="463"/>
      <c r="AV171" s="463"/>
      <c r="AW171" s="464"/>
      <c r="AX171" s="464"/>
      <c r="AY171" s="464"/>
      <c r="AZ171" s="736"/>
      <c r="BA171" s="809"/>
      <c r="BB171" s="809"/>
      <c r="BC171" s="809"/>
      <c r="BD171" s="809"/>
      <c r="BE171" s="809"/>
      <c r="BF171" s="408"/>
      <c r="BG171" s="408"/>
      <c r="BH171" s="416"/>
      <c r="BI171" s="416"/>
      <c r="BJ171" s="416"/>
      <c r="BK171" s="416"/>
      <c r="BL171" s="416"/>
      <c r="BM171" s="408"/>
      <c r="BN171" s="408"/>
      <c r="BO171" s="673"/>
    </row>
    <row r="172" spans="1:67" ht="141.75">
      <c r="A172" s="748"/>
      <c r="B172" s="751"/>
      <c r="C172" s="816"/>
      <c r="D172" s="801" t="s">
        <v>1470</v>
      </c>
      <c r="E172" s="801" t="s">
        <v>605</v>
      </c>
      <c r="F172" s="803">
        <v>7</v>
      </c>
      <c r="G172" s="805" t="s">
        <v>1914</v>
      </c>
      <c r="H172" s="487" t="s">
        <v>1472</v>
      </c>
      <c r="I172" s="736" t="s">
        <v>1473</v>
      </c>
      <c r="J172" s="463" t="s">
        <v>1915</v>
      </c>
      <c r="K172" s="736" t="s">
        <v>192</v>
      </c>
      <c r="L172" s="738" t="s">
        <v>408</v>
      </c>
      <c r="M172" s="464" t="s">
        <v>1475</v>
      </c>
      <c r="N172" s="592" t="s">
        <v>1476</v>
      </c>
      <c r="O172" s="592" t="s">
        <v>1916</v>
      </c>
      <c r="P172" s="486" t="s">
        <v>114</v>
      </c>
      <c r="Q172" s="411" t="s">
        <v>114</v>
      </c>
      <c r="R172" s="797" t="s">
        <v>91</v>
      </c>
      <c r="S172" s="455">
        <f>IF(R172="Muy Alta",100%,IF(R172="Alta",80%,IF(R172="Media",60%,IF(R172="Baja",40%,IF(R172="Muy Baja",20%,"")))))</f>
        <v>0.6</v>
      </c>
      <c r="T172" s="797" t="s">
        <v>125</v>
      </c>
      <c r="U172" s="455">
        <f>IF(T172="Catastrófico",100%,IF(T172="Mayor",80%,IF(T172="Moderado",60%,IF(T172="Menor",40%,IF(T172="Leve",20%,"")))))</f>
        <v>0.2</v>
      </c>
      <c r="V172" s="797" t="s">
        <v>195</v>
      </c>
      <c r="W172" s="455">
        <f>IF(V172="Catastrófico",100%,IF(V172="Mayor",80%,IF(V172="Moderado",60%,IF(V172="Menor",40%,IF(V172="Leve",20%,"")))))</f>
        <v>0.4</v>
      </c>
      <c r="X172" s="458" t="str">
        <f>IF(Y172=100%,"Catastrófico",IF(Y172=80%,"Mayor",IF(Y172=60%,"Moderado",IF(Y172=40%,"Menor",IF(Y172=20%,"Leve","")))))</f>
        <v>Menor</v>
      </c>
      <c r="Y172" s="455">
        <f>IF(AND(U172="",W172=""),"",MAX(U172,W172))</f>
        <v>0.4</v>
      </c>
      <c r="Z172" s="455" t="str">
        <f>CONCATENATE(R172,X172)</f>
        <v>MediaMenor</v>
      </c>
      <c r="AA172" s="464" t="str">
        <f>IF(Z172="Muy AltaLeve","Alto",IF(Z172="Muy AltaMenor","Alto",IF(Z172="Muy AltaModerado","Alto",IF(Z172="Muy AltaMayor","Alto",IF(Z172="Muy AltaCatastrófico","Extremo",IF(Z172="AltaLeve","Moderado",IF(Z172="AltaMenor","Moderado",IF(Z172="AltaModerado","Alto",IF(Z172="AltaMayor","Alto",IF(Z172="AltaCatastrófico","Extremo",IF(Z172="MediaLeve","Moderado",IF(Z172="MediaMenor","Moderado",IF(Z172="MediaModerado","Moderado",IF(Z172="MediaMayor","Alto",IF(Z172="MediaCatastrófico","Extremo",IF(Z172="BajaLeve","Bajo",IF(Z172="BajaMenor","Moderado",IF(Z172="BajaModerado","Moderado",IF(Z172="BajaMayor","Alto",IF(Z172="BajaCatastrófico","Extremo",IF(Z172="Muy BajaLeve","Bajo",IF(Z172="Muy BajaMenor","Bajo",IF(Z172="Muy BajaModerado","Moderado",IF(Z172="Muy BajaMayor","Alto",IF(Z172="Muy BajaCatastrófico","Extremo","")))))))))))))))))))))))))</f>
        <v>Moderado</v>
      </c>
      <c r="AB172" s="243">
        <v>1</v>
      </c>
      <c r="AC172" s="298" t="s">
        <v>1479</v>
      </c>
      <c r="AD172" s="239">
        <v>3</v>
      </c>
      <c r="AE172" s="289" t="s">
        <v>1481</v>
      </c>
      <c r="AF172" s="245" t="str">
        <f t="shared" si="8"/>
        <v>Probabilidad</v>
      </c>
      <c r="AG172" s="292" t="s">
        <v>97</v>
      </c>
      <c r="AH172" s="241">
        <f t="shared" si="9"/>
        <v>0.25</v>
      </c>
      <c r="AI172" s="292" t="s">
        <v>98</v>
      </c>
      <c r="AJ172" s="241">
        <f t="shared" si="10"/>
        <v>0.15</v>
      </c>
      <c r="AK172" s="247">
        <f t="shared" si="11"/>
        <v>0.4</v>
      </c>
      <c r="AL172" s="248">
        <f>IFERROR(IF(AF172="Probabilidad",(S172-(+S172*AK172)),IF(AF172="Impacto",S172,"")),"")</f>
        <v>0.36</v>
      </c>
      <c r="AM172" s="248">
        <f>IFERROR(IF(AF172="Impacto",(Y172-(+Y172*AK172)),IF(AF172="Probabilidad",Y172,"")),"")</f>
        <v>0.4</v>
      </c>
      <c r="AN172" s="292" t="s">
        <v>99</v>
      </c>
      <c r="AO172" s="292" t="s">
        <v>100</v>
      </c>
      <c r="AP172" s="292" t="s">
        <v>101</v>
      </c>
      <c r="AQ172" s="487" t="s">
        <v>1917</v>
      </c>
      <c r="AR172" s="462">
        <f>S172</f>
        <v>0.6</v>
      </c>
      <c r="AS172" s="462">
        <f>IF(AL172="","",MIN(AL172:AL174))</f>
        <v>0.216</v>
      </c>
      <c r="AT172" s="464" t="str">
        <f>IFERROR(IF(AS172="","",IF(AS172&lt;=0.2,"Muy Baja",IF(AS172&lt;=0.4,"Baja",IF(AS172&lt;=0.6,"Media",IF(AS172&lt;=0.8,"Alta","Muy Alta"))))),"")</f>
        <v>Baja</v>
      </c>
      <c r="AU172" s="462">
        <f>Y172</f>
        <v>0.4</v>
      </c>
      <c r="AV172" s="462">
        <f>IF(AM172="","",MIN(AM172:AM174))</f>
        <v>0.30000000000000004</v>
      </c>
      <c r="AW172" s="464" t="str">
        <f>IFERROR(IF(AV172="","",IF(AV172&lt;=0.2,"Leve",IF(AV172&lt;=0.4,"Menor",IF(AV172&lt;=0.6,"Moderado",IF(AV172&lt;=0.8,"Mayor","Catastrófico"))))),"")</f>
        <v>Menor</v>
      </c>
      <c r="AX172" s="464" t="str">
        <f>AA172</f>
        <v>Moderado</v>
      </c>
      <c r="AY172" s="464" t="str">
        <f>IFERROR(IF(OR(AND(AT172="Muy Baja",AW172="Leve"),AND(AT172="Muy Baja",AW172="Menor"),AND(AT172="Baja",AW172="Leve")),"Bajo",IF(OR(AND(AT172="Muy baja",AW172="Moderado"),AND(AT172="Baja",AW172="Menor"),AND(AT172="Baja",AW172="Moderado"),AND(AT172="Media",AW172="Leve"),AND(AT172="Media",AW172="Menor"),AND(AT172="Media",AW172="Moderado"),AND(AT172="Alta",AW172="Leve"),AND(AT172="Alta",AW172="Menor")),"Moderado",IF(OR(AND(AT172="Muy Baja",AW172="Mayor"),AND(AT172="Baja",AW172="Mayor"),AND(AT172="Media",AW172="Mayor"),AND(AT172="Alta",AW172="Moderado"),AND(AT172="Alta",AW172="Mayor"),AND(AT172="Muy Alta",AW172="Leve"),AND(AT172="Muy Alta",AW172="Menor"),AND(AT172="Muy Alta",AW172="Moderado"),AND(AT172="Muy Alta",AW172="Mayor")),"Alto",IF(OR(AND(AT172="Muy Baja",AW172="Catastrófico"),AND(AT172="Baja",AW172="Catastrófico"),AND(AT172="Media",AW172="Catastrófico"),AND(AT172="Alta",AW172="Catastrófico"),AND(AT172="Muy Alta",AW172="Catastrófico")),"Extremo","")))),"")</f>
        <v>Moderado</v>
      </c>
      <c r="AZ172" s="487" t="s">
        <v>105</v>
      </c>
      <c r="BA172" s="807" t="s">
        <v>1918</v>
      </c>
      <c r="BB172" s="807" t="s">
        <v>1919</v>
      </c>
      <c r="BC172" s="807" t="s">
        <v>1920</v>
      </c>
      <c r="BD172" s="807" t="s">
        <v>1921</v>
      </c>
      <c r="BE172" s="808" t="s">
        <v>1922</v>
      </c>
      <c r="BF172" s="408" t="s">
        <v>1923</v>
      </c>
      <c r="BG172" s="408" t="s">
        <v>1924</v>
      </c>
      <c r="BH172" s="416" t="s">
        <v>1925</v>
      </c>
      <c r="BI172" s="416"/>
      <c r="BJ172" s="416"/>
      <c r="BK172" s="416"/>
      <c r="BL172" s="416" t="s">
        <v>114</v>
      </c>
      <c r="BM172" s="408" t="s">
        <v>616</v>
      </c>
      <c r="BN172" s="408" t="s">
        <v>133</v>
      </c>
      <c r="BO172" s="673" t="s">
        <v>133</v>
      </c>
    </row>
    <row r="173" spans="1:67" ht="72.75">
      <c r="A173" s="748"/>
      <c r="B173" s="751"/>
      <c r="C173" s="816"/>
      <c r="D173" s="801"/>
      <c r="E173" s="801"/>
      <c r="F173" s="803"/>
      <c r="G173" s="805"/>
      <c r="H173" s="487"/>
      <c r="I173" s="736"/>
      <c r="J173" s="463"/>
      <c r="K173" s="736"/>
      <c r="L173" s="738"/>
      <c r="M173" s="464"/>
      <c r="N173" s="592"/>
      <c r="O173" s="592"/>
      <c r="P173" s="486"/>
      <c r="Q173" s="411"/>
      <c r="R173" s="797" t="s">
        <v>91</v>
      </c>
      <c r="S173" s="455"/>
      <c r="T173" s="797"/>
      <c r="U173" s="455"/>
      <c r="V173" s="797"/>
      <c r="W173" s="455"/>
      <c r="X173" s="458"/>
      <c r="Y173" s="455"/>
      <c r="Z173" s="455"/>
      <c r="AA173" s="464"/>
      <c r="AB173" s="243">
        <v>2</v>
      </c>
      <c r="AC173" s="298" t="s">
        <v>1483</v>
      </c>
      <c r="AD173" s="239">
        <v>3</v>
      </c>
      <c r="AE173" s="289" t="s">
        <v>1484</v>
      </c>
      <c r="AF173" s="245" t="str">
        <f t="shared" si="8"/>
        <v>Impacto</v>
      </c>
      <c r="AG173" s="292" t="s">
        <v>294</v>
      </c>
      <c r="AH173" s="241">
        <f t="shared" si="9"/>
        <v>0.1</v>
      </c>
      <c r="AI173" s="292" t="s">
        <v>98</v>
      </c>
      <c r="AJ173" s="241">
        <f t="shared" si="10"/>
        <v>0.15</v>
      </c>
      <c r="AK173" s="247">
        <f t="shared" si="11"/>
        <v>0.25</v>
      </c>
      <c r="AL173" s="248">
        <f>IFERROR(IF(AND(AF172="Probabilidad",AF173="Probabilidad"),(AL172-(+AL172*AK173)),IF(AF173="Probabilidad",(S172-(+S172*AK173)),IF(AF173="Impacto",AL172,""))),"")</f>
        <v>0.36</v>
      </c>
      <c r="AM173" s="248">
        <f>IFERROR(IF(AND(AF172="Impacto",AF173="Impacto"),(AM172-(+AM172*AK173)),IF(AF173="Impacto",(Y172-(Y172*AK173)),IF(AF173="Probabilidad",AM172,""))),"")</f>
        <v>0.30000000000000004</v>
      </c>
      <c r="AN173" s="292" t="s">
        <v>99</v>
      </c>
      <c r="AO173" s="292" t="s">
        <v>100</v>
      </c>
      <c r="AP173" s="292" t="s">
        <v>101</v>
      </c>
      <c r="AQ173" s="487"/>
      <c r="AR173" s="463"/>
      <c r="AS173" s="463"/>
      <c r="AT173" s="464"/>
      <c r="AU173" s="463"/>
      <c r="AV173" s="463"/>
      <c r="AW173" s="464"/>
      <c r="AX173" s="464"/>
      <c r="AY173" s="464"/>
      <c r="AZ173" s="487"/>
      <c r="BA173" s="807"/>
      <c r="BB173" s="807"/>
      <c r="BC173" s="807"/>
      <c r="BD173" s="807"/>
      <c r="BE173" s="808"/>
      <c r="BF173" s="408"/>
      <c r="BG173" s="408"/>
      <c r="BH173" s="416"/>
      <c r="BI173" s="416"/>
      <c r="BJ173" s="416"/>
      <c r="BK173" s="416"/>
      <c r="BL173" s="416"/>
      <c r="BM173" s="408"/>
      <c r="BN173" s="408"/>
      <c r="BO173" s="673"/>
    </row>
    <row r="174" spans="1:67" ht="157.5">
      <c r="A174" s="748"/>
      <c r="B174" s="751"/>
      <c r="C174" s="816"/>
      <c r="D174" s="801"/>
      <c r="E174" s="801"/>
      <c r="F174" s="803"/>
      <c r="G174" s="805"/>
      <c r="H174" s="487"/>
      <c r="I174" s="736"/>
      <c r="J174" s="463"/>
      <c r="K174" s="736"/>
      <c r="L174" s="738"/>
      <c r="M174" s="464"/>
      <c r="N174" s="592"/>
      <c r="O174" s="592"/>
      <c r="P174" s="486"/>
      <c r="Q174" s="411"/>
      <c r="R174" s="797" t="s">
        <v>91</v>
      </c>
      <c r="S174" s="455"/>
      <c r="T174" s="797"/>
      <c r="U174" s="455"/>
      <c r="V174" s="797"/>
      <c r="W174" s="455"/>
      <c r="X174" s="458"/>
      <c r="Y174" s="455"/>
      <c r="Z174" s="455"/>
      <c r="AA174" s="464"/>
      <c r="AB174" s="243">
        <v>3</v>
      </c>
      <c r="AC174" s="298" t="s">
        <v>1485</v>
      </c>
      <c r="AD174" s="239">
        <v>3</v>
      </c>
      <c r="AE174" s="289" t="s">
        <v>1486</v>
      </c>
      <c r="AF174" s="245" t="str">
        <f t="shared" si="8"/>
        <v>Probabilidad</v>
      </c>
      <c r="AG174" s="292" t="s">
        <v>97</v>
      </c>
      <c r="AH174" s="241">
        <f t="shared" si="9"/>
        <v>0.25</v>
      </c>
      <c r="AI174" s="292" t="s">
        <v>98</v>
      </c>
      <c r="AJ174" s="241">
        <f t="shared" si="10"/>
        <v>0.15</v>
      </c>
      <c r="AK174" s="247">
        <f t="shared" si="11"/>
        <v>0.4</v>
      </c>
      <c r="AL174" s="248">
        <f>IFERROR(IF(AND(AF173="Probabilidad",AF174="Probabilidad"),(AL173-(+AL173*AK174)),IF(AND(AF173="Impacto",AF174="Probabilidad"),(AL172-(+AL172*AK174)),IF(AF174="Impacto",AL173,""))),"")</f>
        <v>0.216</v>
      </c>
      <c r="AM174" s="248">
        <f>IFERROR(IF(AND(AF173="Impacto",AF174="Impacto"),(AM173-(+AM173*AK174)),IF(AND(AF173="Probabilidad",AF174="Impacto"),(AM172-(+AM172*AK174)),IF(AF174="Probabilidad",AM173,""))),"")</f>
        <v>0.30000000000000004</v>
      </c>
      <c r="AN174" s="292" t="s">
        <v>99</v>
      </c>
      <c r="AO174" s="292" t="s">
        <v>100</v>
      </c>
      <c r="AP174" s="292" t="s">
        <v>101</v>
      </c>
      <c r="AQ174" s="487"/>
      <c r="AR174" s="463"/>
      <c r="AS174" s="463"/>
      <c r="AT174" s="464"/>
      <c r="AU174" s="463"/>
      <c r="AV174" s="463"/>
      <c r="AW174" s="464"/>
      <c r="AX174" s="464"/>
      <c r="AY174" s="464"/>
      <c r="AZ174" s="487"/>
      <c r="BA174" s="807"/>
      <c r="BB174" s="807"/>
      <c r="BC174" s="807"/>
      <c r="BD174" s="807"/>
      <c r="BE174" s="808"/>
      <c r="BF174" s="408"/>
      <c r="BG174" s="408"/>
      <c r="BH174" s="416"/>
      <c r="BI174" s="416"/>
      <c r="BJ174" s="416"/>
      <c r="BK174" s="416"/>
      <c r="BL174" s="416"/>
      <c r="BM174" s="408"/>
      <c r="BN174" s="408"/>
      <c r="BO174" s="673"/>
    </row>
    <row r="175" spans="1:67" ht="141.75">
      <c r="A175" s="748"/>
      <c r="B175" s="751"/>
      <c r="C175" s="816"/>
      <c r="D175" s="801" t="s">
        <v>1470</v>
      </c>
      <c r="E175" s="801" t="s">
        <v>605</v>
      </c>
      <c r="F175" s="803">
        <v>8</v>
      </c>
      <c r="G175" s="805" t="s">
        <v>1914</v>
      </c>
      <c r="H175" s="487" t="s">
        <v>1472</v>
      </c>
      <c r="I175" s="736" t="s">
        <v>1487</v>
      </c>
      <c r="J175" s="463" t="s">
        <v>1926</v>
      </c>
      <c r="K175" s="736" t="s">
        <v>192</v>
      </c>
      <c r="L175" s="738" t="s">
        <v>408</v>
      </c>
      <c r="M175" s="464" t="s">
        <v>1475</v>
      </c>
      <c r="N175" s="592" t="s">
        <v>1489</v>
      </c>
      <c r="O175" s="592" t="s">
        <v>1490</v>
      </c>
      <c r="P175" s="486" t="s">
        <v>114</v>
      </c>
      <c r="Q175" s="411" t="s">
        <v>114</v>
      </c>
      <c r="R175" s="797" t="s">
        <v>91</v>
      </c>
      <c r="S175" s="455">
        <f>IF(R175="Muy Alta",100%,IF(R175="Alta",80%,IF(R175="Media",60%,IF(R175="Baja",40%,IF(R175="Muy Baja",20%,"")))))</f>
        <v>0.6</v>
      </c>
      <c r="T175" s="797" t="s">
        <v>125</v>
      </c>
      <c r="U175" s="455">
        <f>IF(T175="Catastrófico",100%,IF(T175="Mayor",80%,IF(T175="Moderado",60%,IF(T175="Menor",40%,IF(T175="Leve",20%,"")))))</f>
        <v>0.2</v>
      </c>
      <c r="V175" s="797" t="s">
        <v>195</v>
      </c>
      <c r="W175" s="455">
        <f>IF(V175="Catastrófico",100%,IF(V175="Mayor",80%,IF(V175="Moderado",60%,IF(V175="Menor",40%,IF(V175="Leve",20%,"")))))</f>
        <v>0.4</v>
      </c>
      <c r="X175" s="458" t="str">
        <f>IF(Y175=100%,"Catastrófico",IF(Y175=80%,"Mayor",IF(Y175=60%,"Moderado",IF(Y175=40%,"Menor",IF(Y175=20%,"Leve","")))))</f>
        <v>Menor</v>
      </c>
      <c r="Y175" s="455">
        <f>IF(AND(U175="",W175=""),"",MAX(U175,W175))</f>
        <v>0.4</v>
      </c>
      <c r="Z175" s="455" t="str">
        <f>CONCATENATE(R175,X175)</f>
        <v>MediaMenor</v>
      </c>
      <c r="AA175" s="464" t="str">
        <f>IF(Z175="Muy AltaLeve","Alto",IF(Z175="Muy AltaMenor","Alto",IF(Z175="Muy AltaModerado","Alto",IF(Z175="Muy AltaMayor","Alto",IF(Z175="Muy AltaCatastrófico","Extremo",IF(Z175="AltaLeve","Moderado",IF(Z175="AltaMenor","Moderado",IF(Z175="AltaModerado","Alto",IF(Z175="AltaMayor","Alto",IF(Z175="AltaCatastrófico","Extremo",IF(Z175="MediaLeve","Moderado",IF(Z175="MediaMenor","Moderado",IF(Z175="MediaModerado","Moderado",IF(Z175="MediaMayor","Alto",IF(Z175="MediaCatastrófico","Extremo",IF(Z175="BajaLeve","Bajo",IF(Z175="BajaMenor","Moderado",IF(Z175="BajaModerado","Moderado",IF(Z175="BajaMayor","Alto",IF(Z175="BajaCatastrófico","Extremo",IF(Z175="Muy BajaLeve","Bajo",IF(Z175="Muy BajaMenor","Bajo",IF(Z175="Muy BajaModerado","Moderado",IF(Z175="Muy BajaMayor","Alto",IF(Z175="Muy BajaCatastrófico","Extremo","")))))))))))))))))))))))))</f>
        <v>Moderado</v>
      </c>
      <c r="AB175" s="243">
        <v>1</v>
      </c>
      <c r="AC175" s="299" t="s">
        <v>1491</v>
      </c>
      <c r="AD175" s="239">
        <v>1</v>
      </c>
      <c r="AE175" s="299" t="s">
        <v>1481</v>
      </c>
      <c r="AF175" s="245" t="str">
        <f t="shared" si="8"/>
        <v>Probabilidad</v>
      </c>
      <c r="AG175" s="292" t="s">
        <v>97</v>
      </c>
      <c r="AH175" s="241">
        <f t="shared" si="9"/>
        <v>0.25</v>
      </c>
      <c r="AI175" s="292" t="s">
        <v>98</v>
      </c>
      <c r="AJ175" s="241">
        <f t="shared" si="10"/>
        <v>0.15</v>
      </c>
      <c r="AK175" s="247">
        <f t="shared" si="11"/>
        <v>0.4</v>
      </c>
      <c r="AL175" s="248">
        <f>IFERROR(IF(AF175="Probabilidad",(S175-(+S175*AK175)),IF(AF175="Impacto",S175,"")),"")</f>
        <v>0.36</v>
      </c>
      <c r="AM175" s="248">
        <f>IFERROR(IF(AF175="Impacto",(Y175-(+Y175*AK175)),IF(AF175="Probabilidad",Y175,"")),"")</f>
        <v>0.4</v>
      </c>
      <c r="AN175" s="292" t="s">
        <v>99</v>
      </c>
      <c r="AO175" s="292" t="s">
        <v>100</v>
      </c>
      <c r="AP175" s="292" t="s">
        <v>101</v>
      </c>
      <c r="AQ175" s="487" t="s">
        <v>1917</v>
      </c>
      <c r="AR175" s="462">
        <f>S175</f>
        <v>0.6</v>
      </c>
      <c r="AS175" s="462">
        <f>IF(AL175="","",MIN(AL175:AL179))</f>
        <v>0.12959999999999999</v>
      </c>
      <c r="AT175" s="464" t="str">
        <f>IFERROR(IF(AS175="","",IF(AS175&lt;=0.2,"Muy Baja",IF(AS175&lt;=0.4,"Baja",IF(AS175&lt;=0.6,"Media",IF(AS175&lt;=0.8,"Alta","Muy Alta"))))),"")</f>
        <v>Muy Baja</v>
      </c>
      <c r="AU175" s="462">
        <f>Y175</f>
        <v>0.4</v>
      </c>
      <c r="AV175" s="462">
        <f>IF(AM175="","",MIN(AM175:AM179))</f>
        <v>0.22500000000000003</v>
      </c>
      <c r="AW175" s="464" t="str">
        <f>IFERROR(IF(AV175="","",IF(AV175&lt;=0.2,"Leve",IF(AV175&lt;=0.4,"Menor",IF(AV175&lt;=0.6,"Moderado",IF(AV175&lt;=0.8,"Mayor","Catastrófico"))))),"")</f>
        <v>Menor</v>
      </c>
      <c r="AX175" s="464" t="str">
        <f>AA175</f>
        <v>Moderado</v>
      </c>
      <c r="AY175" s="464" t="str">
        <f>IFERROR(IF(OR(AND(AT175="Muy Baja",AW175="Leve"),AND(AT175="Muy Baja",AW175="Menor"),AND(AT175="Baja",AW175="Leve")),"Bajo",IF(OR(AND(AT175="Muy baja",AW175="Moderado"),AND(AT175="Baja",AW175="Menor"),AND(AT175="Baja",AW175="Moderado"),AND(AT175="Media",AW175="Leve"),AND(AT175="Media",AW175="Menor"),AND(AT175="Media",AW175="Moderado"),AND(AT175="Alta",AW175="Leve"),AND(AT175="Alta",AW175="Menor")),"Moderado",IF(OR(AND(AT175="Muy Baja",AW175="Mayor"),AND(AT175="Baja",AW175="Mayor"),AND(AT175="Media",AW175="Mayor"),AND(AT175="Alta",AW175="Moderado"),AND(AT175="Alta",AW175="Mayor"),AND(AT175="Muy Alta",AW175="Leve"),AND(AT175="Muy Alta",AW175="Menor"),AND(AT175="Muy Alta",AW175="Moderado"),AND(AT175="Muy Alta",AW175="Mayor")),"Alto",IF(OR(AND(AT175="Muy Baja",AW175="Catastrófico"),AND(AT175="Baja",AW175="Catastrófico"),AND(AT175="Media",AW175="Catastrófico"),AND(AT175="Alta",AW175="Catastrófico"),AND(AT175="Muy Alta",AW175="Catastrófico")),"Extremo","")))),"")</f>
        <v>Bajo</v>
      </c>
      <c r="AZ175" s="487" t="s">
        <v>132</v>
      </c>
      <c r="BA175" s="593" t="s">
        <v>114</v>
      </c>
      <c r="BB175" s="593" t="s">
        <v>114</v>
      </c>
      <c r="BC175" s="593" t="s">
        <v>114</v>
      </c>
      <c r="BD175" s="593" t="s">
        <v>114</v>
      </c>
      <c r="BE175" s="593" t="s">
        <v>114</v>
      </c>
      <c r="BF175" s="408" t="s">
        <v>114</v>
      </c>
      <c r="BG175" s="408" t="s">
        <v>114</v>
      </c>
      <c r="BH175" s="416" t="s">
        <v>114</v>
      </c>
      <c r="BI175" s="416"/>
      <c r="BJ175" s="416"/>
      <c r="BK175" s="416"/>
      <c r="BL175" s="416" t="s">
        <v>114</v>
      </c>
      <c r="BM175" s="408" t="s">
        <v>616</v>
      </c>
      <c r="BN175" s="408" t="s">
        <v>133</v>
      </c>
      <c r="BO175" s="673" t="s">
        <v>133</v>
      </c>
    </row>
    <row r="176" spans="1:67" ht="72.75">
      <c r="A176" s="748"/>
      <c r="B176" s="751"/>
      <c r="C176" s="816"/>
      <c r="D176" s="801"/>
      <c r="E176" s="801"/>
      <c r="F176" s="803"/>
      <c r="G176" s="805"/>
      <c r="H176" s="487"/>
      <c r="I176" s="736"/>
      <c r="J176" s="463"/>
      <c r="K176" s="736"/>
      <c r="L176" s="738"/>
      <c r="M176" s="464"/>
      <c r="N176" s="592"/>
      <c r="O176" s="592"/>
      <c r="P176" s="486"/>
      <c r="Q176" s="411"/>
      <c r="R176" s="797"/>
      <c r="S176" s="455"/>
      <c r="T176" s="797"/>
      <c r="U176" s="455"/>
      <c r="V176" s="797"/>
      <c r="W176" s="455"/>
      <c r="X176" s="458"/>
      <c r="Y176" s="455"/>
      <c r="Z176" s="455"/>
      <c r="AA176" s="464"/>
      <c r="AB176" s="243">
        <v>2</v>
      </c>
      <c r="AC176" s="289" t="s">
        <v>1483</v>
      </c>
      <c r="AD176" s="239">
        <v>1</v>
      </c>
      <c r="AE176" s="289" t="s">
        <v>1493</v>
      </c>
      <c r="AF176" s="245" t="str">
        <f t="shared" si="8"/>
        <v>Impacto</v>
      </c>
      <c r="AG176" s="292" t="s">
        <v>294</v>
      </c>
      <c r="AH176" s="241">
        <f t="shared" si="9"/>
        <v>0.1</v>
      </c>
      <c r="AI176" s="292" t="s">
        <v>98</v>
      </c>
      <c r="AJ176" s="241">
        <f t="shared" si="10"/>
        <v>0.15</v>
      </c>
      <c r="AK176" s="247">
        <f t="shared" si="11"/>
        <v>0.25</v>
      </c>
      <c r="AL176" s="248">
        <f>IFERROR(IF(AND(AF175="Probabilidad",AF176="Probabilidad"),(AL175-(+AL175*AK176)),IF(AF176="Probabilidad",(S175-(+S175*AK176)),IF(AF176="Impacto",AL175,""))),"")</f>
        <v>0.36</v>
      </c>
      <c r="AM176" s="248">
        <f>IFERROR(IF(AND(AF175="Impacto",AF176="Impacto"),(AM175-(+AM175*AK176)),IF(AF176="Impacto",(Y175-(Y175*AK176)),IF(AF176="Probabilidad",AM175,""))),"")</f>
        <v>0.30000000000000004</v>
      </c>
      <c r="AN176" s="292" t="s">
        <v>99</v>
      </c>
      <c r="AO176" s="292" t="s">
        <v>100</v>
      </c>
      <c r="AP176" s="292" t="s">
        <v>101</v>
      </c>
      <c r="AQ176" s="487"/>
      <c r="AR176" s="463"/>
      <c r="AS176" s="463"/>
      <c r="AT176" s="464"/>
      <c r="AU176" s="463"/>
      <c r="AV176" s="463"/>
      <c r="AW176" s="464"/>
      <c r="AX176" s="464"/>
      <c r="AY176" s="464"/>
      <c r="AZ176" s="487"/>
      <c r="BA176" s="593"/>
      <c r="BB176" s="593"/>
      <c r="BC176" s="593"/>
      <c r="BD176" s="593"/>
      <c r="BE176" s="593"/>
      <c r="BF176" s="408"/>
      <c r="BG176" s="408"/>
      <c r="BH176" s="416"/>
      <c r="BI176" s="416"/>
      <c r="BJ176" s="416"/>
      <c r="BK176" s="416"/>
      <c r="BL176" s="416"/>
      <c r="BM176" s="408"/>
      <c r="BN176" s="408"/>
      <c r="BO176" s="673"/>
    </row>
    <row r="177" spans="1:67" ht="94.5">
      <c r="A177" s="748"/>
      <c r="B177" s="751"/>
      <c r="C177" s="816"/>
      <c r="D177" s="801"/>
      <c r="E177" s="801"/>
      <c r="F177" s="803"/>
      <c r="G177" s="805"/>
      <c r="H177" s="487"/>
      <c r="I177" s="736"/>
      <c r="J177" s="463"/>
      <c r="K177" s="736"/>
      <c r="L177" s="738"/>
      <c r="M177" s="464"/>
      <c r="N177" s="592"/>
      <c r="O177" s="592"/>
      <c r="P177" s="486"/>
      <c r="Q177" s="411"/>
      <c r="R177" s="797"/>
      <c r="S177" s="455"/>
      <c r="T177" s="797"/>
      <c r="U177" s="455"/>
      <c r="V177" s="797"/>
      <c r="W177" s="455"/>
      <c r="X177" s="458"/>
      <c r="Y177" s="455"/>
      <c r="Z177" s="455"/>
      <c r="AA177" s="464"/>
      <c r="AB177" s="243">
        <v>3</v>
      </c>
      <c r="AC177" s="289" t="s">
        <v>1927</v>
      </c>
      <c r="AD177" s="239">
        <v>1</v>
      </c>
      <c r="AE177" s="289" t="s">
        <v>1495</v>
      </c>
      <c r="AF177" s="245" t="str">
        <f t="shared" si="8"/>
        <v>Impacto</v>
      </c>
      <c r="AG177" s="292" t="s">
        <v>294</v>
      </c>
      <c r="AH177" s="241">
        <f t="shared" si="9"/>
        <v>0.1</v>
      </c>
      <c r="AI177" s="292" t="s">
        <v>98</v>
      </c>
      <c r="AJ177" s="241">
        <f t="shared" si="10"/>
        <v>0.15</v>
      </c>
      <c r="AK177" s="247">
        <f t="shared" si="11"/>
        <v>0.25</v>
      </c>
      <c r="AL177" s="248">
        <f>IFERROR(IF(AND(AF176="Probabilidad",AF177="Probabilidad"),(AL176-(+AL176*AK177)),IF(AND(AF176="Impacto",AF177="Probabilidad"),(AL175-(+AL175*AK177)),IF(AF177="Impacto",AL176,""))),"")</f>
        <v>0.36</v>
      </c>
      <c r="AM177" s="248">
        <f>IFERROR(IF(AND(AF176="Impacto",AF177="Impacto"),(AM176-(+AM176*AK177)),IF(AND(AF176="Probabilidad",AF177="Impacto"),(AM175-(+AM175*AK177)),IF(AF177="Probabilidad",AM176,""))),"")</f>
        <v>0.22500000000000003</v>
      </c>
      <c r="AN177" s="292" t="s">
        <v>99</v>
      </c>
      <c r="AO177" s="292" t="s">
        <v>100</v>
      </c>
      <c r="AP177" s="292" t="s">
        <v>101</v>
      </c>
      <c r="AQ177" s="487"/>
      <c r="AR177" s="463"/>
      <c r="AS177" s="463"/>
      <c r="AT177" s="464"/>
      <c r="AU177" s="463"/>
      <c r="AV177" s="463"/>
      <c r="AW177" s="464"/>
      <c r="AX177" s="464"/>
      <c r="AY177" s="464"/>
      <c r="AZ177" s="487"/>
      <c r="BA177" s="593"/>
      <c r="BB177" s="593"/>
      <c r="BC177" s="593"/>
      <c r="BD177" s="593"/>
      <c r="BE177" s="593"/>
      <c r="BF177" s="408"/>
      <c r="BG177" s="408"/>
      <c r="BH177" s="416"/>
      <c r="BI177" s="416"/>
      <c r="BJ177" s="416"/>
      <c r="BK177" s="416"/>
      <c r="BL177" s="416"/>
      <c r="BM177" s="408"/>
      <c r="BN177" s="408"/>
      <c r="BO177" s="673"/>
    </row>
    <row r="178" spans="1:67" ht="72.75">
      <c r="A178" s="748"/>
      <c r="B178" s="751"/>
      <c r="C178" s="816"/>
      <c r="D178" s="801"/>
      <c r="E178" s="801"/>
      <c r="F178" s="803"/>
      <c r="G178" s="805"/>
      <c r="H178" s="487"/>
      <c r="I178" s="736"/>
      <c r="J178" s="463"/>
      <c r="K178" s="736"/>
      <c r="L178" s="738"/>
      <c r="M178" s="464"/>
      <c r="N178" s="592"/>
      <c r="O178" s="592"/>
      <c r="P178" s="486"/>
      <c r="Q178" s="411"/>
      <c r="R178" s="797"/>
      <c r="S178" s="455"/>
      <c r="T178" s="797"/>
      <c r="U178" s="455"/>
      <c r="V178" s="797"/>
      <c r="W178" s="455"/>
      <c r="X178" s="458"/>
      <c r="Y178" s="455"/>
      <c r="Z178" s="455"/>
      <c r="AA178" s="464"/>
      <c r="AB178" s="243">
        <v>4</v>
      </c>
      <c r="AC178" s="299" t="s">
        <v>1496</v>
      </c>
      <c r="AD178" s="239">
        <v>1</v>
      </c>
      <c r="AE178" s="299" t="s">
        <v>1497</v>
      </c>
      <c r="AF178" s="245" t="str">
        <f t="shared" si="8"/>
        <v>Probabilidad</v>
      </c>
      <c r="AG178" s="292" t="s">
        <v>97</v>
      </c>
      <c r="AH178" s="241">
        <f t="shared" si="9"/>
        <v>0.25</v>
      </c>
      <c r="AI178" s="292" t="s">
        <v>98</v>
      </c>
      <c r="AJ178" s="241">
        <f t="shared" si="10"/>
        <v>0.15</v>
      </c>
      <c r="AK178" s="247">
        <f t="shared" si="11"/>
        <v>0.4</v>
      </c>
      <c r="AL178" s="248">
        <f>IFERROR(IF(AND(AF177="Probabilidad",AF178="Probabilidad"),(AL177-(+AL177*AK178)),IF(AND(AF177="Impacto",AF178="Probabilidad"),(AL176-(+AL176*AK178)),IF(AF178="Impacto",AL177,""))),"")</f>
        <v>0.216</v>
      </c>
      <c r="AM178" s="256">
        <f>IFERROR(IF(AND(AF177="Impacto",AF178="Impacto"),(AM177-(+AM177*AK178)),IF(AND(AF177="Probabilidad",AF178="Impacto"),(AM176-(+AM176*AK178)),IF(AF178="Probabilidad",AM177,""))),"")</f>
        <v>0.22500000000000003</v>
      </c>
      <c r="AN178" s="292" t="s">
        <v>99</v>
      </c>
      <c r="AO178" s="292" t="s">
        <v>100</v>
      </c>
      <c r="AP178" s="292" t="s">
        <v>101</v>
      </c>
      <c r="AQ178" s="487"/>
      <c r="AR178" s="463"/>
      <c r="AS178" s="463"/>
      <c r="AT178" s="464"/>
      <c r="AU178" s="463"/>
      <c r="AV178" s="463"/>
      <c r="AW178" s="464"/>
      <c r="AX178" s="464"/>
      <c r="AY178" s="464"/>
      <c r="AZ178" s="487"/>
      <c r="BA178" s="593"/>
      <c r="BB178" s="593"/>
      <c r="BC178" s="593"/>
      <c r="BD178" s="593"/>
      <c r="BE178" s="593"/>
      <c r="BF178" s="408"/>
      <c r="BG178" s="408"/>
      <c r="BH178" s="416"/>
      <c r="BI178" s="416"/>
      <c r="BJ178" s="416"/>
      <c r="BK178" s="416"/>
      <c r="BL178" s="416"/>
      <c r="BM178" s="408"/>
      <c r="BN178" s="408"/>
      <c r="BO178" s="673"/>
    </row>
    <row r="179" spans="1:67" ht="174" thickBot="1">
      <c r="A179" s="769"/>
      <c r="B179" s="770"/>
      <c r="C179" s="817"/>
      <c r="D179" s="802"/>
      <c r="E179" s="802"/>
      <c r="F179" s="804"/>
      <c r="G179" s="806"/>
      <c r="H179" s="452"/>
      <c r="I179" s="757"/>
      <c r="J179" s="472"/>
      <c r="K179" s="757"/>
      <c r="L179" s="799"/>
      <c r="M179" s="756"/>
      <c r="N179" s="800"/>
      <c r="O179" s="800"/>
      <c r="P179" s="504"/>
      <c r="Q179" s="412"/>
      <c r="R179" s="798"/>
      <c r="S179" s="760"/>
      <c r="T179" s="798"/>
      <c r="U179" s="760"/>
      <c r="V179" s="798"/>
      <c r="W179" s="760"/>
      <c r="X179" s="516"/>
      <c r="Y179" s="760"/>
      <c r="Z179" s="760"/>
      <c r="AA179" s="756"/>
      <c r="AB179" s="150">
        <v>5</v>
      </c>
      <c r="AC179" s="222" t="s">
        <v>1498</v>
      </c>
      <c r="AD179" s="131">
        <v>1</v>
      </c>
      <c r="AE179" s="222" t="s">
        <v>1486</v>
      </c>
      <c r="AF179" s="142" t="str">
        <f t="shared" si="8"/>
        <v>Probabilidad</v>
      </c>
      <c r="AG179" s="162" t="s">
        <v>97</v>
      </c>
      <c r="AH179" s="214">
        <f t="shared" si="9"/>
        <v>0.25</v>
      </c>
      <c r="AI179" s="162" t="s">
        <v>98</v>
      </c>
      <c r="AJ179" s="214">
        <f t="shared" si="10"/>
        <v>0.15</v>
      </c>
      <c r="AK179" s="152">
        <f t="shared" si="11"/>
        <v>0.4</v>
      </c>
      <c r="AL179" s="153">
        <f>IFERROR(IF(AND(AF178="Probabilidad",AF179="Probabilidad"),(AL178-(+AL178*AK179)),IF(AND(AF178="Impacto",AF179="Probabilidad"),(AL177-(+AL177*AK179)),IF(AF179="Impacto",AL178,""))),"")</f>
        <v>0.12959999999999999</v>
      </c>
      <c r="AM179" s="153">
        <f>IFERROR(IF(AND(AF178="Impacto",AF179="Impacto"),(AM178-(+AM178*AK179)),IF(AND(AF178="Probabilidad",AF179="Impacto"),(AM177-(+AM177*AK179)),IF(AF179="Probabilidad",AM178,""))),"")</f>
        <v>0.22500000000000003</v>
      </c>
      <c r="AN179" s="162" t="s">
        <v>99</v>
      </c>
      <c r="AO179" s="162" t="s">
        <v>100</v>
      </c>
      <c r="AP179" s="162" t="s">
        <v>101</v>
      </c>
      <c r="AQ179" s="452"/>
      <c r="AR179" s="472"/>
      <c r="AS179" s="472"/>
      <c r="AT179" s="756"/>
      <c r="AU179" s="472"/>
      <c r="AV179" s="472"/>
      <c r="AW179" s="756"/>
      <c r="AX179" s="756"/>
      <c r="AY179" s="756"/>
      <c r="AZ179" s="452"/>
      <c r="BA179" s="796"/>
      <c r="BB179" s="796"/>
      <c r="BC179" s="796"/>
      <c r="BD179" s="796"/>
      <c r="BE179" s="796"/>
      <c r="BF179" s="409"/>
      <c r="BG179" s="409"/>
      <c r="BH179" s="417"/>
      <c r="BI179" s="417"/>
      <c r="BJ179" s="417"/>
      <c r="BK179" s="417"/>
      <c r="BL179" s="417"/>
      <c r="BM179" s="409"/>
      <c r="BN179" s="409"/>
      <c r="BO179" s="746"/>
    </row>
    <row r="180" spans="1:67" ht="89.25">
      <c r="A180" s="747" t="s">
        <v>889</v>
      </c>
      <c r="B180" s="750" t="s">
        <v>890</v>
      </c>
      <c r="C180" s="753" t="s">
        <v>891</v>
      </c>
      <c r="D180" s="771" t="s">
        <v>1470</v>
      </c>
      <c r="E180" s="771" t="s">
        <v>892</v>
      </c>
      <c r="F180" s="670">
        <v>1</v>
      </c>
      <c r="G180" s="655" t="s">
        <v>1928</v>
      </c>
      <c r="H180" s="646" t="s">
        <v>1894</v>
      </c>
      <c r="I180" s="765" t="s">
        <v>1473</v>
      </c>
      <c r="J180" s="659" t="s">
        <v>1929</v>
      </c>
      <c r="K180" s="765" t="s">
        <v>192</v>
      </c>
      <c r="L180" s="638" t="s">
        <v>349</v>
      </c>
      <c r="M180" s="653" t="s">
        <v>1475</v>
      </c>
      <c r="N180" s="638" t="s">
        <v>1930</v>
      </c>
      <c r="O180" s="638" t="s">
        <v>1931</v>
      </c>
      <c r="P180" s="655" t="s">
        <v>114</v>
      </c>
      <c r="Q180" s="762" t="s">
        <v>114</v>
      </c>
      <c r="R180" s="646" t="s">
        <v>91</v>
      </c>
      <c r="S180" s="651">
        <f>IF(R180="Muy Alta",100%,IF(R180="Alta",80%,IF(R180="Media",60%,IF(R180="Baja",40%,IF(R180="Muy Baja",20%,"")))))</f>
        <v>0.6</v>
      </c>
      <c r="T180" s="646" t="s">
        <v>195</v>
      </c>
      <c r="U180" s="651">
        <f>IF(T180="Catastrófico",100%,IF(T180="Mayor",80%,IF(T180="Moderado",60%,IF(T180="Menor",40%,IF(T180="Leve",20%,"")))))</f>
        <v>0.4</v>
      </c>
      <c r="V180" s="646" t="s">
        <v>125</v>
      </c>
      <c r="W180" s="651">
        <f>IF(V180="Catastrófico",100%,IF(V180="Mayor",80%,IF(V180="Moderado",60%,IF(V180="Menor",40%,IF(V180="Leve",20%,"")))))</f>
        <v>0.2</v>
      </c>
      <c r="X180" s="653" t="str">
        <f>IF(Y180=100%,"Catastrófico",IF(Y180=80%,"Mayor",IF(Y180=60%,"Moderado",IF(Y180=40%,"Menor",IF(Y180=20%,"Leve","")))))</f>
        <v>Menor</v>
      </c>
      <c r="Y180" s="651">
        <f>IF(AND(U180="",W180=""),"",MAX(U180,W180))</f>
        <v>0.4</v>
      </c>
      <c r="Z180" s="651" t="str">
        <f>CONCATENATE(R180,X180)</f>
        <v>MediaMenor</v>
      </c>
      <c r="AA180" s="644" t="str">
        <f>IF(Z180="Muy AltaLeve","Alto",IF(Z180="Muy AltaMenor","Alto",IF(Z180="Muy AltaModerado","Alto",IF(Z180="Muy AltaMayor","Alto",IF(Z180="Muy AltaCatastrófico","Extremo",IF(Z180="AltaLeve","Moderado",IF(Z180="AltaMenor","Moderado",IF(Z180="AltaModerado","Alto",IF(Z180="AltaMayor","Alto",IF(Z180="AltaCatastrófico","Extremo",IF(Z180="MediaLeve","Moderado",IF(Z180="MediaMenor","Moderado",IF(Z180="MediaModerado","Moderado",IF(Z180="MediaMayor","Alto",IF(Z180="MediaCatastrófico","Extremo",IF(Z180="BajaLeve","Bajo",IF(Z180="BajaMenor","Moderado",IF(Z180="BajaModerado","Moderado",IF(Z180="BajaMayor","Alto",IF(Z180="BajaCatastrófico","Extremo",IF(Z180="Muy BajaLeve","Bajo",IF(Z180="Muy BajaMenor","Bajo",IF(Z180="Muy BajaModerado","Moderado",IF(Z180="Muy BajaMayor","Alto",IF(Z180="Muy BajaCatastrófico","Extremo","")))))))))))))))))))))))))</f>
        <v>Moderado</v>
      </c>
      <c r="AB180" s="26">
        <v>1</v>
      </c>
      <c r="AC180" s="300" t="s">
        <v>1932</v>
      </c>
      <c r="AD180" s="74" t="s">
        <v>1492</v>
      </c>
      <c r="AE180" s="73" t="s">
        <v>1486</v>
      </c>
      <c r="AF180" s="30" t="str">
        <f t="shared" si="8"/>
        <v>Probabilidad</v>
      </c>
      <c r="AG180" s="27" t="s">
        <v>250</v>
      </c>
      <c r="AH180" s="75">
        <f t="shared" si="9"/>
        <v>0.15</v>
      </c>
      <c r="AI180" s="27" t="s">
        <v>98</v>
      </c>
      <c r="AJ180" s="75">
        <f t="shared" si="10"/>
        <v>0.15</v>
      </c>
      <c r="AK180" s="76">
        <f t="shared" si="11"/>
        <v>0.3</v>
      </c>
      <c r="AL180" s="28">
        <f>IFERROR(IF(AF180="Probabilidad",(S180-(+S180*AK180)),IF(AF180="Impacto",S180,"")),"")</f>
        <v>0.42</v>
      </c>
      <c r="AM180" s="28">
        <f>IFERROR(IF(AF180="Impacto",(Y180-(+Y180*AK180)),IF(AF180="Probabilidad",Y180,"")),"")</f>
        <v>0.4</v>
      </c>
      <c r="AN180" s="29" t="s">
        <v>99</v>
      </c>
      <c r="AO180" s="29" t="s">
        <v>100</v>
      </c>
      <c r="AP180" s="29" t="s">
        <v>101</v>
      </c>
      <c r="AQ180" s="646" t="s">
        <v>1933</v>
      </c>
      <c r="AR180" s="642">
        <f>S180</f>
        <v>0.6</v>
      </c>
      <c r="AS180" s="642">
        <f>IF(AL180="","",MIN(AL180:AL181))</f>
        <v>0.29399999999999998</v>
      </c>
      <c r="AT180" s="644" t="str">
        <f>IFERROR(IF(AS180="","",IF(AS180&lt;=0.2,"Muy Baja",IF(AS180&lt;=0.4,"Baja",IF(AS180&lt;=0.6,"Media",IF(AS180&lt;=0.8,"Alta","Muy Alta"))))),"")</f>
        <v>Baja</v>
      </c>
      <c r="AU180" s="642">
        <f>Y180</f>
        <v>0.4</v>
      </c>
      <c r="AV180" s="642">
        <f>IF(AM180="","",MIN(AM180:AM181))</f>
        <v>0.4</v>
      </c>
      <c r="AW180" s="644" t="str">
        <f>IFERROR(IF(AV180="","",IF(AV180&lt;=0.2,"Leve",IF(AV180&lt;=0.4,"Menor",IF(AV180&lt;=0.6,"Moderado",IF(AV180&lt;=0.8,"Mayor","Catastrófico"))))),"")</f>
        <v>Menor</v>
      </c>
      <c r="AX180" s="644" t="str">
        <f>AA180</f>
        <v>Moderado</v>
      </c>
      <c r="AY180" s="644" t="str">
        <f>IFERROR(IF(OR(AND(AT180="Muy Baja",AW180="Leve"),AND(AT180="Muy Baja",AW180="Menor"),AND(AT180="Baja",AW180="Leve")),"Bajo",IF(OR(AND(AT180="Muy baja",AW180="Moderado"),AND(AT180="Baja",AW180="Menor"),AND(AT180="Baja",AW180="Moderado"),AND(AT180="Media",AW180="Leve"),AND(AT180="Media",AW180="Menor"),AND(AT180="Media",AW180="Moderado"),AND(AT180="Alta",AW180="Leve"),AND(AT180="Alta",AW180="Menor")),"Moderado",IF(OR(AND(AT180="Muy Baja",AW180="Mayor"),AND(AT180="Baja",AW180="Mayor"),AND(AT180="Media",AW180="Mayor"),AND(AT180="Alta",AW180="Moderado"),AND(AT180="Alta",AW180="Mayor"),AND(AT180="Muy Alta",AW180="Leve"),AND(AT180="Muy Alta",AW180="Menor"),AND(AT180="Muy Alta",AW180="Moderado"),AND(AT180="Muy Alta",AW180="Mayor")),"Alto",IF(OR(AND(AT180="Muy Baja",AW180="Catastrófico"),AND(AT180="Baja",AW180="Catastrófico"),AND(AT180="Media",AW180="Catastrófico"),AND(AT180="Alta",AW180="Catastrófico"),AND(AT180="Muy Alta",AW180="Catastrófico")),"Extremo","")))),"")</f>
        <v>Moderado</v>
      </c>
      <c r="AZ180" s="765" t="s">
        <v>105</v>
      </c>
      <c r="BA180" s="638" t="s">
        <v>1934</v>
      </c>
      <c r="BB180" s="638" t="s">
        <v>1935</v>
      </c>
      <c r="BC180" s="638" t="s">
        <v>1277</v>
      </c>
      <c r="BD180" s="638" t="s">
        <v>1936</v>
      </c>
      <c r="BE180" s="648">
        <v>45657</v>
      </c>
      <c r="BF180" s="638" t="s">
        <v>1937</v>
      </c>
      <c r="BG180" s="638" t="s">
        <v>1938</v>
      </c>
      <c r="BH180" s="640">
        <v>0.25</v>
      </c>
      <c r="BI180" s="640"/>
      <c r="BJ180" s="638"/>
      <c r="BK180" s="638"/>
      <c r="BL180" s="762" t="s">
        <v>613</v>
      </c>
      <c r="BM180" s="655" t="s">
        <v>113</v>
      </c>
      <c r="BN180" s="655" t="s">
        <v>613</v>
      </c>
      <c r="BO180" s="763" t="s">
        <v>613</v>
      </c>
    </row>
    <row r="181" spans="1:67" ht="89.25">
      <c r="A181" s="748"/>
      <c r="B181" s="751"/>
      <c r="C181" s="754"/>
      <c r="D181" s="682"/>
      <c r="E181" s="682"/>
      <c r="F181" s="483"/>
      <c r="G181" s="486"/>
      <c r="H181" s="487"/>
      <c r="I181" s="736"/>
      <c r="J181" s="463"/>
      <c r="K181" s="736"/>
      <c r="L181" s="408"/>
      <c r="M181" s="458"/>
      <c r="N181" s="408"/>
      <c r="O181" s="408"/>
      <c r="P181" s="486"/>
      <c r="Q181" s="411"/>
      <c r="R181" s="487"/>
      <c r="S181" s="455"/>
      <c r="T181" s="487"/>
      <c r="U181" s="455"/>
      <c r="V181" s="487"/>
      <c r="W181" s="455"/>
      <c r="X181" s="458"/>
      <c r="Y181" s="455"/>
      <c r="Z181" s="455"/>
      <c r="AA181" s="464"/>
      <c r="AB181" s="243">
        <v>2</v>
      </c>
      <c r="AC181" s="301" t="s">
        <v>1939</v>
      </c>
      <c r="AD181" s="239">
        <v>2</v>
      </c>
      <c r="AE181" s="237" t="s">
        <v>1940</v>
      </c>
      <c r="AF181" s="245" t="str">
        <f t="shared" si="8"/>
        <v>Probabilidad</v>
      </c>
      <c r="AG181" s="246" t="s">
        <v>250</v>
      </c>
      <c r="AH181" s="241">
        <f t="shared" si="9"/>
        <v>0.15</v>
      </c>
      <c r="AI181" s="246" t="s">
        <v>98</v>
      </c>
      <c r="AJ181" s="241">
        <f t="shared" si="10"/>
        <v>0.15</v>
      </c>
      <c r="AK181" s="247">
        <f t="shared" si="11"/>
        <v>0.3</v>
      </c>
      <c r="AL181" s="248">
        <f>IFERROR(IF(AND(AF180="Probabilidad",AF181="Probabilidad"),(AL180-(+AL180*AK181)),IF(AF181="Probabilidad",(S180-(+S180*AK181)),IF(AF181="Impacto",AL180,""))),"")</f>
        <v>0.29399999999999998</v>
      </c>
      <c r="AM181" s="248">
        <f>IFERROR(IF(AND(AF180="Impacto",AF181="Impacto"),(AM180-(+AM180*AK181)),IF(AF181="Impacto",(Y180-(+Y180*AK181)),IF(AF181="Probabilidad",AM180,""))),"")</f>
        <v>0.4</v>
      </c>
      <c r="AN181" s="249" t="s">
        <v>99</v>
      </c>
      <c r="AO181" s="249" t="s">
        <v>100</v>
      </c>
      <c r="AP181" s="249" t="s">
        <v>101</v>
      </c>
      <c r="AQ181" s="487"/>
      <c r="AR181" s="463"/>
      <c r="AS181" s="463"/>
      <c r="AT181" s="464"/>
      <c r="AU181" s="463"/>
      <c r="AV181" s="463"/>
      <c r="AW181" s="464"/>
      <c r="AX181" s="464"/>
      <c r="AY181" s="464"/>
      <c r="AZ181" s="736"/>
      <c r="BA181" s="408"/>
      <c r="BB181" s="408"/>
      <c r="BC181" s="408"/>
      <c r="BD181" s="408"/>
      <c r="BE181" s="492"/>
      <c r="BF181" s="408"/>
      <c r="BG181" s="408"/>
      <c r="BH181" s="408"/>
      <c r="BI181" s="408"/>
      <c r="BJ181" s="408"/>
      <c r="BK181" s="408"/>
      <c r="BL181" s="411"/>
      <c r="BM181" s="486"/>
      <c r="BN181" s="486"/>
      <c r="BO181" s="764"/>
    </row>
    <row r="182" spans="1:67" ht="89.25">
      <c r="A182" s="748"/>
      <c r="B182" s="751"/>
      <c r="C182" s="754"/>
      <c r="D182" s="682" t="s">
        <v>1470</v>
      </c>
      <c r="E182" s="682" t="s">
        <v>892</v>
      </c>
      <c r="F182" s="483">
        <v>2</v>
      </c>
      <c r="G182" s="486" t="s">
        <v>1941</v>
      </c>
      <c r="H182" s="487" t="s">
        <v>1894</v>
      </c>
      <c r="I182" s="736" t="s">
        <v>1487</v>
      </c>
      <c r="J182" s="463" t="s">
        <v>1942</v>
      </c>
      <c r="K182" s="736" t="s">
        <v>192</v>
      </c>
      <c r="L182" s="408" t="s">
        <v>349</v>
      </c>
      <c r="M182" s="458" t="s">
        <v>1475</v>
      </c>
      <c r="N182" s="408" t="s">
        <v>1943</v>
      </c>
      <c r="O182" s="408" t="s">
        <v>1944</v>
      </c>
      <c r="P182" s="486" t="s">
        <v>114</v>
      </c>
      <c r="Q182" s="411" t="s">
        <v>114</v>
      </c>
      <c r="R182" s="487" t="s">
        <v>91</v>
      </c>
      <c r="S182" s="455">
        <f>IF(R182="Muy Alta",100%,IF(R182="Alta",80%,IF(R182="Media",60%,IF(R182="Baja",40%,IF(R182="Muy Baja",20%,"")))))</f>
        <v>0.6</v>
      </c>
      <c r="T182" s="487" t="s">
        <v>195</v>
      </c>
      <c r="U182" s="455">
        <f>IF(T182="Catastrófico",100%,IF(T182="Mayor",80%,IF(T182="Moderado",60%,IF(T182="Menor",40%,IF(T182="Leve",20%,"")))))</f>
        <v>0.4</v>
      </c>
      <c r="V182" s="487" t="s">
        <v>125</v>
      </c>
      <c r="W182" s="455">
        <f>IF(V182="Catastrófico",100%,IF(V182="Mayor",80%,IF(V182="Moderado",60%,IF(V182="Menor",40%,IF(V182="Leve",20%,"")))))</f>
        <v>0.2</v>
      </c>
      <c r="X182" s="458" t="str">
        <f>IF(Y182=100%,"Catastrófico",IF(Y182=80%,"Mayor",IF(Y182=60%,"Moderado",IF(Y182=40%,"Menor",IF(Y182=20%,"Leve","")))))</f>
        <v>Menor</v>
      </c>
      <c r="Y182" s="455">
        <f>IF(AND(U182="",W182=""),"",MAX(U182,W182))</f>
        <v>0.4</v>
      </c>
      <c r="Z182" s="455" t="str">
        <f>CONCATENATE(R182,X182)</f>
        <v>MediaMenor</v>
      </c>
      <c r="AA182" s="464" t="str">
        <f>IF(Z182="Muy AltaLeve","Alto",IF(Z182="Muy AltaMenor","Alto",IF(Z182="Muy AltaModerado","Alto",IF(Z182="Muy AltaMayor","Alto",IF(Z182="Muy AltaCatastrófico","Extremo",IF(Z182="AltaLeve","Moderado",IF(Z182="AltaMenor","Moderado",IF(Z182="AltaModerado","Alto",IF(Z182="AltaMayor","Alto",IF(Z182="AltaCatastrófico","Extremo",IF(Z182="MediaLeve","Moderado",IF(Z182="MediaMenor","Moderado",IF(Z182="MediaModerado","Moderado",IF(Z182="MediaMayor","Alto",IF(Z182="MediaCatastrófico","Extremo",IF(Z182="BajaLeve","Bajo",IF(Z182="BajaMenor","Moderado",IF(Z182="BajaModerado","Moderado",IF(Z182="BajaMayor","Alto",IF(Z182="BajaCatastrófico","Extremo",IF(Z182="Muy BajaLeve","Bajo",IF(Z182="Muy BajaMenor","Bajo",IF(Z182="Muy BajaModerado","Moderado",IF(Z182="Muy BajaMayor","Alto",IF(Z182="Muy BajaCatastrófico","Extremo","")))))))))))))))))))))))))</f>
        <v>Moderado</v>
      </c>
      <c r="AB182" s="243">
        <v>1</v>
      </c>
      <c r="AC182" s="301" t="s">
        <v>1932</v>
      </c>
      <c r="AD182" s="239" t="s">
        <v>1713</v>
      </c>
      <c r="AE182" s="237" t="s">
        <v>1486</v>
      </c>
      <c r="AF182" s="245" t="str">
        <f t="shared" si="8"/>
        <v>Probabilidad</v>
      </c>
      <c r="AG182" s="246" t="s">
        <v>250</v>
      </c>
      <c r="AH182" s="241">
        <f t="shared" si="9"/>
        <v>0.15</v>
      </c>
      <c r="AI182" s="246" t="s">
        <v>98</v>
      </c>
      <c r="AJ182" s="241">
        <f t="shared" si="10"/>
        <v>0.15</v>
      </c>
      <c r="AK182" s="247">
        <f t="shared" si="11"/>
        <v>0.3</v>
      </c>
      <c r="AL182" s="248">
        <f>IFERROR(IF(AF182="Probabilidad",(S182-(+S182*AK182)),IF(AF182="Impacto",S182,"")),"")</f>
        <v>0.42</v>
      </c>
      <c r="AM182" s="248">
        <f>IFERROR(IF(AF182="Impacto",(Y182-(+Y182*AK182)),IF(AF182="Probabilidad",Y182,"")),"")</f>
        <v>0.4</v>
      </c>
      <c r="AN182" s="249" t="s">
        <v>99</v>
      </c>
      <c r="AO182" s="249" t="s">
        <v>100</v>
      </c>
      <c r="AP182" s="249" t="s">
        <v>101</v>
      </c>
      <c r="AQ182" s="487" t="s">
        <v>1945</v>
      </c>
      <c r="AR182" s="462">
        <f>S182</f>
        <v>0.6</v>
      </c>
      <c r="AS182" s="462">
        <f>IF(AL182="","",MIN(AL182:AL184))</f>
        <v>0.1764</v>
      </c>
      <c r="AT182" s="464" t="str">
        <f>IFERROR(IF(AS182="","",IF(AS182&lt;=0.2,"Muy Baja",IF(AS182&lt;=0.4,"Baja",IF(AS182&lt;=0.6,"Media",IF(AS182&lt;=0.8,"Alta","Muy Alta"))))),"")</f>
        <v>Muy Baja</v>
      </c>
      <c r="AU182" s="462">
        <f>Y182</f>
        <v>0.4</v>
      </c>
      <c r="AV182" s="462">
        <f>IF(AM182="","",MIN(AM182:AM184))</f>
        <v>0.4</v>
      </c>
      <c r="AW182" s="464" t="str">
        <f>IFERROR(IF(AV182="","",IF(AV182&lt;=0.2,"Leve",IF(AV182&lt;=0.4,"Menor",IF(AV182&lt;=0.6,"Moderado",IF(AV182&lt;=0.8,"Mayor","Catastrófico"))))),"")</f>
        <v>Menor</v>
      </c>
      <c r="AX182" s="464" t="str">
        <f>AA182</f>
        <v>Moderado</v>
      </c>
      <c r="AY182" s="795" t="str">
        <f>IFERROR(IF(OR(AND(AT182="Muy Baja",AW182="Leve"),AND(AT182="Muy Baja",AW182="Menor"),AND(AT182="Baja",AW182="Leve")),"Bajo",IF(OR(AND(AT182="Muy baja",AW182="Moderado"),AND(AT182="Baja",AW182="Menor"),AND(AT182="Baja",AW182="Moderado"),AND(AT182="Media",AW182="Leve"),AND(AT182="Media",AW182="Menor"),AND(AT182="Media",AW182="Moderado"),AND(AT182="Alta",AW182="Leve"),AND(AT182="Alta",AW182="Menor")),"Moderado",IF(OR(AND(AT182="Muy Baja",AW182="Mayor"),AND(AT182="Baja",AW182="Mayor"),AND(AT182="Media",AW182="Mayor"),AND(AT182="Alta",AW182="Moderado"),AND(AT182="Alta",AW182="Mayor"),AND(AT182="Muy Alta",AW182="Leve"),AND(AT182="Muy Alta",AW182="Menor"),AND(AT182="Muy Alta",AW182="Moderado"),AND(AT182="Muy Alta",AW182="Mayor")),"Alto",IF(OR(AND(AT182="Muy Baja",AW182="Catastrófico"),AND(AT182="Baja",AW182="Catastrófico"),AND(AT182="Media",AW182="Catastrófico"),AND(AT182="Alta",AW182="Catastrófico"),AND(AT182="Muy Alta",AW182="Catastrófico")),"Extremo","")))),"")</f>
        <v>Bajo</v>
      </c>
      <c r="AZ182" s="736" t="s">
        <v>132</v>
      </c>
      <c r="BA182" s="408" t="s">
        <v>114</v>
      </c>
      <c r="BB182" s="408" t="s">
        <v>114</v>
      </c>
      <c r="BC182" s="408" t="s">
        <v>114</v>
      </c>
      <c r="BD182" s="408" t="s">
        <v>114</v>
      </c>
      <c r="BE182" s="408" t="s">
        <v>114</v>
      </c>
      <c r="BF182" s="408" t="s">
        <v>613</v>
      </c>
      <c r="BG182" s="408" t="s">
        <v>613</v>
      </c>
      <c r="BH182" s="416" t="s">
        <v>613</v>
      </c>
      <c r="BI182" s="416"/>
      <c r="BJ182" s="416"/>
      <c r="BK182" s="416"/>
      <c r="BL182" s="416" t="s">
        <v>613</v>
      </c>
      <c r="BM182" s="408" t="s">
        <v>113</v>
      </c>
      <c r="BN182" s="408" t="s">
        <v>613</v>
      </c>
      <c r="BO182" s="673" t="s">
        <v>613</v>
      </c>
    </row>
    <row r="183" spans="1:67" ht="102">
      <c r="A183" s="748"/>
      <c r="B183" s="751"/>
      <c r="C183" s="754"/>
      <c r="D183" s="682"/>
      <c r="E183" s="682"/>
      <c r="F183" s="483"/>
      <c r="G183" s="486"/>
      <c r="H183" s="487"/>
      <c r="I183" s="736"/>
      <c r="J183" s="463"/>
      <c r="K183" s="736"/>
      <c r="L183" s="408"/>
      <c r="M183" s="458"/>
      <c r="N183" s="408"/>
      <c r="O183" s="408"/>
      <c r="P183" s="486"/>
      <c r="Q183" s="411"/>
      <c r="R183" s="487"/>
      <c r="S183" s="455"/>
      <c r="T183" s="487"/>
      <c r="U183" s="455"/>
      <c r="V183" s="487"/>
      <c r="W183" s="455"/>
      <c r="X183" s="458"/>
      <c r="Y183" s="455"/>
      <c r="Z183" s="455"/>
      <c r="AA183" s="464"/>
      <c r="AB183" s="243">
        <v>2</v>
      </c>
      <c r="AC183" s="301" t="s">
        <v>1946</v>
      </c>
      <c r="AD183" s="239">
        <v>1</v>
      </c>
      <c r="AE183" s="277" t="s">
        <v>1664</v>
      </c>
      <c r="AF183" s="255" t="str">
        <f>IF(OR(AG183="Preventivo",AG183="Detectivo"),"Probabilidad",IF(AG183="Correctivo","Impacto",""))</f>
        <v>Probabilidad</v>
      </c>
      <c r="AG183" s="249" t="s">
        <v>250</v>
      </c>
      <c r="AH183" s="241">
        <f t="shared" si="9"/>
        <v>0.15</v>
      </c>
      <c r="AI183" s="246" t="s">
        <v>98</v>
      </c>
      <c r="AJ183" s="241">
        <f t="shared" si="10"/>
        <v>0.15</v>
      </c>
      <c r="AK183" s="247">
        <f t="shared" si="11"/>
        <v>0.3</v>
      </c>
      <c r="AL183" s="256">
        <f>IFERROR(IF(AND(AF182="Probabilidad",AF183="Probabilidad"),(AL182-(+AL182*AK183)),IF(AF183="Probabilidad",(S182-(+S182*AK183)),IF(AF183="Impacto",AL182,""))),"")</f>
        <v>0.29399999999999998</v>
      </c>
      <c r="AM183" s="256">
        <f>IFERROR(IF(AND(AF182="Impacto",AF183="Impacto"),(AM182-(+AM182*AK183)),IF(AF183="Impacto",(Y182-(+Y182*AK183)),IF(AF183="Probabilidad",AM182,""))),"")</f>
        <v>0.4</v>
      </c>
      <c r="AN183" s="249" t="s">
        <v>99</v>
      </c>
      <c r="AO183" s="249" t="s">
        <v>100</v>
      </c>
      <c r="AP183" s="249" t="s">
        <v>101</v>
      </c>
      <c r="AQ183" s="487"/>
      <c r="AR183" s="463"/>
      <c r="AS183" s="463"/>
      <c r="AT183" s="464"/>
      <c r="AU183" s="463"/>
      <c r="AV183" s="463"/>
      <c r="AW183" s="464"/>
      <c r="AX183" s="464"/>
      <c r="AY183" s="795"/>
      <c r="AZ183" s="736"/>
      <c r="BA183" s="408"/>
      <c r="BB183" s="408"/>
      <c r="BC183" s="408"/>
      <c r="BD183" s="408"/>
      <c r="BE183" s="408"/>
      <c r="BF183" s="408"/>
      <c r="BG183" s="408"/>
      <c r="BH183" s="416"/>
      <c r="BI183" s="416"/>
      <c r="BJ183" s="416"/>
      <c r="BK183" s="416"/>
      <c r="BL183" s="416"/>
      <c r="BM183" s="408"/>
      <c r="BN183" s="408"/>
      <c r="BO183" s="673"/>
    </row>
    <row r="184" spans="1:67" ht="114.75">
      <c r="A184" s="748"/>
      <c r="B184" s="751"/>
      <c r="C184" s="754"/>
      <c r="D184" s="682"/>
      <c r="E184" s="682"/>
      <c r="F184" s="483"/>
      <c r="G184" s="486"/>
      <c r="H184" s="487"/>
      <c r="I184" s="736"/>
      <c r="J184" s="463"/>
      <c r="K184" s="736"/>
      <c r="L184" s="408"/>
      <c r="M184" s="458"/>
      <c r="N184" s="408"/>
      <c r="O184" s="408"/>
      <c r="P184" s="486"/>
      <c r="Q184" s="411"/>
      <c r="R184" s="487"/>
      <c r="S184" s="455"/>
      <c r="T184" s="487"/>
      <c r="U184" s="455"/>
      <c r="V184" s="487"/>
      <c r="W184" s="455"/>
      <c r="X184" s="458"/>
      <c r="Y184" s="455"/>
      <c r="Z184" s="455"/>
      <c r="AA184" s="464"/>
      <c r="AB184" s="243">
        <v>3</v>
      </c>
      <c r="AC184" s="301" t="s">
        <v>1947</v>
      </c>
      <c r="AD184" s="239">
        <v>1</v>
      </c>
      <c r="AE184" s="237" t="s">
        <v>1486</v>
      </c>
      <c r="AF184" s="245" t="str">
        <f>IF(OR(AG184="Preventivo",AG184="Detectivo"),"Probabilidad",IF(AG184="Correctivo","Impacto",""))</f>
        <v>Probabilidad</v>
      </c>
      <c r="AG184" s="246" t="s">
        <v>97</v>
      </c>
      <c r="AH184" s="241">
        <f t="shared" si="9"/>
        <v>0.25</v>
      </c>
      <c r="AI184" s="246" t="s">
        <v>98</v>
      </c>
      <c r="AJ184" s="241">
        <f t="shared" si="10"/>
        <v>0.15</v>
      </c>
      <c r="AK184" s="247">
        <f t="shared" si="11"/>
        <v>0.4</v>
      </c>
      <c r="AL184" s="248">
        <f>IFERROR(IF(AND(AF183="Probabilidad",AF184="Probabilidad"),(AL183-(+AL183*AK184)),IF(AND(AF183="Impacto",AF184="Probabilidad"),(AL182-(+AL182*AK184)),IF(AF184="Impacto",AL183,""))),"")</f>
        <v>0.1764</v>
      </c>
      <c r="AM184" s="248">
        <f>IFERROR(IF(AND(AF183="Impacto",AF184="Impacto"),(AM183-(+AM183*AK184)),IF(AND(AF183="Probabilidad",AF184="Impacto"),(AM182-(+AM182*AK184)),IF(AF184="Probabilidad",AM183,""))),"")</f>
        <v>0.4</v>
      </c>
      <c r="AN184" s="249" t="s">
        <v>99</v>
      </c>
      <c r="AO184" s="249" t="s">
        <v>100</v>
      </c>
      <c r="AP184" s="249" t="s">
        <v>101</v>
      </c>
      <c r="AQ184" s="487"/>
      <c r="AR184" s="463"/>
      <c r="AS184" s="463"/>
      <c r="AT184" s="464"/>
      <c r="AU184" s="463"/>
      <c r="AV184" s="463"/>
      <c r="AW184" s="464"/>
      <c r="AX184" s="464"/>
      <c r="AY184" s="795"/>
      <c r="AZ184" s="736"/>
      <c r="BA184" s="408"/>
      <c r="BB184" s="408"/>
      <c r="BC184" s="408"/>
      <c r="BD184" s="408"/>
      <c r="BE184" s="408"/>
      <c r="BF184" s="408"/>
      <c r="BG184" s="408"/>
      <c r="BH184" s="416"/>
      <c r="BI184" s="416"/>
      <c r="BJ184" s="416"/>
      <c r="BK184" s="416"/>
      <c r="BL184" s="416"/>
      <c r="BM184" s="408"/>
      <c r="BN184" s="408"/>
      <c r="BO184" s="673"/>
    </row>
    <row r="185" spans="1:67" ht="76.5">
      <c r="A185" s="748"/>
      <c r="B185" s="751"/>
      <c r="C185" s="754"/>
      <c r="D185" s="682" t="s">
        <v>1470</v>
      </c>
      <c r="E185" s="682" t="s">
        <v>892</v>
      </c>
      <c r="F185" s="483">
        <v>3</v>
      </c>
      <c r="G185" s="486" t="s">
        <v>1948</v>
      </c>
      <c r="H185" s="487" t="s">
        <v>1753</v>
      </c>
      <c r="I185" s="736" t="s">
        <v>1473</v>
      </c>
      <c r="J185" s="463" t="s">
        <v>1949</v>
      </c>
      <c r="K185" s="736" t="s">
        <v>192</v>
      </c>
      <c r="L185" s="408" t="s">
        <v>328</v>
      </c>
      <c r="M185" s="458" t="s">
        <v>1475</v>
      </c>
      <c r="N185" s="408" t="s">
        <v>1950</v>
      </c>
      <c r="O185" s="408" t="s">
        <v>1951</v>
      </c>
      <c r="P185" s="486" t="s">
        <v>114</v>
      </c>
      <c r="Q185" s="411" t="s">
        <v>114</v>
      </c>
      <c r="R185" s="487" t="s">
        <v>129</v>
      </c>
      <c r="S185" s="455">
        <f>IF(R185="Muy Alta",100%,IF(R185="Alta",80%,IF(R185="Media",60%,IF(R185="Baja",40%,IF(R185="Muy Baja",20%,"")))))</f>
        <v>0.4</v>
      </c>
      <c r="T185" s="487" t="s">
        <v>195</v>
      </c>
      <c r="U185" s="455">
        <f>IF(T185="Catastrófico",100%,IF(T185="Mayor",80%,IF(T185="Moderado",60%,IF(T185="Menor",40%,IF(T185="Leve",20%,"")))))</f>
        <v>0.4</v>
      </c>
      <c r="V185" s="487" t="s">
        <v>125</v>
      </c>
      <c r="W185" s="455">
        <f>IF(V185="Catastrófico",100%,IF(V185="Mayor",80%,IF(V185="Moderado",60%,IF(V185="Menor",40%,IF(V185="Leve",20%,"")))))</f>
        <v>0.2</v>
      </c>
      <c r="X185" s="458" t="str">
        <f>IF(Y185=100%,"Catastrófico",IF(Y185=80%,"Mayor",IF(Y185=60%,"Moderado",IF(Y185=40%,"Menor",IF(Y185=20%,"Leve","")))))</f>
        <v>Menor</v>
      </c>
      <c r="Y185" s="455">
        <f>IF(AND(U185="",W185=""),"",MAX(U185,W185))</f>
        <v>0.4</v>
      </c>
      <c r="Z185" s="455" t="str">
        <f>CONCATENATE(R185,X185)</f>
        <v>BajaMenor</v>
      </c>
      <c r="AA185" s="464" t="str">
        <f>IF(Z185="Muy AltaLeve","Alto",IF(Z185="Muy AltaMenor","Alto",IF(Z185="Muy AltaModerado","Alto",IF(Z185="Muy AltaMayor","Alto",IF(Z185="Muy AltaCatastrófico","Extremo",IF(Z185="AltaLeve","Moderado",IF(Z185="AltaMenor","Moderado",IF(Z185="AltaModerado","Alto",IF(Z185="AltaMayor","Alto",IF(Z185="AltaCatastrófico","Extremo",IF(Z185="MediaLeve","Moderado",IF(Z185="MediaMenor","Moderado",IF(Z185="MediaModerado","Moderado",IF(Z185="MediaMayor","Alto",IF(Z185="MediaCatastrófico","Extremo",IF(Z185="BajaLeve","Bajo",IF(Z185="BajaMenor","Moderado",IF(Z185="BajaModerado","Moderado",IF(Z185="BajaMayor","Alto",IF(Z185="BajaCatastrófico","Extremo",IF(Z185="Muy BajaLeve","Bajo",IF(Z185="Muy BajaMenor","Bajo",IF(Z185="Muy BajaModerado","Moderado",IF(Z185="Muy BajaMayor","Alto",IF(Z185="Muy BajaCatastrófico","Extremo","")))))))))))))))))))))))))</f>
        <v>Moderado</v>
      </c>
      <c r="AB185" s="243">
        <v>1</v>
      </c>
      <c r="AC185" s="301" t="s">
        <v>1952</v>
      </c>
      <c r="AD185" s="259" t="s">
        <v>1953</v>
      </c>
      <c r="AE185" s="237" t="s">
        <v>1486</v>
      </c>
      <c r="AF185" s="245" t="str">
        <f t="shared" si="8"/>
        <v>Probabilidad</v>
      </c>
      <c r="AG185" s="246" t="s">
        <v>97</v>
      </c>
      <c r="AH185" s="241">
        <f t="shared" si="9"/>
        <v>0.25</v>
      </c>
      <c r="AI185" s="246" t="s">
        <v>710</v>
      </c>
      <c r="AJ185" s="241">
        <f t="shared" si="10"/>
        <v>0.25</v>
      </c>
      <c r="AK185" s="247">
        <f t="shared" si="11"/>
        <v>0.5</v>
      </c>
      <c r="AL185" s="248">
        <f>IFERROR(IF(AF185="Probabilidad",(S185-(+S185*AK185)),IF(AF185="Impacto",S185,"")),"")</f>
        <v>0.2</v>
      </c>
      <c r="AM185" s="248">
        <f>IFERROR(IF(AF185="Impacto",(Y185-(+Y185*AK185)),IF(AF185="Probabilidad",Y185,"")),"")</f>
        <v>0.4</v>
      </c>
      <c r="AN185" s="249" t="s">
        <v>99</v>
      </c>
      <c r="AO185" s="249" t="s">
        <v>100</v>
      </c>
      <c r="AP185" s="249" t="s">
        <v>101</v>
      </c>
      <c r="AQ185" s="487" t="s">
        <v>1954</v>
      </c>
      <c r="AR185" s="462">
        <f>S185</f>
        <v>0.4</v>
      </c>
      <c r="AS185" s="462">
        <f>IF(AL185="","",MIN(AL185:AL186))</f>
        <v>0.12</v>
      </c>
      <c r="AT185" s="464" t="str">
        <f>IFERROR(IF(AS185="","",IF(AS185&lt;=0.2,"Muy Baja",IF(AS185&lt;=0.4,"Baja",IF(AS185&lt;=0.6,"Media",IF(AS185&lt;=0.8,"Alta","Muy Alta"))))),"")</f>
        <v>Muy Baja</v>
      </c>
      <c r="AU185" s="462">
        <f>Y185</f>
        <v>0.4</v>
      </c>
      <c r="AV185" s="462">
        <f>IF(AM185="","",MIN(AM185:AM186))</f>
        <v>0.4</v>
      </c>
      <c r="AW185" s="464" t="str">
        <f>IFERROR(IF(AV185="","",IF(AV185&lt;=0.2,"Leve",IF(AV185&lt;=0.4,"Menor",IF(AV185&lt;=0.6,"Moderado",IF(AV185&lt;=0.8,"Mayor","Catastrófico"))))),"")</f>
        <v>Menor</v>
      </c>
      <c r="AX185" s="464" t="str">
        <f>AA185</f>
        <v>Moderado</v>
      </c>
      <c r="AY185" s="464" t="str">
        <f>IFERROR(IF(OR(AND(AT185="Muy Baja",AW185="Leve"),AND(AT185="Muy Baja",AW185="Menor"),AND(AT185="Baja",AW185="Leve")),"Bajo",IF(OR(AND(AT185="Muy baja",AW185="Moderado"),AND(AT185="Baja",AW185="Menor"),AND(AT185="Baja",AW185="Moderado"),AND(AT185="Media",AW185="Leve"),AND(AT185="Media",AW185="Menor"),AND(AT185="Media",AW185="Moderado"),AND(AT185="Alta",AW185="Leve"),AND(AT185="Alta",AW185="Menor")),"Moderado",IF(OR(AND(AT185="Muy Baja",AW185="Mayor"),AND(AT185="Baja",AW185="Mayor"),AND(AT185="Media",AW185="Mayor"),AND(AT185="Alta",AW185="Moderado"),AND(AT185="Alta",AW185="Mayor"),AND(AT185="Muy Alta",AW185="Leve"),AND(AT185="Muy Alta",AW185="Menor"),AND(AT185="Muy Alta",AW185="Moderado"),AND(AT185="Muy Alta",AW185="Mayor")),"Alto",IF(OR(AND(AT185="Muy Baja",AW185="Catastrófico"),AND(AT185="Baja",AW185="Catastrófico"),AND(AT185="Media",AW185="Catastrófico"),AND(AT185="Alta",AW185="Catastrófico"),AND(AT185="Muy Alta",AW185="Catastrófico")),"Extremo","")))),"")</f>
        <v>Bajo</v>
      </c>
      <c r="AZ185" s="736" t="s">
        <v>132</v>
      </c>
      <c r="BA185" s="486" t="s">
        <v>114</v>
      </c>
      <c r="BB185" s="486" t="s">
        <v>114</v>
      </c>
      <c r="BC185" s="486" t="s">
        <v>114</v>
      </c>
      <c r="BD185" s="486" t="s">
        <v>114</v>
      </c>
      <c r="BE185" s="486" t="s">
        <v>114</v>
      </c>
      <c r="BF185" s="408" t="s">
        <v>613</v>
      </c>
      <c r="BG185" s="408" t="s">
        <v>613</v>
      </c>
      <c r="BH185" s="416" t="s">
        <v>613</v>
      </c>
      <c r="BI185" s="416"/>
      <c r="BJ185" s="416"/>
      <c r="BK185" s="416"/>
      <c r="BL185" s="416" t="s">
        <v>613</v>
      </c>
      <c r="BM185" s="408" t="s">
        <v>113</v>
      </c>
      <c r="BN185" s="408" t="s">
        <v>613</v>
      </c>
      <c r="BO185" s="673" t="s">
        <v>613</v>
      </c>
    </row>
    <row r="186" spans="1:67" ht="89.25">
      <c r="A186" s="748"/>
      <c r="B186" s="751"/>
      <c r="C186" s="754"/>
      <c r="D186" s="682"/>
      <c r="E186" s="682"/>
      <c r="F186" s="483"/>
      <c r="G186" s="486"/>
      <c r="H186" s="487"/>
      <c r="I186" s="736"/>
      <c r="J186" s="463"/>
      <c r="K186" s="736"/>
      <c r="L186" s="408"/>
      <c r="M186" s="458"/>
      <c r="N186" s="408"/>
      <c r="O186" s="408"/>
      <c r="P186" s="486"/>
      <c r="Q186" s="411"/>
      <c r="R186" s="487"/>
      <c r="S186" s="455"/>
      <c r="T186" s="487"/>
      <c r="U186" s="455"/>
      <c r="V186" s="487"/>
      <c r="W186" s="455"/>
      <c r="X186" s="458"/>
      <c r="Y186" s="455"/>
      <c r="Z186" s="455"/>
      <c r="AA186" s="464"/>
      <c r="AB186" s="243">
        <v>2</v>
      </c>
      <c r="AC186" s="301" t="s">
        <v>1932</v>
      </c>
      <c r="AD186" s="259" t="s">
        <v>1955</v>
      </c>
      <c r="AE186" s="237" t="s">
        <v>1486</v>
      </c>
      <c r="AF186" s="245" t="str">
        <f t="shared" si="8"/>
        <v>Probabilidad</v>
      </c>
      <c r="AG186" s="246" t="s">
        <v>97</v>
      </c>
      <c r="AH186" s="241">
        <f t="shared" si="9"/>
        <v>0.25</v>
      </c>
      <c r="AI186" s="246" t="s">
        <v>98</v>
      </c>
      <c r="AJ186" s="241">
        <f t="shared" si="10"/>
        <v>0.15</v>
      </c>
      <c r="AK186" s="247">
        <f t="shared" si="11"/>
        <v>0.4</v>
      </c>
      <c r="AL186" s="248">
        <f>IFERROR(IF(AND(AF185="Probabilidad",AF186="Probabilidad"),(AL185-(+AL185*AK186)),IF(AF186="Probabilidad",(S185-(+S185*AK186)),IF(AF186="Impacto",AL185,""))),"")</f>
        <v>0.12</v>
      </c>
      <c r="AM186" s="248">
        <f>IFERROR(IF(AND(AF185="Impacto",AF186="Impacto"),(AM185-(+AM185*AK186)),IF(AF186="Impacto",(Y185-(+Y185*AK186)),IF(AF186="Probabilidad",AM185,""))),"")</f>
        <v>0.4</v>
      </c>
      <c r="AN186" s="249" t="s">
        <v>99</v>
      </c>
      <c r="AO186" s="249" t="s">
        <v>100</v>
      </c>
      <c r="AP186" s="249" t="s">
        <v>101</v>
      </c>
      <c r="AQ186" s="487"/>
      <c r="AR186" s="463"/>
      <c r="AS186" s="463"/>
      <c r="AT186" s="464"/>
      <c r="AU186" s="463"/>
      <c r="AV186" s="463"/>
      <c r="AW186" s="464"/>
      <c r="AX186" s="464"/>
      <c r="AY186" s="464"/>
      <c r="AZ186" s="736"/>
      <c r="BA186" s="486"/>
      <c r="BB186" s="486"/>
      <c r="BC186" s="486"/>
      <c r="BD186" s="486"/>
      <c r="BE186" s="486"/>
      <c r="BF186" s="408"/>
      <c r="BG186" s="408"/>
      <c r="BH186" s="416"/>
      <c r="BI186" s="416"/>
      <c r="BJ186" s="416"/>
      <c r="BK186" s="416"/>
      <c r="BL186" s="416"/>
      <c r="BM186" s="408"/>
      <c r="BN186" s="408"/>
      <c r="BO186" s="673"/>
    </row>
    <row r="187" spans="1:67" ht="76.5">
      <c r="A187" s="748"/>
      <c r="B187" s="751"/>
      <c r="C187" s="754"/>
      <c r="D187" s="682" t="s">
        <v>1470</v>
      </c>
      <c r="E187" s="682" t="s">
        <v>892</v>
      </c>
      <c r="F187" s="483">
        <v>4</v>
      </c>
      <c r="G187" s="486" t="s">
        <v>1948</v>
      </c>
      <c r="H187" s="487" t="s">
        <v>1753</v>
      </c>
      <c r="I187" s="736" t="s">
        <v>1487</v>
      </c>
      <c r="J187" s="463" t="s">
        <v>1956</v>
      </c>
      <c r="K187" s="736" t="s">
        <v>192</v>
      </c>
      <c r="L187" s="408" t="s">
        <v>328</v>
      </c>
      <c r="M187" s="458" t="s">
        <v>1475</v>
      </c>
      <c r="N187" s="408" t="s">
        <v>1957</v>
      </c>
      <c r="O187" s="408" t="s">
        <v>1958</v>
      </c>
      <c r="P187" s="486" t="s">
        <v>114</v>
      </c>
      <c r="Q187" s="485" t="s">
        <v>114</v>
      </c>
      <c r="R187" s="487" t="s">
        <v>129</v>
      </c>
      <c r="S187" s="455">
        <f>IF(R187="Muy Alta",100%,IF(R187="Alta",80%,IF(R187="Media",60%,IF(R187="Baja",40%,IF(R187="Muy Baja",20%,"")))))</f>
        <v>0.4</v>
      </c>
      <c r="T187" s="487" t="s">
        <v>195</v>
      </c>
      <c r="U187" s="455">
        <f>IF(T187="Catastrófico",100%,IF(T187="Mayor",80%,IF(T187="Moderado",60%,IF(T187="Menor",40%,IF(T187="Leve",20%,"")))))</f>
        <v>0.4</v>
      </c>
      <c r="V187" s="487" t="s">
        <v>125</v>
      </c>
      <c r="W187" s="455">
        <f>IF(V187="Catastrófico",100%,IF(V187="Mayor",80%,IF(V187="Moderado",60%,IF(V187="Menor",40%,IF(V187="Leve",20%,"")))))</f>
        <v>0.2</v>
      </c>
      <c r="X187" s="458" t="str">
        <f>IF(Y187=100%,"Catastrófico",IF(Y187=80%,"Mayor",IF(Y187=60%,"Moderado",IF(Y187=40%,"Menor",IF(Y187=20%,"Leve","")))))</f>
        <v>Menor</v>
      </c>
      <c r="Y187" s="455">
        <f>IF(AND(U187="",W187=""),"",MAX(U187,W187))</f>
        <v>0.4</v>
      </c>
      <c r="Z187" s="455" t="str">
        <f>CONCATENATE(R187,X187)</f>
        <v>BajaMenor</v>
      </c>
      <c r="AA187" s="464" t="str">
        <f>IF(Z187="Muy AltaLeve","Alto",IF(Z187="Muy AltaMenor","Alto",IF(Z187="Muy AltaModerado","Alto",IF(Z187="Muy AltaMayor","Alto",IF(Z187="Muy AltaCatastrófico","Extremo",IF(Z187="AltaLeve","Moderado",IF(Z187="AltaMenor","Moderado",IF(Z187="AltaModerado","Alto",IF(Z187="AltaMayor","Alto",IF(Z187="AltaCatastrófico","Extremo",IF(Z187="MediaLeve","Moderado",IF(Z187="MediaMenor","Moderado",IF(Z187="MediaModerado","Moderado",IF(Z187="MediaMayor","Alto",IF(Z187="MediaCatastrófico","Extremo",IF(Z187="BajaLeve","Bajo",IF(Z187="BajaMenor","Moderado",IF(Z187="BajaModerado","Moderado",IF(Z187="BajaMayor","Alto",IF(Z187="BajaCatastrófico","Extremo",IF(Z187="Muy BajaLeve","Bajo",IF(Z187="Muy BajaMenor","Bajo",IF(Z187="Muy BajaModerado","Moderado",IF(Z187="Muy BajaMayor","Alto",IF(Z187="Muy BajaCatastrófico","Extremo","")))))))))))))))))))))))))</f>
        <v>Moderado</v>
      </c>
      <c r="AB187" s="243">
        <v>1</v>
      </c>
      <c r="AC187" s="301" t="s">
        <v>1952</v>
      </c>
      <c r="AD187" s="239" t="s">
        <v>1959</v>
      </c>
      <c r="AE187" s="237" t="s">
        <v>1486</v>
      </c>
      <c r="AF187" s="245" t="str">
        <f t="shared" si="8"/>
        <v>Probabilidad</v>
      </c>
      <c r="AG187" s="246" t="s">
        <v>97</v>
      </c>
      <c r="AH187" s="241">
        <f t="shared" si="9"/>
        <v>0.25</v>
      </c>
      <c r="AI187" s="246" t="s">
        <v>710</v>
      </c>
      <c r="AJ187" s="241">
        <f t="shared" si="10"/>
        <v>0.25</v>
      </c>
      <c r="AK187" s="247">
        <f t="shared" si="11"/>
        <v>0.5</v>
      </c>
      <c r="AL187" s="248">
        <f>IFERROR(IF(AF187="Probabilidad",(S187-(+S187*AK187)),IF(AF187="Impacto",S187,"")),"")</f>
        <v>0.2</v>
      </c>
      <c r="AM187" s="248">
        <f>IFERROR(IF(AF187="Impacto",(Y187-(+Y187*AK187)),IF(AF187="Probabilidad",Y187,"")),"")</f>
        <v>0.4</v>
      </c>
      <c r="AN187" s="249" t="s">
        <v>99</v>
      </c>
      <c r="AO187" s="249" t="s">
        <v>100</v>
      </c>
      <c r="AP187" s="249" t="s">
        <v>101</v>
      </c>
      <c r="AQ187" s="487" t="s">
        <v>1954</v>
      </c>
      <c r="AR187" s="462">
        <f>S187</f>
        <v>0.4</v>
      </c>
      <c r="AS187" s="462">
        <f>IF(AL187="","",MIN(AL187:AL188))</f>
        <v>0.12</v>
      </c>
      <c r="AT187" s="464" t="str">
        <f>IFERROR(IF(AS187="","",IF(AS187&lt;=0.2,"Muy Baja",IF(AS187&lt;=0.4,"Baja",IF(AS187&lt;=0.6,"Media",IF(AS187&lt;=0.8,"Alta","Muy Alta"))))),"")</f>
        <v>Muy Baja</v>
      </c>
      <c r="AU187" s="462">
        <f>Y187</f>
        <v>0.4</v>
      </c>
      <c r="AV187" s="462">
        <f>IF(AM187="","",MIN(AM187:AM188))</f>
        <v>0.4</v>
      </c>
      <c r="AW187" s="464" t="str">
        <f>IFERROR(IF(AV187="","",IF(AV187&lt;=0.2,"Leve",IF(AV187&lt;=0.4,"Menor",IF(AV187&lt;=0.6,"Moderado",IF(AV187&lt;=0.8,"Mayor","Catastrófico"))))),"")</f>
        <v>Menor</v>
      </c>
      <c r="AX187" s="464" t="str">
        <f>AA187</f>
        <v>Moderado</v>
      </c>
      <c r="AY187" s="464" t="str">
        <f>IFERROR(IF(OR(AND(AT187="Muy Baja",AW187="Leve"),AND(AT187="Muy Baja",AW187="Menor"),AND(AT187="Baja",AW187="Leve")),"Bajo",IF(OR(AND(AT187="Muy baja",AW187="Moderado"),AND(AT187="Baja",AW187="Menor"),AND(AT187="Baja",AW187="Moderado"),AND(AT187="Media",AW187="Leve"),AND(AT187="Media",AW187="Menor"),AND(AT187="Media",AW187="Moderado"),AND(AT187="Alta",AW187="Leve"),AND(AT187="Alta",AW187="Menor")),"Moderado",IF(OR(AND(AT187="Muy Baja",AW187="Mayor"),AND(AT187="Baja",AW187="Mayor"),AND(AT187="Media",AW187="Mayor"),AND(AT187="Alta",AW187="Moderado"),AND(AT187="Alta",AW187="Mayor"),AND(AT187="Muy Alta",AW187="Leve"),AND(AT187="Muy Alta",AW187="Menor"),AND(AT187="Muy Alta",AW187="Moderado"),AND(AT187="Muy Alta",AW187="Mayor")),"Alto",IF(OR(AND(AT187="Muy Baja",AW187="Catastrófico"),AND(AT187="Baja",AW187="Catastrófico"),AND(AT187="Media",AW187="Catastrófico"),AND(AT187="Alta",AW187="Catastrófico"),AND(AT187="Muy Alta",AW187="Catastrófico")),"Extremo","")))),"")</f>
        <v>Bajo</v>
      </c>
      <c r="AZ187" s="736" t="s">
        <v>132</v>
      </c>
      <c r="BA187" s="408" t="s">
        <v>114</v>
      </c>
      <c r="BB187" s="408" t="s">
        <v>114</v>
      </c>
      <c r="BC187" s="408" t="s">
        <v>114</v>
      </c>
      <c r="BD187" s="408" t="s">
        <v>114</v>
      </c>
      <c r="BE187" s="408" t="s">
        <v>114</v>
      </c>
      <c r="BF187" s="408" t="s">
        <v>613</v>
      </c>
      <c r="BG187" s="408" t="s">
        <v>613</v>
      </c>
      <c r="BH187" s="416" t="s">
        <v>613</v>
      </c>
      <c r="BI187" s="416"/>
      <c r="BJ187" s="416"/>
      <c r="BK187" s="416"/>
      <c r="BL187" s="416" t="s">
        <v>613</v>
      </c>
      <c r="BM187" s="408" t="s">
        <v>113</v>
      </c>
      <c r="BN187" s="408" t="s">
        <v>613</v>
      </c>
      <c r="BO187" s="673" t="s">
        <v>613</v>
      </c>
    </row>
    <row r="188" spans="1:67" ht="89.25">
      <c r="A188" s="748"/>
      <c r="B188" s="751"/>
      <c r="C188" s="754"/>
      <c r="D188" s="682"/>
      <c r="E188" s="682"/>
      <c r="F188" s="483"/>
      <c r="G188" s="486"/>
      <c r="H188" s="487"/>
      <c r="I188" s="736"/>
      <c r="J188" s="463"/>
      <c r="K188" s="736"/>
      <c r="L188" s="408"/>
      <c r="M188" s="458"/>
      <c r="N188" s="408"/>
      <c r="O188" s="408"/>
      <c r="P188" s="486"/>
      <c r="Q188" s="485"/>
      <c r="R188" s="487"/>
      <c r="S188" s="455"/>
      <c r="T188" s="487"/>
      <c r="U188" s="455"/>
      <c r="V188" s="487"/>
      <c r="W188" s="455"/>
      <c r="X188" s="458"/>
      <c r="Y188" s="455"/>
      <c r="Z188" s="455"/>
      <c r="AA188" s="464"/>
      <c r="AB188" s="243">
        <v>2</v>
      </c>
      <c r="AC188" s="301" t="s">
        <v>1932</v>
      </c>
      <c r="AD188" s="239" t="s">
        <v>1959</v>
      </c>
      <c r="AE188" s="237" t="s">
        <v>1486</v>
      </c>
      <c r="AF188" s="245" t="str">
        <f t="shared" si="8"/>
        <v>Probabilidad</v>
      </c>
      <c r="AG188" s="246" t="s">
        <v>97</v>
      </c>
      <c r="AH188" s="241">
        <f t="shared" si="9"/>
        <v>0.25</v>
      </c>
      <c r="AI188" s="246" t="s">
        <v>98</v>
      </c>
      <c r="AJ188" s="241">
        <f t="shared" si="10"/>
        <v>0.15</v>
      </c>
      <c r="AK188" s="247">
        <f t="shared" si="11"/>
        <v>0.4</v>
      </c>
      <c r="AL188" s="248">
        <f>IFERROR(IF(AND(AF187="Probabilidad",AF188="Probabilidad"),(AL187-(+AL187*AK188)),IF(AF188="Probabilidad",(S187-(+S187*AK188)),IF(AF188="Impacto",AL187,""))),"")</f>
        <v>0.12</v>
      </c>
      <c r="AM188" s="248">
        <f>IFERROR(IF(AND(AF187="Impacto",AF188="Impacto"),(AM187-(+AM187*AK188)),IF(AF188="Impacto",(Y187-(+Y187*AK188)),IF(AF188="Probabilidad",AM187,""))),"")</f>
        <v>0.4</v>
      </c>
      <c r="AN188" s="249" t="s">
        <v>99</v>
      </c>
      <c r="AO188" s="249" t="s">
        <v>100</v>
      </c>
      <c r="AP188" s="249" t="s">
        <v>101</v>
      </c>
      <c r="AQ188" s="487"/>
      <c r="AR188" s="463"/>
      <c r="AS188" s="463"/>
      <c r="AT188" s="464"/>
      <c r="AU188" s="463"/>
      <c r="AV188" s="463"/>
      <c r="AW188" s="464"/>
      <c r="AX188" s="464"/>
      <c r="AY188" s="464"/>
      <c r="AZ188" s="736"/>
      <c r="BA188" s="408"/>
      <c r="BB188" s="408"/>
      <c r="BC188" s="408"/>
      <c r="BD188" s="408"/>
      <c r="BE188" s="408"/>
      <c r="BF188" s="408"/>
      <c r="BG188" s="408"/>
      <c r="BH188" s="416"/>
      <c r="BI188" s="416"/>
      <c r="BJ188" s="416"/>
      <c r="BK188" s="416"/>
      <c r="BL188" s="416"/>
      <c r="BM188" s="408"/>
      <c r="BN188" s="408"/>
      <c r="BO188" s="673"/>
    </row>
    <row r="189" spans="1:67" ht="89.25">
      <c r="A189" s="748"/>
      <c r="B189" s="751"/>
      <c r="C189" s="754"/>
      <c r="D189" s="682" t="s">
        <v>1470</v>
      </c>
      <c r="E189" s="682" t="s">
        <v>892</v>
      </c>
      <c r="F189" s="483">
        <v>5</v>
      </c>
      <c r="G189" s="408" t="s">
        <v>1960</v>
      </c>
      <c r="H189" s="487" t="s">
        <v>1472</v>
      </c>
      <c r="I189" s="736" t="s">
        <v>1473</v>
      </c>
      <c r="J189" s="463" t="s">
        <v>1961</v>
      </c>
      <c r="K189" s="736" t="s">
        <v>192</v>
      </c>
      <c r="L189" s="408" t="s">
        <v>408</v>
      </c>
      <c r="M189" s="464" t="s">
        <v>1475</v>
      </c>
      <c r="N189" s="408" t="s">
        <v>1476</v>
      </c>
      <c r="O189" s="408" t="s">
        <v>1916</v>
      </c>
      <c r="P189" s="484" t="s">
        <v>114</v>
      </c>
      <c r="Q189" s="485" t="s">
        <v>114</v>
      </c>
      <c r="R189" s="487" t="s">
        <v>91</v>
      </c>
      <c r="S189" s="455">
        <f>IF(R189="Muy Alta",100%,IF(R189="Alta",80%,IF(R189="Media",60%,IF(R189="Baja",40%,IF(R189="Muy Baja",20%,"")))))</f>
        <v>0.6</v>
      </c>
      <c r="T189" s="487" t="s">
        <v>125</v>
      </c>
      <c r="U189" s="455">
        <f>IF(T189="Catastrófico",100%,IF(T189="Mayor",80%,IF(T189="Moderado",60%,IF(T189="Menor",40%,IF(T189="Leve",20%,"")))))</f>
        <v>0.2</v>
      </c>
      <c r="V189" s="487" t="s">
        <v>195</v>
      </c>
      <c r="W189" s="455">
        <f>IF(V189="Catastrófico",100%,IF(V189="Mayor",80%,IF(V189="Moderado",60%,IF(V189="Menor",40%,IF(V189="Leve",20%,"")))))</f>
        <v>0.4</v>
      </c>
      <c r="X189" s="458" t="str">
        <f>IF(Y189=100%,"Catastrófico",IF(Y189=80%,"Mayor",IF(Y189=60%,"Moderado",IF(Y189=40%,"Menor",IF(Y189=20%,"Leve","")))))</f>
        <v>Menor</v>
      </c>
      <c r="Y189" s="455">
        <f>IF(AND(U189="",W189=""),"",MAX(U189,W189))</f>
        <v>0.4</v>
      </c>
      <c r="Z189" s="455" t="str">
        <f>CONCATENATE(R189,X189)</f>
        <v>MediaMenor</v>
      </c>
      <c r="AA189" s="464" t="str">
        <f>IF(Z189="Muy AltaLeve","Alto",IF(Z189="Muy AltaMenor","Alto",IF(Z189="Muy AltaModerado","Alto",IF(Z189="Muy AltaMayor","Alto",IF(Z189="Muy AltaCatastrófico","Extremo",IF(Z189="AltaLeve","Moderado",IF(Z189="AltaMenor","Moderado",IF(Z189="AltaModerado","Alto",IF(Z189="AltaMayor","Alto",IF(Z189="AltaCatastrófico","Extremo",IF(Z189="MediaLeve","Moderado",IF(Z189="MediaMenor","Moderado",IF(Z189="MediaModerado","Moderado",IF(Z189="MediaMayor","Alto",IF(Z189="MediaCatastrófico","Extremo",IF(Z189="BajaLeve","Bajo",IF(Z189="BajaMenor","Moderado",IF(Z189="BajaModerado","Moderado",IF(Z189="BajaMayor","Alto",IF(Z189="BajaCatastrófico","Extremo",IF(Z189="Muy BajaLeve","Bajo",IF(Z189="Muy BajaMenor","Bajo",IF(Z189="Muy BajaModerado","Moderado",IF(Z189="Muy BajaMayor","Alto",IF(Z189="Muy BajaCatastrófico","Extremo","")))))))))))))))))))))))))</f>
        <v>Moderado</v>
      </c>
      <c r="AB189" s="243">
        <v>1</v>
      </c>
      <c r="AC189" s="244" t="s">
        <v>1479</v>
      </c>
      <c r="AD189" s="239">
        <v>1</v>
      </c>
      <c r="AE189" s="234" t="s">
        <v>1481</v>
      </c>
      <c r="AF189" s="245" t="str">
        <f t="shared" si="8"/>
        <v>Probabilidad</v>
      </c>
      <c r="AG189" s="246" t="s">
        <v>97</v>
      </c>
      <c r="AH189" s="241">
        <f t="shared" si="9"/>
        <v>0.25</v>
      </c>
      <c r="AI189" s="246" t="s">
        <v>98</v>
      </c>
      <c r="AJ189" s="241">
        <f t="shared" si="10"/>
        <v>0.15</v>
      </c>
      <c r="AK189" s="247">
        <f t="shared" si="11"/>
        <v>0.4</v>
      </c>
      <c r="AL189" s="248">
        <f>IFERROR(IF(AF189="Probabilidad",(S189-(+S189*AK189)),IF(AF189="Impacto",S189,"")),"")</f>
        <v>0.36</v>
      </c>
      <c r="AM189" s="248">
        <f>IFERROR(IF(AF189="Impacto",(Y189-(+Y189*AK189)),IF(AF189="Probabilidad",Y189,"")),"")</f>
        <v>0.4</v>
      </c>
      <c r="AN189" s="249" t="s">
        <v>99</v>
      </c>
      <c r="AO189" s="249" t="s">
        <v>100</v>
      </c>
      <c r="AP189" s="249" t="s">
        <v>101</v>
      </c>
      <c r="AQ189" s="487" t="s">
        <v>1962</v>
      </c>
      <c r="AR189" s="462">
        <f>S189</f>
        <v>0.6</v>
      </c>
      <c r="AS189" s="462">
        <f>IF(AL189="","",MIN(AL189:AL192))</f>
        <v>0.12959999999999999</v>
      </c>
      <c r="AT189" s="464" t="str">
        <f>IFERROR(IF(AS189="","",IF(AS189&lt;=0.2,"Muy Baja",IF(AS189&lt;=0.4,"Baja",IF(AS189&lt;=0.6,"Media",IF(AS189&lt;=0.8,"Alta","Muy Alta"))))),"")</f>
        <v>Muy Baja</v>
      </c>
      <c r="AU189" s="462">
        <f>Y189</f>
        <v>0.4</v>
      </c>
      <c r="AV189" s="462">
        <f>IF(AM189="","",MIN(AM189:AM192))</f>
        <v>0.30000000000000004</v>
      </c>
      <c r="AW189" s="464" t="str">
        <f>IFERROR(IF(AV189="","",IF(AV189&lt;=0.2,"Leve",IF(AV189&lt;=0.4,"Menor",IF(AV189&lt;=0.6,"Moderado",IF(AV189&lt;=0.8,"Mayor","Catastrófico"))))),"")</f>
        <v>Menor</v>
      </c>
      <c r="AX189" s="464" t="str">
        <f>AA189</f>
        <v>Moderado</v>
      </c>
      <c r="AY189" s="464" t="str">
        <f>IFERROR(IF(OR(AND(AT189="Muy Baja",AW189="Leve"),AND(AT189="Muy Baja",AW189="Menor"),AND(AT189="Baja",AW189="Leve")),"Bajo",IF(OR(AND(AT189="Muy baja",AW189="Moderado"),AND(AT189="Baja",AW189="Menor"),AND(AT189="Baja",AW189="Moderado"),AND(AT189="Media",AW189="Leve"),AND(AT189="Media",AW189="Menor"),AND(AT189="Media",AW189="Moderado"),AND(AT189="Alta",AW189="Leve"),AND(AT189="Alta",AW189="Menor")),"Moderado",IF(OR(AND(AT189="Muy Baja",AW189="Mayor"),AND(AT189="Baja",AW189="Mayor"),AND(AT189="Media",AW189="Mayor"),AND(AT189="Alta",AW189="Moderado"),AND(AT189="Alta",AW189="Mayor"),AND(AT189="Muy Alta",AW189="Leve"),AND(AT189="Muy Alta",AW189="Menor"),AND(AT189="Muy Alta",AW189="Moderado"),AND(AT189="Muy Alta",AW189="Mayor")),"Alto",IF(OR(AND(AT189="Muy Baja",AW189="Catastrófico"),AND(AT189="Baja",AW189="Catastrófico"),AND(AT189="Media",AW189="Catastrófico"),AND(AT189="Alta",AW189="Catastrófico"),AND(AT189="Muy Alta",AW189="Catastrófico")),"Extremo","")))),"")</f>
        <v>Bajo</v>
      </c>
      <c r="AZ189" s="736" t="s">
        <v>132</v>
      </c>
      <c r="BA189" s="408" t="s">
        <v>114</v>
      </c>
      <c r="BB189" s="408" t="s">
        <v>114</v>
      </c>
      <c r="BC189" s="408" t="s">
        <v>114</v>
      </c>
      <c r="BD189" s="408" t="s">
        <v>114</v>
      </c>
      <c r="BE189" s="408" t="s">
        <v>114</v>
      </c>
      <c r="BF189" s="408" t="s">
        <v>613</v>
      </c>
      <c r="BG189" s="408" t="s">
        <v>613</v>
      </c>
      <c r="BH189" s="416" t="s">
        <v>613</v>
      </c>
      <c r="BI189" s="416"/>
      <c r="BJ189" s="416"/>
      <c r="BK189" s="416"/>
      <c r="BL189" s="416" t="s">
        <v>613</v>
      </c>
      <c r="BM189" s="408" t="s">
        <v>113</v>
      </c>
      <c r="BN189" s="408" t="s">
        <v>613</v>
      </c>
      <c r="BO189" s="673" t="s">
        <v>613</v>
      </c>
    </row>
    <row r="190" spans="1:67" ht="70.5">
      <c r="A190" s="748"/>
      <c r="B190" s="751"/>
      <c r="C190" s="754"/>
      <c r="D190" s="682"/>
      <c r="E190" s="682"/>
      <c r="F190" s="483"/>
      <c r="G190" s="408"/>
      <c r="H190" s="487"/>
      <c r="I190" s="736"/>
      <c r="J190" s="463"/>
      <c r="K190" s="736"/>
      <c r="L190" s="408"/>
      <c r="M190" s="464"/>
      <c r="N190" s="408"/>
      <c r="O190" s="408"/>
      <c r="P190" s="484"/>
      <c r="Q190" s="485"/>
      <c r="R190" s="487"/>
      <c r="S190" s="455"/>
      <c r="T190" s="487"/>
      <c r="U190" s="455"/>
      <c r="V190" s="487"/>
      <c r="W190" s="455"/>
      <c r="X190" s="458"/>
      <c r="Y190" s="455"/>
      <c r="Z190" s="455"/>
      <c r="AA190" s="464"/>
      <c r="AB190" s="243">
        <v>2</v>
      </c>
      <c r="AC190" s="244" t="s">
        <v>1483</v>
      </c>
      <c r="AD190" s="239" t="s">
        <v>1963</v>
      </c>
      <c r="AE190" s="234" t="s">
        <v>1484</v>
      </c>
      <c r="AF190" s="245" t="str">
        <f t="shared" si="8"/>
        <v>Impacto</v>
      </c>
      <c r="AG190" s="246" t="s">
        <v>294</v>
      </c>
      <c r="AH190" s="241">
        <f t="shared" si="9"/>
        <v>0.1</v>
      </c>
      <c r="AI190" s="246" t="s">
        <v>98</v>
      </c>
      <c r="AJ190" s="241">
        <f t="shared" si="10"/>
        <v>0.15</v>
      </c>
      <c r="AK190" s="247">
        <f t="shared" si="11"/>
        <v>0.25</v>
      </c>
      <c r="AL190" s="248">
        <f>IFERROR(IF(AND(AF189="Probabilidad",AF190="Probabilidad"),(AL189-(+AL189*AK190)),IF(AF190="Probabilidad",(S189-(+S189*AK190)),IF(AF190="Impacto",AL189,""))),"")</f>
        <v>0.36</v>
      </c>
      <c r="AM190" s="248">
        <f>IFERROR(IF(AND(AF189="Impacto",AF190="Impacto"),(AM189-(+AM189*AK190)),IF(AF190="Impacto",(Y189-(+Y189*AK190)),IF(AF190="Probabilidad",AM189,""))),"")</f>
        <v>0.30000000000000004</v>
      </c>
      <c r="AN190" s="249" t="s">
        <v>99</v>
      </c>
      <c r="AO190" s="249" t="s">
        <v>100</v>
      </c>
      <c r="AP190" s="249" t="s">
        <v>101</v>
      </c>
      <c r="AQ190" s="487"/>
      <c r="AR190" s="463"/>
      <c r="AS190" s="463"/>
      <c r="AT190" s="464"/>
      <c r="AU190" s="463"/>
      <c r="AV190" s="463"/>
      <c r="AW190" s="464"/>
      <c r="AX190" s="464"/>
      <c r="AY190" s="464"/>
      <c r="AZ190" s="736"/>
      <c r="BA190" s="408"/>
      <c r="BB190" s="408"/>
      <c r="BC190" s="408"/>
      <c r="BD190" s="408"/>
      <c r="BE190" s="408"/>
      <c r="BF190" s="408"/>
      <c r="BG190" s="408"/>
      <c r="BH190" s="416"/>
      <c r="BI190" s="416"/>
      <c r="BJ190" s="416"/>
      <c r="BK190" s="416"/>
      <c r="BL190" s="416"/>
      <c r="BM190" s="408"/>
      <c r="BN190" s="408"/>
      <c r="BO190" s="673"/>
    </row>
    <row r="191" spans="1:67" ht="114.75">
      <c r="A191" s="748"/>
      <c r="B191" s="751"/>
      <c r="C191" s="754"/>
      <c r="D191" s="682"/>
      <c r="E191" s="682"/>
      <c r="F191" s="483"/>
      <c r="G191" s="408"/>
      <c r="H191" s="487"/>
      <c r="I191" s="736"/>
      <c r="J191" s="463"/>
      <c r="K191" s="736"/>
      <c r="L191" s="408"/>
      <c r="M191" s="464"/>
      <c r="N191" s="408"/>
      <c r="O191" s="408"/>
      <c r="P191" s="484"/>
      <c r="Q191" s="485"/>
      <c r="R191" s="487"/>
      <c r="S191" s="455"/>
      <c r="T191" s="487"/>
      <c r="U191" s="455"/>
      <c r="V191" s="487"/>
      <c r="W191" s="455"/>
      <c r="X191" s="458"/>
      <c r="Y191" s="455"/>
      <c r="Z191" s="455"/>
      <c r="AA191" s="464"/>
      <c r="AB191" s="243">
        <v>3</v>
      </c>
      <c r="AC191" s="244" t="s">
        <v>1485</v>
      </c>
      <c r="AD191" s="239" t="s">
        <v>1959</v>
      </c>
      <c r="AE191" s="234" t="s">
        <v>1486</v>
      </c>
      <c r="AF191" s="245" t="str">
        <f t="shared" si="8"/>
        <v>Probabilidad</v>
      </c>
      <c r="AG191" s="246" t="s">
        <v>97</v>
      </c>
      <c r="AH191" s="241">
        <f t="shared" si="9"/>
        <v>0.25</v>
      </c>
      <c r="AI191" s="246" t="s">
        <v>98</v>
      </c>
      <c r="AJ191" s="241">
        <f t="shared" si="10"/>
        <v>0.15</v>
      </c>
      <c r="AK191" s="247">
        <f t="shared" si="11"/>
        <v>0.4</v>
      </c>
      <c r="AL191" s="248">
        <f>IFERROR(IF(AND(AF190="Probabilidad",AF191="Probabilidad"),(AL190-(+AL190*AK191)),IF(AND(AF190="Impacto",AF191="Probabilidad"),(AL189-(+AL189*AK191)),IF(AF191="Impacto",AL190,""))),"")</f>
        <v>0.216</v>
      </c>
      <c r="AM191" s="248">
        <f>IFERROR(IF(AND(AF190="Impacto",AF191="Impacto"),(AM190-(+AM190*AK191)),IF(AND(AF190="Probabilidad",AF191="Impacto"),(AM189-(+AM189*AK191)),IF(AF191="Probabilidad",AM190,""))),"")</f>
        <v>0.30000000000000004</v>
      </c>
      <c r="AN191" s="249" t="s">
        <v>99</v>
      </c>
      <c r="AO191" s="249" t="s">
        <v>100</v>
      </c>
      <c r="AP191" s="249" t="s">
        <v>101</v>
      </c>
      <c r="AQ191" s="487"/>
      <c r="AR191" s="463"/>
      <c r="AS191" s="463"/>
      <c r="AT191" s="464"/>
      <c r="AU191" s="463"/>
      <c r="AV191" s="463"/>
      <c r="AW191" s="464"/>
      <c r="AX191" s="464"/>
      <c r="AY191" s="464"/>
      <c r="AZ191" s="736"/>
      <c r="BA191" s="408"/>
      <c r="BB191" s="408"/>
      <c r="BC191" s="408"/>
      <c r="BD191" s="408"/>
      <c r="BE191" s="408"/>
      <c r="BF191" s="408"/>
      <c r="BG191" s="408"/>
      <c r="BH191" s="416"/>
      <c r="BI191" s="416"/>
      <c r="BJ191" s="416"/>
      <c r="BK191" s="416"/>
      <c r="BL191" s="416"/>
      <c r="BM191" s="408"/>
      <c r="BN191" s="408"/>
      <c r="BO191" s="673"/>
    </row>
    <row r="192" spans="1:67" ht="104.45" customHeight="1">
      <c r="A192" s="748"/>
      <c r="B192" s="751"/>
      <c r="C192" s="754"/>
      <c r="D192" s="682"/>
      <c r="E192" s="682"/>
      <c r="F192" s="483"/>
      <c r="G192" s="408"/>
      <c r="H192" s="487"/>
      <c r="I192" s="736"/>
      <c r="J192" s="463"/>
      <c r="K192" s="736"/>
      <c r="L192" s="408"/>
      <c r="M192" s="464"/>
      <c r="N192" s="408"/>
      <c r="O192" s="408"/>
      <c r="P192" s="484"/>
      <c r="Q192" s="485"/>
      <c r="R192" s="487"/>
      <c r="S192" s="455"/>
      <c r="T192" s="487"/>
      <c r="U192" s="455"/>
      <c r="V192" s="487"/>
      <c r="W192" s="455"/>
      <c r="X192" s="458"/>
      <c r="Y192" s="455"/>
      <c r="Z192" s="455"/>
      <c r="AA192" s="464"/>
      <c r="AB192" s="243">
        <v>4</v>
      </c>
      <c r="AC192" s="244" t="s">
        <v>1939</v>
      </c>
      <c r="AD192" s="239">
        <v>1</v>
      </c>
      <c r="AE192" s="237" t="s">
        <v>1940</v>
      </c>
      <c r="AF192" s="245" t="str">
        <f t="shared" si="8"/>
        <v>Probabilidad</v>
      </c>
      <c r="AG192" s="246" t="s">
        <v>97</v>
      </c>
      <c r="AH192" s="241">
        <f t="shared" si="9"/>
        <v>0.25</v>
      </c>
      <c r="AI192" s="246" t="s">
        <v>98</v>
      </c>
      <c r="AJ192" s="241">
        <f t="shared" si="10"/>
        <v>0.15</v>
      </c>
      <c r="AK192" s="247">
        <f t="shared" si="11"/>
        <v>0.4</v>
      </c>
      <c r="AL192" s="248">
        <f>IFERROR(IF(AND(AF191="Probabilidad",AF192="Probabilidad"),(AL191-(+AL191*AK192)),IF(AND(AF191="Impacto",AF192="Probabilidad"),(AL190-(+AL190*AK192)),IF(AF192="Impacto",AL191,""))),"")</f>
        <v>0.12959999999999999</v>
      </c>
      <c r="AM192" s="248">
        <f>IFERROR(IF(AND(AF191="Impacto",AF192="Impacto"),(AM191-(+AM191*AK192)),IF(AND(AF191="Probabilidad",AF192="Impacto"),(AM190-(+AM190*AK192)),IF(AF192="Probabilidad",AM191,""))),"")</f>
        <v>0.30000000000000004</v>
      </c>
      <c r="AN192" s="249" t="s">
        <v>99</v>
      </c>
      <c r="AO192" s="249" t="s">
        <v>100</v>
      </c>
      <c r="AP192" s="249" t="s">
        <v>101</v>
      </c>
      <c r="AQ192" s="487"/>
      <c r="AR192" s="463"/>
      <c r="AS192" s="463"/>
      <c r="AT192" s="464"/>
      <c r="AU192" s="463"/>
      <c r="AV192" s="463"/>
      <c r="AW192" s="464"/>
      <c r="AX192" s="464"/>
      <c r="AY192" s="464"/>
      <c r="AZ192" s="736"/>
      <c r="BA192" s="408"/>
      <c r="BB192" s="408"/>
      <c r="BC192" s="408"/>
      <c r="BD192" s="408"/>
      <c r="BE192" s="408"/>
      <c r="BF192" s="408"/>
      <c r="BG192" s="408"/>
      <c r="BH192" s="416"/>
      <c r="BI192" s="416"/>
      <c r="BJ192" s="416"/>
      <c r="BK192" s="416"/>
      <c r="BL192" s="416"/>
      <c r="BM192" s="408"/>
      <c r="BN192" s="408"/>
      <c r="BO192" s="673"/>
    </row>
    <row r="193" spans="1:67" ht="89.25">
      <c r="A193" s="748"/>
      <c r="B193" s="751"/>
      <c r="C193" s="754"/>
      <c r="D193" s="682" t="s">
        <v>1470</v>
      </c>
      <c r="E193" s="682" t="s">
        <v>892</v>
      </c>
      <c r="F193" s="483">
        <v>6</v>
      </c>
      <c r="G193" s="408" t="s">
        <v>1960</v>
      </c>
      <c r="H193" s="487" t="s">
        <v>1472</v>
      </c>
      <c r="I193" s="736" t="s">
        <v>1487</v>
      </c>
      <c r="J193" s="463" t="s">
        <v>1964</v>
      </c>
      <c r="K193" s="736" t="s">
        <v>192</v>
      </c>
      <c r="L193" s="408" t="s">
        <v>408</v>
      </c>
      <c r="M193" s="464" t="s">
        <v>1475</v>
      </c>
      <c r="N193" s="408" t="s">
        <v>1489</v>
      </c>
      <c r="O193" s="693" t="s">
        <v>1965</v>
      </c>
      <c r="P193" s="486" t="s">
        <v>114</v>
      </c>
      <c r="Q193" s="411" t="s">
        <v>114</v>
      </c>
      <c r="R193" s="487" t="s">
        <v>91</v>
      </c>
      <c r="S193" s="455">
        <f>IF(R193="Muy Alta",100%,IF(R193="Alta",80%,IF(R193="Media",60%,IF(R193="Baja",40%,IF(R193="Muy Baja",20%,"")))))</f>
        <v>0.6</v>
      </c>
      <c r="T193" s="487" t="s">
        <v>125</v>
      </c>
      <c r="U193" s="455">
        <f>IF(T193="Catastrófico",100%,IF(T193="Mayor",80%,IF(T193="Moderado",60%,IF(T193="Menor",40%,IF(T193="Leve",20%,"")))))</f>
        <v>0.2</v>
      </c>
      <c r="V193" s="487" t="s">
        <v>195</v>
      </c>
      <c r="W193" s="455">
        <f>IF(V193="Catastrófico",100%,IF(V193="Mayor",80%,IF(V193="Moderado",60%,IF(V193="Menor",40%,IF(V193="Leve",20%,"")))))</f>
        <v>0.4</v>
      </c>
      <c r="X193" s="458" t="str">
        <f>IF(Y193=100%,"Catastrófico",IF(Y193=80%,"Mayor",IF(Y193=60%,"Moderado",IF(Y193=40%,"Menor",IF(Y193=20%,"Leve","")))))</f>
        <v>Menor</v>
      </c>
      <c r="Y193" s="455">
        <f>IF(AND(U193="",W193=""),"",MAX(U193,W193))</f>
        <v>0.4</v>
      </c>
      <c r="Z193" s="455" t="str">
        <f>CONCATENATE(R193,X193)</f>
        <v>MediaMenor</v>
      </c>
      <c r="AA193" s="464" t="str">
        <f>IF(Z193="Muy AltaLeve","Alto",IF(Z193="Muy AltaMenor","Alto",IF(Z193="Muy AltaModerado","Alto",IF(Z193="Muy AltaMayor","Alto",IF(Z193="Muy AltaCatastrófico","Extremo",IF(Z193="AltaLeve","Moderado",IF(Z193="AltaMenor","Moderado",IF(Z193="AltaModerado","Alto",IF(Z193="AltaMayor","Alto",IF(Z193="AltaCatastrófico","Extremo",IF(Z193="MediaLeve","Moderado",IF(Z193="MediaMenor","Moderado",IF(Z193="MediaModerado","Moderado",IF(Z193="MediaMayor","Alto",IF(Z193="MediaCatastrófico","Extremo",IF(Z193="BajaLeve","Bajo",IF(Z193="BajaMenor","Moderado",IF(Z193="BajaModerado","Moderado",IF(Z193="BajaMayor","Alto",IF(Z193="BajaCatastrófico","Extremo",IF(Z193="Muy BajaLeve","Bajo",IF(Z193="Muy BajaMenor","Bajo",IF(Z193="Muy BajaModerado","Moderado",IF(Z193="Muy BajaMayor","Alto",IF(Z193="Muy BajaCatastrófico","Extremo","")))))))))))))))))))))))))</f>
        <v>Moderado</v>
      </c>
      <c r="AB193" s="243">
        <v>1</v>
      </c>
      <c r="AC193" s="253" t="s">
        <v>1491</v>
      </c>
      <c r="AD193" s="239">
        <v>3</v>
      </c>
      <c r="AE193" s="234" t="s">
        <v>1481</v>
      </c>
      <c r="AF193" s="245" t="str">
        <f t="shared" si="8"/>
        <v>Probabilidad</v>
      </c>
      <c r="AG193" s="246" t="s">
        <v>97</v>
      </c>
      <c r="AH193" s="241">
        <f t="shared" si="9"/>
        <v>0.25</v>
      </c>
      <c r="AI193" s="246" t="s">
        <v>98</v>
      </c>
      <c r="AJ193" s="241">
        <f t="shared" si="10"/>
        <v>0.15</v>
      </c>
      <c r="AK193" s="247">
        <f t="shared" si="11"/>
        <v>0.4</v>
      </c>
      <c r="AL193" s="248">
        <f>IFERROR(IF(AF193="Probabilidad",(S193-(+S193*AK193)),IF(AF193="Impacto",S193,"")),"")</f>
        <v>0.36</v>
      </c>
      <c r="AM193" s="248">
        <f>IFERROR(IF(AF193="Impacto",(Y193-(+Y193*AK193)),IF(AF193="Probabilidad",Y193,"")),"")</f>
        <v>0.4</v>
      </c>
      <c r="AN193" s="249" t="s">
        <v>99</v>
      </c>
      <c r="AO193" s="249" t="s">
        <v>100</v>
      </c>
      <c r="AP193" s="249" t="s">
        <v>101</v>
      </c>
      <c r="AQ193" s="487" t="s">
        <v>1966</v>
      </c>
      <c r="AR193" s="462">
        <f>S193</f>
        <v>0.6</v>
      </c>
      <c r="AS193" s="462">
        <f>IF(AL193="","",MIN(AL193:AL197))</f>
        <v>9.0719999999999995E-2</v>
      </c>
      <c r="AT193" s="464" t="str">
        <f>IFERROR(IF(AS193="","",IF(AS193&lt;=0.2,"Muy Baja",IF(AS193&lt;=0.4,"Baja",IF(AS193&lt;=0.6,"Media",IF(AS193&lt;=0.8,"Alta","Muy Alta"))))),"")</f>
        <v>Muy Baja</v>
      </c>
      <c r="AU193" s="462">
        <f>Y193</f>
        <v>0.4</v>
      </c>
      <c r="AV193" s="462">
        <f>IF(AM193="","",MIN(AM193:AM197))</f>
        <v>0.30000000000000004</v>
      </c>
      <c r="AW193" s="464" t="str">
        <f>IFERROR(IF(AV193="","",IF(AV193&lt;=0.2,"Leve",IF(AV193&lt;=0.4,"Menor",IF(AV193&lt;=0.6,"Moderado",IF(AV193&lt;=0.8,"Mayor","Catastrófico"))))),"")</f>
        <v>Menor</v>
      </c>
      <c r="AX193" s="464" t="str">
        <f>AA193</f>
        <v>Moderado</v>
      </c>
      <c r="AY193" s="464" t="str">
        <f>IFERROR(IF(OR(AND(AT193="Muy Baja",AW193="Leve"),AND(AT193="Muy Baja",AW193="Menor"),AND(AT193="Baja",AW193="Leve")),"Bajo",IF(OR(AND(AT193="Muy baja",AW193="Moderado"),AND(AT193="Baja",AW193="Menor"),AND(AT193="Baja",AW193="Moderado"),AND(AT193="Media",AW193="Leve"),AND(AT193="Media",AW193="Menor"),AND(AT193="Media",AW193="Moderado"),AND(AT193="Alta",AW193="Leve"),AND(AT193="Alta",AW193="Menor")),"Moderado",IF(OR(AND(AT193="Muy Baja",AW193="Mayor"),AND(AT193="Baja",AW193="Mayor"),AND(AT193="Media",AW193="Mayor"),AND(AT193="Alta",AW193="Moderado"),AND(AT193="Alta",AW193="Mayor"),AND(AT193="Muy Alta",AW193="Leve"),AND(AT193="Muy Alta",AW193="Menor"),AND(AT193="Muy Alta",AW193="Moderado"),AND(AT193="Muy Alta",AW193="Mayor")),"Alto",IF(OR(AND(AT193="Muy Baja",AW193="Catastrófico"),AND(AT193="Baja",AW193="Catastrófico"),AND(AT193="Media",AW193="Catastrófico"),AND(AT193="Alta",AW193="Catastrófico"),AND(AT193="Muy Alta",AW193="Catastrófico")),"Extremo","")))),"")</f>
        <v>Bajo</v>
      </c>
      <c r="AZ193" s="736" t="s">
        <v>132</v>
      </c>
      <c r="BA193" s="408" t="s">
        <v>114</v>
      </c>
      <c r="BB193" s="408" t="s">
        <v>114</v>
      </c>
      <c r="BC193" s="408" t="s">
        <v>114</v>
      </c>
      <c r="BD193" s="408" t="s">
        <v>114</v>
      </c>
      <c r="BE193" s="408" t="s">
        <v>114</v>
      </c>
      <c r="BF193" s="408" t="s">
        <v>613</v>
      </c>
      <c r="BG193" s="408" t="s">
        <v>613</v>
      </c>
      <c r="BH193" s="416" t="s">
        <v>613</v>
      </c>
      <c r="BI193" s="416"/>
      <c r="BJ193" s="416"/>
      <c r="BK193" s="416"/>
      <c r="BL193" s="416" t="s">
        <v>613</v>
      </c>
      <c r="BM193" s="408" t="s">
        <v>113</v>
      </c>
      <c r="BN193" s="408" t="s">
        <v>613</v>
      </c>
      <c r="BO193" s="673" t="s">
        <v>613</v>
      </c>
    </row>
    <row r="194" spans="1:67" ht="70.5">
      <c r="A194" s="748"/>
      <c r="B194" s="751"/>
      <c r="C194" s="754"/>
      <c r="D194" s="682"/>
      <c r="E194" s="682"/>
      <c r="F194" s="483"/>
      <c r="G194" s="408"/>
      <c r="H194" s="487"/>
      <c r="I194" s="736"/>
      <c r="J194" s="463"/>
      <c r="K194" s="736"/>
      <c r="L194" s="408"/>
      <c r="M194" s="464"/>
      <c r="N194" s="408"/>
      <c r="O194" s="693"/>
      <c r="P194" s="486"/>
      <c r="Q194" s="411"/>
      <c r="R194" s="487"/>
      <c r="S194" s="455"/>
      <c r="T194" s="487"/>
      <c r="U194" s="455"/>
      <c r="V194" s="487"/>
      <c r="W194" s="455"/>
      <c r="X194" s="458"/>
      <c r="Y194" s="455"/>
      <c r="Z194" s="455"/>
      <c r="AA194" s="464"/>
      <c r="AB194" s="243">
        <v>2</v>
      </c>
      <c r="AC194" s="253" t="s">
        <v>1483</v>
      </c>
      <c r="AD194" s="239">
        <v>2</v>
      </c>
      <c r="AE194" s="234" t="s">
        <v>1493</v>
      </c>
      <c r="AF194" s="245" t="str">
        <f t="shared" si="8"/>
        <v>Impacto</v>
      </c>
      <c r="AG194" s="246" t="s">
        <v>294</v>
      </c>
      <c r="AH194" s="241">
        <f t="shared" si="9"/>
        <v>0.1</v>
      </c>
      <c r="AI194" s="246" t="s">
        <v>98</v>
      </c>
      <c r="AJ194" s="241">
        <f t="shared" si="10"/>
        <v>0.15</v>
      </c>
      <c r="AK194" s="247">
        <f t="shared" si="11"/>
        <v>0.25</v>
      </c>
      <c r="AL194" s="248">
        <f>IFERROR(IF(AND(AF193="Probabilidad",AF194="Probabilidad"),(AL193-(+AL193*AK194)),IF(AF194="Probabilidad",(S193-(+S193*AK194)),IF(AF194="Impacto",AL193,""))),"")</f>
        <v>0.36</v>
      </c>
      <c r="AM194" s="248">
        <f>IFERROR(IF(AND(AF193="Impacto",AF194="Impacto"),(AM193-(+AM193*AK194)),IF(AF194="Impacto",(Y193-(+Y193*AK194)),IF(AF194="Probabilidad",AM193,""))),"")</f>
        <v>0.30000000000000004</v>
      </c>
      <c r="AN194" s="249" t="s">
        <v>99</v>
      </c>
      <c r="AO194" s="249" t="s">
        <v>100</v>
      </c>
      <c r="AP194" s="249" t="s">
        <v>101</v>
      </c>
      <c r="AQ194" s="487"/>
      <c r="AR194" s="463"/>
      <c r="AS194" s="463"/>
      <c r="AT194" s="464"/>
      <c r="AU194" s="463"/>
      <c r="AV194" s="463"/>
      <c r="AW194" s="464"/>
      <c r="AX194" s="464"/>
      <c r="AY194" s="464"/>
      <c r="AZ194" s="736"/>
      <c r="BA194" s="408"/>
      <c r="BB194" s="408"/>
      <c r="BC194" s="408"/>
      <c r="BD194" s="408"/>
      <c r="BE194" s="408"/>
      <c r="BF194" s="408"/>
      <c r="BG194" s="408"/>
      <c r="BH194" s="416"/>
      <c r="BI194" s="416"/>
      <c r="BJ194" s="416"/>
      <c r="BK194" s="416"/>
      <c r="BL194" s="416"/>
      <c r="BM194" s="408"/>
      <c r="BN194" s="408"/>
      <c r="BO194" s="673"/>
    </row>
    <row r="195" spans="1:67" ht="89.25">
      <c r="A195" s="748"/>
      <c r="B195" s="751"/>
      <c r="C195" s="754"/>
      <c r="D195" s="682"/>
      <c r="E195" s="682"/>
      <c r="F195" s="483"/>
      <c r="G195" s="408"/>
      <c r="H195" s="487"/>
      <c r="I195" s="736"/>
      <c r="J195" s="463"/>
      <c r="K195" s="736"/>
      <c r="L195" s="408"/>
      <c r="M195" s="464"/>
      <c r="N195" s="408"/>
      <c r="O195" s="693"/>
      <c r="P195" s="486"/>
      <c r="Q195" s="411"/>
      <c r="R195" s="487"/>
      <c r="S195" s="455"/>
      <c r="T195" s="487"/>
      <c r="U195" s="455"/>
      <c r="V195" s="487"/>
      <c r="W195" s="455"/>
      <c r="X195" s="458"/>
      <c r="Y195" s="455"/>
      <c r="Z195" s="455"/>
      <c r="AA195" s="464"/>
      <c r="AB195" s="243">
        <v>3</v>
      </c>
      <c r="AC195" s="253" t="s">
        <v>1582</v>
      </c>
      <c r="AD195" s="239">
        <v>1</v>
      </c>
      <c r="AE195" s="234" t="s">
        <v>1495</v>
      </c>
      <c r="AF195" s="245" t="str">
        <f t="shared" si="8"/>
        <v>Probabilidad</v>
      </c>
      <c r="AG195" s="246" t="s">
        <v>250</v>
      </c>
      <c r="AH195" s="241">
        <f t="shared" si="9"/>
        <v>0.15</v>
      </c>
      <c r="AI195" s="246" t="s">
        <v>98</v>
      </c>
      <c r="AJ195" s="241">
        <f t="shared" si="10"/>
        <v>0.15</v>
      </c>
      <c r="AK195" s="247">
        <f t="shared" si="11"/>
        <v>0.3</v>
      </c>
      <c r="AL195" s="248">
        <f>IFERROR(IF(AND(AF194="Probabilidad",AF195="Probabilidad"),(AL194-(+AL194*AK195)),IF(AND(AF194="Impacto",AF195="Probabilidad"),(AL193-(+AL193*AK195)),IF(AF195="Impacto",AL194,""))),"")</f>
        <v>0.252</v>
      </c>
      <c r="AM195" s="248">
        <f>IFERROR(IF(AND(AF194="Impacto",AF195="Impacto"),(AM194-(+AM194*AK195)),IF(AND(AF194="Probabilidad",AF195="Impacto"),(AM193-(+AM193*AK195)),IF(AF195="Probabilidad",AM194,""))),"")</f>
        <v>0.30000000000000004</v>
      </c>
      <c r="AN195" s="249" t="s">
        <v>99</v>
      </c>
      <c r="AO195" s="249" t="s">
        <v>100</v>
      </c>
      <c r="AP195" s="249" t="s">
        <v>101</v>
      </c>
      <c r="AQ195" s="487"/>
      <c r="AR195" s="463"/>
      <c r="AS195" s="463"/>
      <c r="AT195" s="464"/>
      <c r="AU195" s="463"/>
      <c r="AV195" s="463"/>
      <c r="AW195" s="464"/>
      <c r="AX195" s="464"/>
      <c r="AY195" s="464"/>
      <c r="AZ195" s="736"/>
      <c r="BA195" s="408"/>
      <c r="BB195" s="408"/>
      <c r="BC195" s="408"/>
      <c r="BD195" s="408"/>
      <c r="BE195" s="408"/>
      <c r="BF195" s="408"/>
      <c r="BG195" s="408"/>
      <c r="BH195" s="416"/>
      <c r="BI195" s="416"/>
      <c r="BJ195" s="416"/>
      <c r="BK195" s="416"/>
      <c r="BL195" s="416"/>
      <c r="BM195" s="408"/>
      <c r="BN195" s="408"/>
      <c r="BO195" s="673"/>
    </row>
    <row r="196" spans="1:67" ht="70.5">
      <c r="A196" s="748"/>
      <c r="B196" s="751"/>
      <c r="C196" s="754"/>
      <c r="D196" s="682"/>
      <c r="E196" s="682"/>
      <c r="F196" s="483"/>
      <c r="G196" s="408"/>
      <c r="H196" s="487"/>
      <c r="I196" s="736"/>
      <c r="J196" s="463"/>
      <c r="K196" s="736"/>
      <c r="L196" s="408"/>
      <c r="M196" s="464"/>
      <c r="N196" s="408"/>
      <c r="O196" s="693"/>
      <c r="P196" s="486"/>
      <c r="Q196" s="411"/>
      <c r="R196" s="487"/>
      <c r="S196" s="455"/>
      <c r="T196" s="487"/>
      <c r="U196" s="455"/>
      <c r="V196" s="487"/>
      <c r="W196" s="455"/>
      <c r="X196" s="458"/>
      <c r="Y196" s="455"/>
      <c r="Z196" s="455"/>
      <c r="AA196" s="464"/>
      <c r="AB196" s="243">
        <v>4</v>
      </c>
      <c r="AC196" s="257" t="s">
        <v>1496</v>
      </c>
      <c r="AD196" s="239">
        <v>1</v>
      </c>
      <c r="AE196" s="258" t="s">
        <v>1497</v>
      </c>
      <c r="AF196" s="245" t="str">
        <f t="shared" si="8"/>
        <v>Probabilidad</v>
      </c>
      <c r="AG196" s="246" t="s">
        <v>97</v>
      </c>
      <c r="AH196" s="241">
        <f t="shared" si="9"/>
        <v>0.25</v>
      </c>
      <c r="AI196" s="246" t="s">
        <v>98</v>
      </c>
      <c r="AJ196" s="241">
        <f t="shared" si="10"/>
        <v>0.15</v>
      </c>
      <c r="AK196" s="247">
        <f t="shared" si="11"/>
        <v>0.4</v>
      </c>
      <c r="AL196" s="248">
        <f>IFERROR(IF(AND(AF195="Probabilidad",AF196="Probabilidad"),(AL195-(+AL195*AK196)),IF(AND(AF195="Impacto",AF196="Probabilidad"),(AL194-(+AL194*AK196)),IF(AF196="Impacto",AL195,""))),"")</f>
        <v>0.1512</v>
      </c>
      <c r="AM196" s="248">
        <f>IFERROR(IF(AND(AF195="Impacto",AF196="Impacto"),(AM195-(+AM195*AK196)),IF(AND(AF195="Probabilidad",AF196="Impacto"),(AM194-(+AM194*AK196)),IF(AF196="Probabilidad",AM195,""))),"")</f>
        <v>0.30000000000000004</v>
      </c>
      <c r="AN196" s="249" t="s">
        <v>99</v>
      </c>
      <c r="AO196" s="249" t="s">
        <v>100</v>
      </c>
      <c r="AP196" s="249" t="s">
        <v>101</v>
      </c>
      <c r="AQ196" s="487"/>
      <c r="AR196" s="463"/>
      <c r="AS196" s="463"/>
      <c r="AT196" s="464"/>
      <c r="AU196" s="463"/>
      <c r="AV196" s="463"/>
      <c r="AW196" s="464"/>
      <c r="AX196" s="464"/>
      <c r="AY196" s="464"/>
      <c r="AZ196" s="736"/>
      <c r="BA196" s="408"/>
      <c r="BB196" s="408"/>
      <c r="BC196" s="408"/>
      <c r="BD196" s="408"/>
      <c r="BE196" s="408"/>
      <c r="BF196" s="408"/>
      <c r="BG196" s="408"/>
      <c r="BH196" s="416"/>
      <c r="BI196" s="416"/>
      <c r="BJ196" s="416"/>
      <c r="BK196" s="416"/>
      <c r="BL196" s="416"/>
      <c r="BM196" s="408"/>
      <c r="BN196" s="408"/>
      <c r="BO196" s="673"/>
    </row>
    <row r="197" spans="1:67" ht="114.75">
      <c r="A197" s="748"/>
      <c r="B197" s="751"/>
      <c r="C197" s="754"/>
      <c r="D197" s="682"/>
      <c r="E197" s="682"/>
      <c r="F197" s="483"/>
      <c r="G197" s="408"/>
      <c r="H197" s="487"/>
      <c r="I197" s="736"/>
      <c r="J197" s="463"/>
      <c r="K197" s="736"/>
      <c r="L197" s="408"/>
      <c r="M197" s="464"/>
      <c r="N197" s="408"/>
      <c r="O197" s="693"/>
      <c r="P197" s="486"/>
      <c r="Q197" s="411"/>
      <c r="R197" s="487"/>
      <c r="S197" s="455"/>
      <c r="T197" s="487"/>
      <c r="U197" s="455"/>
      <c r="V197" s="487"/>
      <c r="W197" s="455"/>
      <c r="X197" s="458"/>
      <c r="Y197" s="455"/>
      <c r="Z197" s="455"/>
      <c r="AA197" s="464"/>
      <c r="AB197" s="243">
        <v>5</v>
      </c>
      <c r="AC197" s="253" t="s">
        <v>1795</v>
      </c>
      <c r="AD197" s="239">
        <v>2</v>
      </c>
      <c r="AE197" s="234" t="s">
        <v>1486</v>
      </c>
      <c r="AF197" s="245" t="str">
        <f t="shared" si="8"/>
        <v>Probabilidad</v>
      </c>
      <c r="AG197" s="246" t="s">
        <v>97</v>
      </c>
      <c r="AH197" s="241">
        <f t="shared" si="9"/>
        <v>0.25</v>
      </c>
      <c r="AI197" s="246" t="s">
        <v>98</v>
      </c>
      <c r="AJ197" s="241">
        <f t="shared" si="10"/>
        <v>0.15</v>
      </c>
      <c r="AK197" s="247">
        <f t="shared" si="11"/>
        <v>0.4</v>
      </c>
      <c r="AL197" s="248">
        <f>IFERROR(IF(AND(AF196="Probabilidad",AF197="Probabilidad"),(AL196-(+AL196*AK197)),IF(AND(AF196="Impacto",AF197="Probabilidad"),(AL195-(+AL195*AK197)),IF(AF197="Impacto",AL196,""))),"")</f>
        <v>9.0719999999999995E-2</v>
      </c>
      <c r="AM197" s="248">
        <f>IFERROR(IF(AND(AF196="Impacto",AF197="Impacto"),(AM196-(+AM196*AK197)),IF(AND(AF196="Probabilidad",AF197="Impacto"),(AM195-(+AM195*AK197)),IF(AF197="Probabilidad",AM196,""))),"")</f>
        <v>0.30000000000000004</v>
      </c>
      <c r="AN197" s="249" t="s">
        <v>99</v>
      </c>
      <c r="AO197" s="249" t="s">
        <v>100</v>
      </c>
      <c r="AP197" s="249" t="s">
        <v>101</v>
      </c>
      <c r="AQ197" s="487"/>
      <c r="AR197" s="463"/>
      <c r="AS197" s="463"/>
      <c r="AT197" s="464"/>
      <c r="AU197" s="463"/>
      <c r="AV197" s="463"/>
      <c r="AW197" s="464"/>
      <c r="AX197" s="464"/>
      <c r="AY197" s="464"/>
      <c r="AZ197" s="736"/>
      <c r="BA197" s="408"/>
      <c r="BB197" s="408"/>
      <c r="BC197" s="408"/>
      <c r="BD197" s="408"/>
      <c r="BE197" s="408"/>
      <c r="BF197" s="408"/>
      <c r="BG197" s="408"/>
      <c r="BH197" s="416"/>
      <c r="BI197" s="416"/>
      <c r="BJ197" s="416"/>
      <c r="BK197" s="416"/>
      <c r="BL197" s="416"/>
      <c r="BM197" s="408"/>
      <c r="BN197" s="408"/>
      <c r="BO197" s="673"/>
    </row>
    <row r="198" spans="1:67" ht="89.25">
      <c r="A198" s="748"/>
      <c r="B198" s="751"/>
      <c r="C198" s="754"/>
      <c r="D198" s="682" t="s">
        <v>1470</v>
      </c>
      <c r="E198" s="682" t="s">
        <v>892</v>
      </c>
      <c r="F198" s="483">
        <v>7</v>
      </c>
      <c r="G198" s="408" t="s">
        <v>1967</v>
      </c>
      <c r="H198" s="487" t="s">
        <v>1543</v>
      </c>
      <c r="I198" s="736" t="s">
        <v>1473</v>
      </c>
      <c r="J198" s="463" t="s">
        <v>1968</v>
      </c>
      <c r="K198" s="736" t="s">
        <v>192</v>
      </c>
      <c r="L198" s="408" t="s">
        <v>408</v>
      </c>
      <c r="M198" s="464" t="s">
        <v>1475</v>
      </c>
      <c r="N198" s="408" t="s">
        <v>1969</v>
      </c>
      <c r="O198" s="408" t="s">
        <v>1970</v>
      </c>
      <c r="P198" s="486" t="s">
        <v>114</v>
      </c>
      <c r="Q198" s="411" t="s">
        <v>114</v>
      </c>
      <c r="R198" s="487" t="s">
        <v>91</v>
      </c>
      <c r="S198" s="455">
        <f>IF(R198="Muy Alta",100%,IF(R198="Alta",80%,IF(R198="Media",60%,IF(R198="Baja",40%,IF(R198="Muy Baja",20%,"")))))</f>
        <v>0.6</v>
      </c>
      <c r="T198" s="487" t="s">
        <v>195</v>
      </c>
      <c r="U198" s="455">
        <f>IF(T198="Catastrófico",100%,IF(T198="Mayor",80%,IF(T198="Moderado",60%,IF(T198="Menor",40%,IF(T198="Leve",20%,"")))))</f>
        <v>0.4</v>
      </c>
      <c r="V198" s="487" t="s">
        <v>125</v>
      </c>
      <c r="W198" s="455">
        <f>IF(V198="Catastrófico",100%,IF(V198="Mayor",80%,IF(V198="Moderado",60%,IF(V198="Menor",40%,IF(V198="Leve",20%,"")))))</f>
        <v>0.2</v>
      </c>
      <c r="X198" s="458" t="str">
        <f>IF(Y198=100%,"Catastrófico",IF(Y198=80%,"Mayor",IF(Y198=60%,"Moderado",IF(Y198=40%,"Menor",IF(Y198=20%,"Leve","")))))</f>
        <v>Menor</v>
      </c>
      <c r="Y198" s="455">
        <f>IF(AND(U198="",W198=""),"",MAX(U198,W198))</f>
        <v>0.4</v>
      </c>
      <c r="Z198" s="455" t="str">
        <f>CONCATENATE(R198,X198)</f>
        <v>MediaMenor</v>
      </c>
      <c r="AA198" s="464" t="str">
        <f>IF(Z198="Muy AltaLeve","Alto",IF(Z198="Muy AltaMenor","Alto",IF(Z198="Muy AltaModerado","Alto",IF(Z198="Muy AltaMayor","Alto",IF(Z198="Muy AltaCatastrófico","Extremo",IF(Z198="AltaLeve","Moderado",IF(Z198="AltaMenor","Moderado",IF(Z198="AltaModerado","Alto",IF(Z198="AltaMayor","Alto",IF(Z198="AltaCatastrófico","Extremo",IF(Z198="MediaLeve","Moderado",IF(Z198="MediaMenor","Moderado",IF(Z198="MediaModerado","Moderado",IF(Z198="MediaMayor","Alto",IF(Z198="MediaCatastrófico","Extremo",IF(Z198="BajaLeve","Bajo",IF(Z198="BajaMenor","Moderado",IF(Z198="BajaModerado","Moderado",IF(Z198="BajaMayor","Alto",IF(Z198="BajaCatastrófico","Extremo",IF(Z198="Muy BajaLeve","Bajo",IF(Z198="Muy BajaMenor","Bajo",IF(Z198="Muy BajaModerado","Moderado",IF(Z198="Muy BajaMayor","Alto",IF(Z198="Muy BajaCatastrófico","Extremo","")))))))))))))))))))))))))</f>
        <v>Moderado</v>
      </c>
      <c r="AB198" s="243">
        <v>1</v>
      </c>
      <c r="AC198" s="301" t="s">
        <v>1932</v>
      </c>
      <c r="AD198" s="239" t="s">
        <v>1971</v>
      </c>
      <c r="AE198" s="237" t="s">
        <v>1486</v>
      </c>
      <c r="AF198" s="245" t="str">
        <f t="shared" si="8"/>
        <v>Probabilidad</v>
      </c>
      <c r="AG198" s="246" t="s">
        <v>250</v>
      </c>
      <c r="AH198" s="241">
        <f t="shared" si="9"/>
        <v>0.15</v>
      </c>
      <c r="AI198" s="246" t="s">
        <v>98</v>
      </c>
      <c r="AJ198" s="241">
        <f t="shared" si="10"/>
        <v>0.15</v>
      </c>
      <c r="AK198" s="247">
        <f t="shared" si="11"/>
        <v>0.3</v>
      </c>
      <c r="AL198" s="248">
        <f>IFERROR(IF(AF198="Probabilidad",(S198-(+S198*AK198)),IF(AF198="Impacto",S198,"")),"")</f>
        <v>0.42</v>
      </c>
      <c r="AM198" s="248">
        <f>IFERROR(IF(AF198="Impacto",(Y198-(+Y198*AK198)),IF(AF198="Probabilidad",Y198,"")),"")</f>
        <v>0.4</v>
      </c>
      <c r="AN198" s="249" t="s">
        <v>99</v>
      </c>
      <c r="AO198" s="249" t="s">
        <v>100</v>
      </c>
      <c r="AP198" s="249" t="s">
        <v>101</v>
      </c>
      <c r="AQ198" s="487" t="s">
        <v>1972</v>
      </c>
      <c r="AR198" s="462">
        <f>S198</f>
        <v>0.6</v>
      </c>
      <c r="AS198" s="462">
        <f>IF(AL198="","",MIN(AL198:AL200))</f>
        <v>0.29399999999999998</v>
      </c>
      <c r="AT198" s="464" t="str">
        <f>IFERROR(IF(AS198="","",IF(AS198&lt;=0.2,"Muy Baja",IF(AS198&lt;=0.4,"Baja",IF(AS198&lt;=0.6,"Media",IF(AS198&lt;=0.8,"Alta","Muy Alta"))))),"")</f>
        <v>Baja</v>
      </c>
      <c r="AU198" s="462">
        <f>Y198</f>
        <v>0.4</v>
      </c>
      <c r="AV198" s="462">
        <f>IF(AM198="","",MIN(AM198:AM200))</f>
        <v>0.30000000000000004</v>
      </c>
      <c r="AW198" s="464" t="str">
        <f>IFERROR(IF(AV198="","",IF(AV198&lt;=0.2,"Leve",IF(AV198&lt;=0.4,"Menor",IF(AV198&lt;=0.6,"Moderado",IF(AV198&lt;=0.8,"Mayor","Catastrófico"))))),"")</f>
        <v>Menor</v>
      </c>
      <c r="AX198" s="464" t="str">
        <f>AA198</f>
        <v>Moderado</v>
      </c>
      <c r="AY198" s="464" t="str">
        <f>IFERROR(IF(OR(AND(AT198="Muy Baja",AW198="Leve"),AND(AT198="Muy Baja",AW198="Menor"),AND(AT198="Baja",AW198="Leve")),"Bajo",IF(OR(AND(AT198="Muy baja",AW198="Moderado"),AND(AT198="Baja",AW198="Menor"),AND(AT198="Baja",AW198="Moderado"),AND(AT198="Media",AW198="Leve"),AND(AT198="Media",AW198="Menor"),AND(AT198="Media",AW198="Moderado"),AND(AT198="Alta",AW198="Leve"),AND(AT198="Alta",AW198="Menor")),"Moderado",IF(OR(AND(AT198="Muy Baja",AW198="Mayor"),AND(AT198="Baja",AW198="Mayor"),AND(AT198="Media",AW198="Mayor"),AND(AT198="Alta",AW198="Moderado"),AND(AT198="Alta",AW198="Mayor"),AND(AT198="Muy Alta",AW198="Leve"),AND(AT198="Muy Alta",AW198="Menor"),AND(AT198="Muy Alta",AW198="Moderado"),AND(AT198="Muy Alta",AW198="Mayor")),"Alto",IF(OR(AND(AT198="Muy Baja",AW198="Catastrófico"),AND(AT198="Baja",AW198="Catastrófico"),AND(AT198="Media",AW198="Catastrófico"),AND(AT198="Alta",AW198="Catastrófico"),AND(AT198="Muy Alta",AW198="Catastrófico")),"Extremo","")))),"")</f>
        <v>Moderado</v>
      </c>
      <c r="AZ198" s="487" t="s">
        <v>105</v>
      </c>
      <c r="BA198" s="486" t="s">
        <v>1973</v>
      </c>
      <c r="BB198" s="408" t="s">
        <v>1974</v>
      </c>
      <c r="BC198" s="408" t="s">
        <v>1277</v>
      </c>
      <c r="BD198" s="408" t="s">
        <v>1936</v>
      </c>
      <c r="BE198" s="492">
        <v>45657</v>
      </c>
      <c r="BF198" s="408" t="s">
        <v>1975</v>
      </c>
      <c r="BG198" s="408" t="s">
        <v>1976</v>
      </c>
      <c r="BH198" s="416">
        <v>0.25</v>
      </c>
      <c r="BI198" s="416"/>
      <c r="BJ198" s="416"/>
      <c r="BK198" s="416"/>
      <c r="BL198" s="416" t="s">
        <v>613</v>
      </c>
      <c r="BM198" s="408" t="s">
        <v>113</v>
      </c>
      <c r="BN198" s="408" t="s">
        <v>613</v>
      </c>
      <c r="BO198" s="673" t="s">
        <v>613</v>
      </c>
    </row>
    <row r="199" spans="1:67" ht="89.25">
      <c r="A199" s="748"/>
      <c r="B199" s="751"/>
      <c r="C199" s="754"/>
      <c r="D199" s="682"/>
      <c r="E199" s="682"/>
      <c r="F199" s="483"/>
      <c r="G199" s="408"/>
      <c r="H199" s="487"/>
      <c r="I199" s="736"/>
      <c r="J199" s="463"/>
      <c r="K199" s="736"/>
      <c r="L199" s="408"/>
      <c r="M199" s="464"/>
      <c r="N199" s="408"/>
      <c r="O199" s="408"/>
      <c r="P199" s="486"/>
      <c r="Q199" s="411"/>
      <c r="R199" s="487"/>
      <c r="S199" s="455"/>
      <c r="T199" s="487"/>
      <c r="U199" s="455"/>
      <c r="V199" s="487"/>
      <c r="W199" s="455"/>
      <c r="X199" s="458"/>
      <c r="Y199" s="455"/>
      <c r="Z199" s="455"/>
      <c r="AA199" s="464"/>
      <c r="AB199" s="243">
        <v>2</v>
      </c>
      <c r="AC199" s="301" t="s">
        <v>1939</v>
      </c>
      <c r="AD199" s="239" t="s">
        <v>1977</v>
      </c>
      <c r="AE199" s="237" t="s">
        <v>1940</v>
      </c>
      <c r="AF199" s="245" t="str">
        <f t="shared" si="8"/>
        <v>Probabilidad</v>
      </c>
      <c r="AG199" s="246" t="s">
        <v>250</v>
      </c>
      <c r="AH199" s="241">
        <f t="shared" si="9"/>
        <v>0.15</v>
      </c>
      <c r="AI199" s="246" t="s">
        <v>98</v>
      </c>
      <c r="AJ199" s="241">
        <f t="shared" si="10"/>
        <v>0.15</v>
      </c>
      <c r="AK199" s="247">
        <f t="shared" si="11"/>
        <v>0.3</v>
      </c>
      <c r="AL199" s="248">
        <f>IFERROR(IF(AND(AF198="Probabilidad",AF199="Probabilidad"),(AL198-(+AL198*AK199)),IF(AF199="Probabilidad",(S198-(+S198*AK199)),IF(AF199="Impacto",AL198,""))),"")</f>
        <v>0.29399999999999998</v>
      </c>
      <c r="AM199" s="248">
        <f>IFERROR(IF(AND(AF198="Impacto",AF199="Impacto"),(AM198-(+AM198*AK199)),IF(AF199="Impacto",(Y198-(Y198*AK199)),IF(AF199="Probabilidad",AM198,""))),"")</f>
        <v>0.4</v>
      </c>
      <c r="AN199" s="249" t="s">
        <v>99</v>
      </c>
      <c r="AO199" s="249" t="s">
        <v>100</v>
      </c>
      <c r="AP199" s="249" t="s">
        <v>101</v>
      </c>
      <c r="AQ199" s="487"/>
      <c r="AR199" s="463"/>
      <c r="AS199" s="463"/>
      <c r="AT199" s="464"/>
      <c r="AU199" s="463"/>
      <c r="AV199" s="463"/>
      <c r="AW199" s="464"/>
      <c r="AX199" s="464"/>
      <c r="AY199" s="464"/>
      <c r="AZ199" s="487"/>
      <c r="BA199" s="486"/>
      <c r="BB199" s="408"/>
      <c r="BC199" s="408"/>
      <c r="BD199" s="408"/>
      <c r="BE199" s="492"/>
      <c r="BF199" s="408"/>
      <c r="BG199" s="408"/>
      <c r="BH199" s="416"/>
      <c r="BI199" s="416"/>
      <c r="BJ199" s="416"/>
      <c r="BK199" s="416"/>
      <c r="BL199" s="416"/>
      <c r="BM199" s="408"/>
      <c r="BN199" s="408"/>
      <c r="BO199" s="673"/>
    </row>
    <row r="200" spans="1:67" ht="70.5">
      <c r="A200" s="748"/>
      <c r="B200" s="751"/>
      <c r="C200" s="754"/>
      <c r="D200" s="682"/>
      <c r="E200" s="682"/>
      <c r="F200" s="483"/>
      <c r="G200" s="408"/>
      <c r="H200" s="487"/>
      <c r="I200" s="736"/>
      <c r="J200" s="463"/>
      <c r="K200" s="736"/>
      <c r="L200" s="408"/>
      <c r="M200" s="464"/>
      <c r="N200" s="408"/>
      <c r="O200" s="408"/>
      <c r="P200" s="486"/>
      <c r="Q200" s="411"/>
      <c r="R200" s="487"/>
      <c r="S200" s="455"/>
      <c r="T200" s="487"/>
      <c r="U200" s="455"/>
      <c r="V200" s="487"/>
      <c r="W200" s="455"/>
      <c r="X200" s="458"/>
      <c r="Y200" s="455"/>
      <c r="Z200" s="455"/>
      <c r="AA200" s="464"/>
      <c r="AB200" s="243">
        <v>3</v>
      </c>
      <c r="AC200" s="301" t="s">
        <v>1978</v>
      </c>
      <c r="AD200" s="239" t="s">
        <v>1977</v>
      </c>
      <c r="AE200" s="237" t="s">
        <v>1940</v>
      </c>
      <c r="AF200" s="245" t="str">
        <f t="shared" ref="AF200:AF263" si="12">IF(OR(AG200="Preventivo",AG200="Detectivo"),"Probabilidad",IF(AG200="Correctivo","Impacto",""))</f>
        <v>Impacto</v>
      </c>
      <c r="AG200" s="246" t="s">
        <v>294</v>
      </c>
      <c r="AH200" s="241">
        <f t="shared" ref="AH200:AH263" si="13">IF(AG200="","",IF(AG200="Preventivo",25%,IF(AG200="Detectivo",15%,IF(AG200="Correctivo",10%))))</f>
        <v>0.1</v>
      </c>
      <c r="AI200" s="246" t="s">
        <v>98</v>
      </c>
      <c r="AJ200" s="241">
        <f t="shared" ref="AJ200:AJ263" si="14">IF(AI200="Automático",25%,IF(AI200="Manual",15%,""))</f>
        <v>0.15</v>
      </c>
      <c r="AK200" s="247">
        <f t="shared" ref="AK200:AK263" si="15">IF(OR(AH200="",AJ200=""),"",AH200+AJ200)</f>
        <v>0.25</v>
      </c>
      <c r="AL200" s="248">
        <f>IFERROR(IF(AND(AF199="Probabilidad",AF200="Probabilidad"),(AL199-(+AL199*AK200)),IF(AND(AF199="Impacto",AF200="Probabilidad"),(AL198-(+AL198*AK200)),IF(AF200="Impacto",AL199,""))),"")</f>
        <v>0.29399999999999998</v>
      </c>
      <c r="AM200" s="248">
        <f>IFERROR(IF(AND(AF199="Impacto",AF200="Impacto"),(AM199-(+AM199*AK200)),IF(AND(AF199="Probabilidad",AF200="Impacto"),(AM198-(+AM198*AK200)),IF(AF200="Probabilidad",AM199,""))),"")</f>
        <v>0.30000000000000004</v>
      </c>
      <c r="AN200" s="249" t="s">
        <v>99</v>
      </c>
      <c r="AO200" s="249" t="s">
        <v>766</v>
      </c>
      <c r="AP200" s="249" t="s">
        <v>101</v>
      </c>
      <c r="AQ200" s="487"/>
      <c r="AR200" s="463"/>
      <c r="AS200" s="463"/>
      <c r="AT200" s="464"/>
      <c r="AU200" s="463"/>
      <c r="AV200" s="463"/>
      <c r="AW200" s="464"/>
      <c r="AX200" s="464"/>
      <c r="AY200" s="464"/>
      <c r="AZ200" s="487"/>
      <c r="BA200" s="486"/>
      <c r="BB200" s="408"/>
      <c r="BC200" s="408"/>
      <c r="BD200" s="408"/>
      <c r="BE200" s="492"/>
      <c r="BF200" s="408"/>
      <c r="BG200" s="408"/>
      <c r="BH200" s="416"/>
      <c r="BI200" s="416"/>
      <c r="BJ200" s="416"/>
      <c r="BK200" s="416"/>
      <c r="BL200" s="416"/>
      <c r="BM200" s="408"/>
      <c r="BN200" s="408"/>
      <c r="BO200" s="673"/>
    </row>
    <row r="201" spans="1:67" ht="89.25">
      <c r="A201" s="748"/>
      <c r="B201" s="751"/>
      <c r="C201" s="754"/>
      <c r="D201" s="682" t="s">
        <v>1470</v>
      </c>
      <c r="E201" s="682" t="s">
        <v>892</v>
      </c>
      <c r="F201" s="483">
        <v>8</v>
      </c>
      <c r="G201" s="408" t="s">
        <v>1967</v>
      </c>
      <c r="H201" s="487" t="s">
        <v>1543</v>
      </c>
      <c r="I201" s="736" t="s">
        <v>1487</v>
      </c>
      <c r="J201" s="463" t="s">
        <v>1979</v>
      </c>
      <c r="K201" s="736" t="s">
        <v>192</v>
      </c>
      <c r="L201" s="408" t="s">
        <v>408</v>
      </c>
      <c r="M201" s="464" t="s">
        <v>1475</v>
      </c>
      <c r="N201" s="408" t="s">
        <v>1980</v>
      </c>
      <c r="O201" s="408" t="s">
        <v>1981</v>
      </c>
      <c r="P201" s="486" t="s">
        <v>114</v>
      </c>
      <c r="Q201" s="411" t="s">
        <v>114</v>
      </c>
      <c r="R201" s="487" t="s">
        <v>91</v>
      </c>
      <c r="S201" s="455">
        <f>IF(R201="Muy Alta",100%,IF(R201="Alta",80%,IF(R201="Media",60%,IF(R201="Baja",40%,IF(R201="Muy Baja",20%,"")))))</f>
        <v>0.6</v>
      </c>
      <c r="T201" s="487" t="s">
        <v>195</v>
      </c>
      <c r="U201" s="455">
        <f>IF(T201="Catastrófico",100%,IF(T201="Mayor",80%,IF(T201="Moderado",60%,IF(T201="Menor",40%,IF(T201="Leve",20%,"")))))</f>
        <v>0.4</v>
      </c>
      <c r="V201" s="487" t="s">
        <v>125</v>
      </c>
      <c r="W201" s="455">
        <f>IF(V201="Catastrófico",100%,IF(V201="Mayor",80%,IF(V201="Moderado",60%,IF(V201="Menor",40%,IF(V201="Leve",20%,"")))))</f>
        <v>0.2</v>
      </c>
      <c r="X201" s="458" t="str">
        <f>IF(Y201=100%,"Catastrófico",IF(Y201=80%,"Mayor",IF(Y201=60%,"Moderado",IF(Y201=40%,"Menor",IF(Y201=20%,"Leve","")))))</f>
        <v>Menor</v>
      </c>
      <c r="Y201" s="455">
        <f>IF(AND(U201="",W201=""),"",MAX(U201,W201))</f>
        <v>0.4</v>
      </c>
      <c r="Z201" s="455" t="str">
        <f>CONCATENATE(R201,X201)</f>
        <v>MediaMenor</v>
      </c>
      <c r="AA201" s="464" t="str">
        <f>IF(Z201="Muy AltaLeve","Alto",IF(Z201="Muy AltaMenor","Alto",IF(Z201="Muy AltaModerado","Alto",IF(Z201="Muy AltaMayor","Alto",IF(Z201="Muy AltaCatastrófico","Extremo",IF(Z201="AltaLeve","Moderado",IF(Z201="AltaMenor","Moderado",IF(Z201="AltaModerado","Alto",IF(Z201="AltaMayor","Alto",IF(Z201="AltaCatastrófico","Extremo",IF(Z201="MediaLeve","Moderado",IF(Z201="MediaMenor","Moderado",IF(Z201="MediaModerado","Moderado",IF(Z201="MediaMayor","Alto",IF(Z201="MediaCatastrófico","Extremo",IF(Z201="BajaLeve","Bajo",IF(Z201="BajaMenor","Moderado",IF(Z201="BajaModerado","Moderado",IF(Z201="BajaMayor","Alto",IF(Z201="BajaCatastrófico","Extremo",IF(Z201="Muy BajaLeve","Bajo",IF(Z201="Muy BajaMenor","Bajo",IF(Z201="Muy BajaModerado","Moderado",IF(Z201="Muy BajaMayor","Alto",IF(Z201="Muy BajaCatastrófico","Extremo","")))))))))))))))))))))))))</f>
        <v>Moderado</v>
      </c>
      <c r="AB201" s="243">
        <v>1</v>
      </c>
      <c r="AC201" s="301" t="s">
        <v>1932</v>
      </c>
      <c r="AD201" s="239" t="s">
        <v>1955</v>
      </c>
      <c r="AE201" s="237" t="s">
        <v>1486</v>
      </c>
      <c r="AF201" s="245" t="str">
        <f t="shared" si="12"/>
        <v>Probabilidad</v>
      </c>
      <c r="AG201" s="246" t="s">
        <v>250</v>
      </c>
      <c r="AH201" s="241">
        <f t="shared" si="13"/>
        <v>0.15</v>
      </c>
      <c r="AI201" s="246" t="s">
        <v>98</v>
      </c>
      <c r="AJ201" s="241">
        <f t="shared" si="14"/>
        <v>0.15</v>
      </c>
      <c r="AK201" s="247">
        <f t="shared" si="15"/>
        <v>0.3</v>
      </c>
      <c r="AL201" s="248">
        <f>IFERROR(IF(AF201="Probabilidad",(S201-(+S201*AK201)),IF(AF201="Impacto",S201,"")),"")</f>
        <v>0.42</v>
      </c>
      <c r="AM201" s="248">
        <f>IFERROR(IF(AF201="Impacto",(Y201-(+Y201*AK201)),IF(AF201="Probabilidad",Y201,"")),"")</f>
        <v>0.4</v>
      </c>
      <c r="AN201" s="249" t="s">
        <v>99</v>
      </c>
      <c r="AO201" s="249" t="s">
        <v>100</v>
      </c>
      <c r="AP201" s="249" t="s">
        <v>101</v>
      </c>
      <c r="AQ201" s="487" t="s">
        <v>1972</v>
      </c>
      <c r="AR201" s="462">
        <f>S201</f>
        <v>0.6</v>
      </c>
      <c r="AS201" s="462">
        <f>IF(AL201="","",MIN(AL201:AL203))</f>
        <v>0.1764</v>
      </c>
      <c r="AT201" s="464" t="str">
        <f>IFERROR(IF(AS201="","",IF(AS201&lt;=0.2,"Muy Baja",IF(AS201&lt;=0.4,"Baja",IF(AS201&lt;=0.6,"Media",IF(AS201&lt;=0.8,"Alta","Muy Alta"))))),"")</f>
        <v>Muy Baja</v>
      </c>
      <c r="AU201" s="462">
        <f>Y201</f>
        <v>0.4</v>
      </c>
      <c r="AV201" s="462">
        <f>IF(AM201="","",MIN(AM201:AM203))</f>
        <v>0.4</v>
      </c>
      <c r="AW201" s="464" t="str">
        <f>IFERROR(IF(AV201="","",IF(AV201&lt;=0.2,"Leve",IF(AV201&lt;=0.4,"Menor",IF(AV201&lt;=0.6,"Moderado",IF(AV201&lt;=0.8,"Mayor","Catastrófico"))))),"")</f>
        <v>Menor</v>
      </c>
      <c r="AX201" s="464" t="str">
        <f>AA201</f>
        <v>Moderado</v>
      </c>
      <c r="AY201" s="464" t="str">
        <f>IFERROR(IF(OR(AND(AT201="Muy Baja",AW201="Leve"),AND(AT201="Muy Baja",AW201="Menor"),AND(AT201="Baja",AW201="Leve")),"Bajo",IF(OR(AND(AT201="Muy baja",AW201="Moderado"),AND(AT201="Baja",AW201="Menor"),AND(AT201="Baja",AW201="Moderado"),AND(AT201="Media",AW201="Leve"),AND(AT201="Media",AW201="Menor"),AND(AT201="Media",AW201="Moderado"),AND(AT201="Alta",AW201="Leve"),AND(AT201="Alta",AW201="Menor")),"Moderado",IF(OR(AND(AT201="Muy Baja",AW201="Mayor"),AND(AT201="Baja",AW201="Mayor"),AND(AT201="Media",AW201="Mayor"),AND(AT201="Alta",AW201="Moderado"),AND(AT201="Alta",AW201="Mayor"),AND(AT201="Muy Alta",AW201="Leve"),AND(AT201="Muy Alta",AW201="Menor"),AND(AT201="Muy Alta",AW201="Moderado"),AND(AT201="Muy Alta",AW201="Mayor")),"Alto",IF(OR(AND(AT201="Muy Baja",AW201="Catastrófico"),AND(AT201="Baja",AW201="Catastrófico"),AND(AT201="Media",AW201="Catastrófico"),AND(AT201="Alta",AW201="Catastrófico"),AND(AT201="Muy Alta",AW201="Catastrófico")),"Extremo","")))),"")</f>
        <v>Bajo</v>
      </c>
      <c r="AZ201" s="487" t="s">
        <v>132</v>
      </c>
      <c r="BA201" s="408" t="s">
        <v>114</v>
      </c>
      <c r="BB201" s="408" t="s">
        <v>114</v>
      </c>
      <c r="BC201" s="408" t="s">
        <v>114</v>
      </c>
      <c r="BD201" s="408" t="s">
        <v>114</v>
      </c>
      <c r="BE201" s="408" t="s">
        <v>114</v>
      </c>
      <c r="BF201" s="408" t="s">
        <v>613</v>
      </c>
      <c r="BG201" s="408" t="s">
        <v>613</v>
      </c>
      <c r="BH201" s="416" t="s">
        <v>613</v>
      </c>
      <c r="BI201" s="416"/>
      <c r="BJ201" s="416"/>
      <c r="BK201" s="416"/>
      <c r="BL201" s="416" t="s">
        <v>613</v>
      </c>
      <c r="BM201" s="408" t="s">
        <v>113</v>
      </c>
      <c r="BN201" s="408" t="s">
        <v>613</v>
      </c>
      <c r="BO201" s="673" t="s">
        <v>613</v>
      </c>
    </row>
    <row r="202" spans="1:67" ht="70.5">
      <c r="A202" s="748"/>
      <c r="B202" s="751"/>
      <c r="C202" s="754"/>
      <c r="D202" s="682"/>
      <c r="E202" s="682"/>
      <c r="F202" s="483"/>
      <c r="G202" s="408"/>
      <c r="H202" s="487"/>
      <c r="I202" s="736"/>
      <c r="J202" s="463"/>
      <c r="K202" s="736"/>
      <c r="L202" s="408"/>
      <c r="M202" s="464"/>
      <c r="N202" s="408"/>
      <c r="O202" s="408"/>
      <c r="P202" s="486"/>
      <c r="Q202" s="411"/>
      <c r="R202" s="487"/>
      <c r="S202" s="455"/>
      <c r="T202" s="487"/>
      <c r="U202" s="455"/>
      <c r="V202" s="487"/>
      <c r="W202" s="455"/>
      <c r="X202" s="458"/>
      <c r="Y202" s="455"/>
      <c r="Z202" s="455"/>
      <c r="AA202" s="464"/>
      <c r="AB202" s="243">
        <v>2</v>
      </c>
      <c r="AC202" s="301" t="s">
        <v>1686</v>
      </c>
      <c r="AD202" s="239">
        <v>3</v>
      </c>
      <c r="AE202" s="277" t="s">
        <v>1664</v>
      </c>
      <c r="AF202" s="245" t="str">
        <f t="shared" si="12"/>
        <v>Probabilidad</v>
      </c>
      <c r="AG202" s="246" t="s">
        <v>250</v>
      </c>
      <c r="AH202" s="241">
        <f t="shared" si="13"/>
        <v>0.15</v>
      </c>
      <c r="AI202" s="246" t="s">
        <v>98</v>
      </c>
      <c r="AJ202" s="241">
        <f t="shared" si="14"/>
        <v>0.15</v>
      </c>
      <c r="AK202" s="247">
        <f t="shared" si="15"/>
        <v>0.3</v>
      </c>
      <c r="AL202" s="248">
        <f>IFERROR(IF(AND(AF201="Probabilidad",AF202="Probabilidad"),(AL201-(+AL201*AK202)),IF(AF202="Probabilidad",(S201-(+S201*AK202)),IF(AF202="Impacto",AL201,""))),"")</f>
        <v>0.29399999999999998</v>
      </c>
      <c r="AM202" s="248">
        <f>IFERROR(IF(AND(AF201="Impacto",AF202="Impacto"),(AM201-(+AM201*AK202)),IF(AF202="Impacto",(Y201-(Y201*AK202)),IF(AF202="Probabilidad",AM201,""))),"")</f>
        <v>0.4</v>
      </c>
      <c r="AN202" s="249" t="s">
        <v>99</v>
      </c>
      <c r="AO202" s="249" t="s">
        <v>100</v>
      </c>
      <c r="AP202" s="249" t="s">
        <v>101</v>
      </c>
      <c r="AQ202" s="487"/>
      <c r="AR202" s="463"/>
      <c r="AS202" s="463"/>
      <c r="AT202" s="464"/>
      <c r="AU202" s="463"/>
      <c r="AV202" s="463"/>
      <c r="AW202" s="464"/>
      <c r="AX202" s="464"/>
      <c r="AY202" s="464"/>
      <c r="AZ202" s="487"/>
      <c r="BA202" s="408"/>
      <c r="BB202" s="408"/>
      <c r="BC202" s="408"/>
      <c r="BD202" s="408"/>
      <c r="BE202" s="408"/>
      <c r="BF202" s="408"/>
      <c r="BG202" s="408"/>
      <c r="BH202" s="416"/>
      <c r="BI202" s="416"/>
      <c r="BJ202" s="416"/>
      <c r="BK202" s="416"/>
      <c r="BL202" s="416"/>
      <c r="BM202" s="408"/>
      <c r="BN202" s="408"/>
      <c r="BO202" s="673"/>
    </row>
    <row r="203" spans="1:67" ht="114.75">
      <c r="A203" s="748"/>
      <c r="B203" s="751"/>
      <c r="C203" s="754"/>
      <c r="D203" s="682"/>
      <c r="E203" s="682"/>
      <c r="F203" s="483"/>
      <c r="G203" s="408"/>
      <c r="H203" s="487"/>
      <c r="I203" s="736"/>
      <c r="J203" s="463"/>
      <c r="K203" s="736"/>
      <c r="L203" s="408"/>
      <c r="M203" s="464"/>
      <c r="N203" s="408"/>
      <c r="O203" s="408"/>
      <c r="P203" s="486"/>
      <c r="Q203" s="411"/>
      <c r="R203" s="487"/>
      <c r="S203" s="455"/>
      <c r="T203" s="487"/>
      <c r="U203" s="455"/>
      <c r="V203" s="487"/>
      <c r="W203" s="455"/>
      <c r="X203" s="458"/>
      <c r="Y203" s="455"/>
      <c r="Z203" s="455"/>
      <c r="AA203" s="464"/>
      <c r="AB203" s="243">
        <v>3</v>
      </c>
      <c r="AC203" s="301" t="s">
        <v>1947</v>
      </c>
      <c r="AD203" s="239">
        <v>3</v>
      </c>
      <c r="AE203" s="237" t="s">
        <v>1495</v>
      </c>
      <c r="AF203" s="245" t="str">
        <f t="shared" si="12"/>
        <v>Probabilidad</v>
      </c>
      <c r="AG203" s="246" t="s">
        <v>97</v>
      </c>
      <c r="AH203" s="241">
        <f t="shared" si="13"/>
        <v>0.25</v>
      </c>
      <c r="AI203" s="246" t="s">
        <v>98</v>
      </c>
      <c r="AJ203" s="241">
        <f t="shared" si="14"/>
        <v>0.15</v>
      </c>
      <c r="AK203" s="247">
        <f t="shared" si="15"/>
        <v>0.4</v>
      </c>
      <c r="AL203" s="248">
        <f>IFERROR(IF(AND(AF202="Probabilidad",AF203="Probabilidad"),(AL202-(+AL202*AK203)),IF(AND(AF202="Impacto",AF203="Probabilidad"),(AL201-(+AL201*AK203)),IF(AF203="Impacto",AL202,""))),"")</f>
        <v>0.1764</v>
      </c>
      <c r="AM203" s="248">
        <f>IFERROR(IF(AND(AF202="Impacto",AF203="Impacto"),(AM202-(+AM202*AK203)),IF(AND(AF202="Probabilidad",AF203="Impacto"),(AM201-(+AM201*AK203)),IF(AF203="Probabilidad",AM202,""))),"")</f>
        <v>0.4</v>
      </c>
      <c r="AN203" s="249" t="s">
        <v>99</v>
      </c>
      <c r="AO203" s="249" t="s">
        <v>100</v>
      </c>
      <c r="AP203" s="249" t="s">
        <v>101</v>
      </c>
      <c r="AQ203" s="487"/>
      <c r="AR203" s="463"/>
      <c r="AS203" s="463"/>
      <c r="AT203" s="464"/>
      <c r="AU203" s="463"/>
      <c r="AV203" s="463"/>
      <c r="AW203" s="464"/>
      <c r="AX203" s="464"/>
      <c r="AY203" s="464"/>
      <c r="AZ203" s="487"/>
      <c r="BA203" s="408"/>
      <c r="BB203" s="408"/>
      <c r="BC203" s="408"/>
      <c r="BD203" s="408"/>
      <c r="BE203" s="408"/>
      <c r="BF203" s="408"/>
      <c r="BG203" s="408"/>
      <c r="BH203" s="416"/>
      <c r="BI203" s="416"/>
      <c r="BJ203" s="416"/>
      <c r="BK203" s="416"/>
      <c r="BL203" s="416"/>
      <c r="BM203" s="408"/>
      <c r="BN203" s="408"/>
      <c r="BO203" s="673"/>
    </row>
    <row r="204" spans="1:67" ht="89.25">
      <c r="A204" s="748"/>
      <c r="B204" s="751"/>
      <c r="C204" s="754"/>
      <c r="D204" s="682" t="s">
        <v>1470</v>
      </c>
      <c r="E204" s="682" t="s">
        <v>892</v>
      </c>
      <c r="F204" s="483">
        <v>9</v>
      </c>
      <c r="G204" s="408" t="s">
        <v>1982</v>
      </c>
      <c r="H204" s="487" t="s">
        <v>1501</v>
      </c>
      <c r="I204" s="736" t="s">
        <v>1473</v>
      </c>
      <c r="J204" s="463" t="s">
        <v>1983</v>
      </c>
      <c r="K204" s="736" t="s">
        <v>192</v>
      </c>
      <c r="L204" s="408" t="s">
        <v>408</v>
      </c>
      <c r="M204" s="464" t="s">
        <v>1475</v>
      </c>
      <c r="N204" s="408" t="s">
        <v>1984</v>
      </c>
      <c r="O204" s="408" t="s">
        <v>1985</v>
      </c>
      <c r="P204" s="486" t="s">
        <v>114</v>
      </c>
      <c r="Q204" s="411" t="s">
        <v>114</v>
      </c>
      <c r="R204" s="487" t="s">
        <v>233</v>
      </c>
      <c r="S204" s="455">
        <f>IF(R204="Muy Alta",100%,IF(R204="Alta",80%,IF(R204="Media",60%,IF(R204="Baja",40%,IF(R204="Muy Baja",20%,"")))))</f>
        <v>0.8</v>
      </c>
      <c r="T204" s="487" t="s">
        <v>130</v>
      </c>
      <c r="U204" s="455">
        <f>IF(T204="Catastrófico",100%,IF(T204="Mayor",80%,IF(T204="Moderado",60%,IF(T204="Menor",40%,IF(T204="Leve",20%,"")))))</f>
        <v>0.6</v>
      </c>
      <c r="V204" s="487" t="s">
        <v>125</v>
      </c>
      <c r="W204" s="455">
        <f>IF(V204="Catastrófico",100%,IF(V204="Mayor",80%,IF(V204="Moderado",60%,IF(V204="Menor",40%,IF(V204="Leve",20%,"")))))</f>
        <v>0.2</v>
      </c>
      <c r="X204" s="458" t="str">
        <f>IF(Y204=100%,"Catastrófico",IF(Y204=80%,"Mayor",IF(Y204=60%,"Moderado",IF(Y204=40%,"Menor",IF(Y204=20%,"Leve","")))))</f>
        <v>Moderado</v>
      </c>
      <c r="Y204" s="455">
        <f>IF(AND(U204="",W204=""),"",MAX(U204,W204))</f>
        <v>0.6</v>
      </c>
      <c r="Z204" s="455" t="str">
        <f>CONCATENATE(R204,X204)</f>
        <v>AltaModerado</v>
      </c>
      <c r="AA204" s="464" t="str">
        <f>IF(Z204="Muy AltaLeve","Alto",IF(Z204="Muy AltaMenor","Alto",IF(Z204="Muy AltaModerado","Alto",IF(Z204="Muy AltaMayor","Alto",IF(Z204="Muy AltaCatastrófico","Extremo",IF(Z204="AltaLeve","Moderado",IF(Z204="AltaMenor","Moderado",IF(Z204="AltaModerado","Alto",IF(Z204="AltaMayor","Alto",IF(Z204="AltaCatastrófico","Extremo",IF(Z204="MediaLeve","Moderado",IF(Z204="MediaMenor","Moderado",IF(Z204="MediaModerado","Moderado",IF(Z204="MediaMayor","Alto",IF(Z204="MediaCatastrófico","Extremo",IF(Z204="BajaLeve","Bajo",IF(Z204="BajaMenor","Moderado",IF(Z204="BajaModerado","Moderado",IF(Z204="BajaMayor","Alto",IF(Z204="BajaCatastrófico","Extremo",IF(Z204="Muy BajaLeve","Bajo",IF(Z204="Muy BajaMenor","Bajo",IF(Z204="Muy BajaModerado","Moderado",IF(Z204="Muy BajaMayor","Alto",IF(Z204="Muy BajaCatastrófico","Extremo","")))))))))))))))))))))))))</f>
        <v>Alto</v>
      </c>
      <c r="AB204" s="243">
        <v>1</v>
      </c>
      <c r="AC204" s="301" t="s">
        <v>1677</v>
      </c>
      <c r="AD204" s="239">
        <v>1</v>
      </c>
      <c r="AE204" s="237" t="s">
        <v>1680</v>
      </c>
      <c r="AF204" s="245" t="str">
        <f t="shared" si="12"/>
        <v>Probabilidad</v>
      </c>
      <c r="AG204" s="246" t="s">
        <v>250</v>
      </c>
      <c r="AH204" s="241">
        <f t="shared" si="13"/>
        <v>0.15</v>
      </c>
      <c r="AI204" s="246" t="s">
        <v>710</v>
      </c>
      <c r="AJ204" s="241">
        <f t="shared" si="14"/>
        <v>0.25</v>
      </c>
      <c r="AK204" s="247">
        <f t="shared" si="15"/>
        <v>0.4</v>
      </c>
      <c r="AL204" s="248">
        <f>IFERROR(IF(AF204="Probabilidad",(S204-(+S204*AK204)),IF(AF204="Impacto",S204,"")),"")</f>
        <v>0.48</v>
      </c>
      <c r="AM204" s="248">
        <f>IFERROR(IF(AF204="Impacto",(Y204-(+Y204*AK204)),IF(AF204="Probabilidad",Y204,"")),"")</f>
        <v>0.6</v>
      </c>
      <c r="AN204" s="249" t="s">
        <v>99</v>
      </c>
      <c r="AO204" s="249" t="s">
        <v>100</v>
      </c>
      <c r="AP204" s="249" t="s">
        <v>101</v>
      </c>
      <c r="AQ204" s="487" t="s">
        <v>1962</v>
      </c>
      <c r="AR204" s="462">
        <f>S204</f>
        <v>0.8</v>
      </c>
      <c r="AS204" s="462">
        <f>IF(AL204="","",MIN(AL204:AL207))</f>
        <v>0.20159999999999997</v>
      </c>
      <c r="AT204" s="464" t="str">
        <f>IFERROR(IF(AS204="","",IF(AS204&lt;=0.2,"Muy Baja",IF(AS204&lt;=0.4,"Baja",IF(AS204&lt;=0.6,"Media",IF(AS204&lt;=0.8,"Alta","Muy Alta"))))),"")</f>
        <v>Baja</v>
      </c>
      <c r="AU204" s="462">
        <f>Y204</f>
        <v>0.6</v>
      </c>
      <c r="AV204" s="462">
        <f>IF(AM204="","",MIN(AM204:AM207))</f>
        <v>0.44999999999999996</v>
      </c>
      <c r="AW204" s="464" t="str">
        <f>IFERROR(IF(AV204="","",IF(AV204&lt;=0.2,"Leve",IF(AV204&lt;=0.4,"Menor",IF(AV204&lt;=0.6,"Moderado",IF(AV204&lt;=0.8,"Mayor","Catastrófico"))))),"")</f>
        <v>Moderado</v>
      </c>
      <c r="AX204" s="464" t="str">
        <f>AA204</f>
        <v>Alto</v>
      </c>
      <c r="AY204" s="464" t="str">
        <f>IFERROR(IF(OR(AND(AT204="Muy Baja",AW204="Leve"),AND(AT204="Muy Baja",AW204="Menor"),AND(AT204="Baja",AW204="Leve")),"Bajo",IF(OR(AND(AT204="Muy baja",AW204="Moderado"),AND(AT204="Baja",AW204="Menor"),AND(AT204="Baja",AW204="Moderado"),AND(AT204="Media",AW204="Leve"),AND(AT204="Media",AW204="Menor"),AND(AT204="Media",AW204="Moderado"),AND(AT204="Alta",AW204="Leve"),AND(AT204="Alta",AW204="Menor")),"Moderado",IF(OR(AND(AT204="Muy Baja",AW204="Mayor"),AND(AT204="Baja",AW204="Mayor"),AND(AT204="Media",AW204="Mayor"),AND(AT204="Alta",AW204="Moderado"),AND(AT204="Alta",AW204="Mayor"),AND(AT204="Muy Alta",AW204="Leve"),AND(AT204="Muy Alta",AW204="Menor"),AND(AT204="Muy Alta",AW204="Moderado"),AND(AT204="Muy Alta",AW204="Mayor")),"Alto",IF(OR(AND(AT204="Muy Baja",AW204="Catastrófico"),AND(AT204="Baja",AW204="Catastrófico"),AND(AT204="Media",AW204="Catastrófico"),AND(AT204="Alta",AW204="Catastrófico"),AND(AT204="Muy Alta",AW204="Catastrófico")),"Extremo","")))),"")</f>
        <v>Moderado</v>
      </c>
      <c r="AZ204" s="487" t="s">
        <v>105</v>
      </c>
      <c r="BA204" s="408" t="s">
        <v>1986</v>
      </c>
      <c r="BB204" s="408" t="s">
        <v>1987</v>
      </c>
      <c r="BC204" s="408" t="s">
        <v>1277</v>
      </c>
      <c r="BD204" s="408" t="s">
        <v>1936</v>
      </c>
      <c r="BE204" s="492">
        <v>45657</v>
      </c>
      <c r="BF204" s="408" t="s">
        <v>613</v>
      </c>
      <c r="BG204" s="408" t="s">
        <v>613</v>
      </c>
      <c r="BH204" s="416" t="s">
        <v>613</v>
      </c>
      <c r="BI204" s="416"/>
      <c r="BJ204" s="416"/>
      <c r="BK204" s="416"/>
      <c r="BL204" s="416" t="s">
        <v>613</v>
      </c>
      <c r="BM204" s="408" t="s">
        <v>113</v>
      </c>
      <c r="BN204" s="408" t="s">
        <v>613</v>
      </c>
      <c r="BO204" s="673" t="s">
        <v>613</v>
      </c>
    </row>
    <row r="205" spans="1:67" ht="76.5">
      <c r="A205" s="748"/>
      <c r="B205" s="751"/>
      <c r="C205" s="754"/>
      <c r="D205" s="682"/>
      <c r="E205" s="682"/>
      <c r="F205" s="483"/>
      <c r="G205" s="408"/>
      <c r="H205" s="487"/>
      <c r="I205" s="736"/>
      <c r="J205" s="463"/>
      <c r="K205" s="736"/>
      <c r="L205" s="408"/>
      <c r="M205" s="464"/>
      <c r="N205" s="408"/>
      <c r="O205" s="408"/>
      <c r="P205" s="486"/>
      <c r="Q205" s="411"/>
      <c r="R205" s="487"/>
      <c r="S205" s="455"/>
      <c r="T205" s="487"/>
      <c r="U205" s="455"/>
      <c r="V205" s="487"/>
      <c r="W205" s="455"/>
      <c r="X205" s="458"/>
      <c r="Y205" s="455"/>
      <c r="Z205" s="455"/>
      <c r="AA205" s="464"/>
      <c r="AB205" s="243">
        <v>2</v>
      </c>
      <c r="AC205" s="301" t="s">
        <v>1679</v>
      </c>
      <c r="AD205" s="239">
        <v>1</v>
      </c>
      <c r="AE205" s="237" t="s">
        <v>1680</v>
      </c>
      <c r="AF205" s="245" t="str">
        <f t="shared" si="12"/>
        <v>Probabilidad</v>
      </c>
      <c r="AG205" s="246" t="s">
        <v>250</v>
      </c>
      <c r="AH205" s="241">
        <f t="shared" si="13"/>
        <v>0.15</v>
      </c>
      <c r="AI205" s="246" t="s">
        <v>98</v>
      </c>
      <c r="AJ205" s="241">
        <f t="shared" si="14"/>
        <v>0.15</v>
      </c>
      <c r="AK205" s="247">
        <f t="shared" si="15"/>
        <v>0.3</v>
      </c>
      <c r="AL205" s="248">
        <f>IFERROR(IF(AND(AF204="Probabilidad",AF205="Probabilidad"),(AL204-(+AL204*AK205)),IF(AF205="Probabilidad",(S204-(+S204*AK205)),IF(AF205="Impacto",AL204,""))),"")</f>
        <v>0.33599999999999997</v>
      </c>
      <c r="AM205" s="248">
        <f>IFERROR(IF(AND(AF204="Impacto",AF205="Impacto"),(AM204-(+AM204*AK205)),IF(AF205="Impacto",(Y204-(Y204*AK205)),IF(AF205="Probabilidad",AM204,""))),"")</f>
        <v>0.6</v>
      </c>
      <c r="AN205" s="249" t="s">
        <v>99</v>
      </c>
      <c r="AO205" s="249" t="s">
        <v>100</v>
      </c>
      <c r="AP205" s="249" t="s">
        <v>101</v>
      </c>
      <c r="AQ205" s="487"/>
      <c r="AR205" s="463"/>
      <c r="AS205" s="463"/>
      <c r="AT205" s="464"/>
      <c r="AU205" s="463"/>
      <c r="AV205" s="463"/>
      <c r="AW205" s="464"/>
      <c r="AX205" s="464"/>
      <c r="AY205" s="464"/>
      <c r="AZ205" s="487"/>
      <c r="BA205" s="408"/>
      <c r="BB205" s="408"/>
      <c r="BC205" s="408"/>
      <c r="BD205" s="408"/>
      <c r="BE205" s="492"/>
      <c r="BF205" s="408"/>
      <c r="BG205" s="408"/>
      <c r="BH205" s="416"/>
      <c r="BI205" s="416"/>
      <c r="BJ205" s="416"/>
      <c r="BK205" s="416"/>
      <c r="BL205" s="416"/>
      <c r="BM205" s="408"/>
      <c r="BN205" s="408"/>
      <c r="BO205" s="673"/>
    </row>
    <row r="206" spans="1:67" ht="89.25">
      <c r="A206" s="748"/>
      <c r="B206" s="751"/>
      <c r="C206" s="754"/>
      <c r="D206" s="682"/>
      <c r="E206" s="682"/>
      <c r="F206" s="483"/>
      <c r="G206" s="408"/>
      <c r="H206" s="487"/>
      <c r="I206" s="736"/>
      <c r="J206" s="463"/>
      <c r="K206" s="736"/>
      <c r="L206" s="408"/>
      <c r="M206" s="464"/>
      <c r="N206" s="408"/>
      <c r="O206" s="408"/>
      <c r="P206" s="486"/>
      <c r="Q206" s="411"/>
      <c r="R206" s="487"/>
      <c r="S206" s="455"/>
      <c r="T206" s="487"/>
      <c r="U206" s="455"/>
      <c r="V206" s="487"/>
      <c r="W206" s="455"/>
      <c r="X206" s="458"/>
      <c r="Y206" s="455"/>
      <c r="Z206" s="455"/>
      <c r="AA206" s="464"/>
      <c r="AB206" s="243">
        <v>3</v>
      </c>
      <c r="AC206" s="301" t="s">
        <v>1932</v>
      </c>
      <c r="AD206" s="239" t="s">
        <v>1955</v>
      </c>
      <c r="AE206" s="237" t="s">
        <v>1486</v>
      </c>
      <c r="AF206" s="245" t="str">
        <f t="shared" si="12"/>
        <v>Impacto</v>
      </c>
      <c r="AG206" s="246" t="s">
        <v>294</v>
      </c>
      <c r="AH206" s="241">
        <f t="shared" si="13"/>
        <v>0.1</v>
      </c>
      <c r="AI206" s="246" t="s">
        <v>98</v>
      </c>
      <c r="AJ206" s="241">
        <f t="shared" si="14"/>
        <v>0.15</v>
      </c>
      <c r="AK206" s="247">
        <f t="shared" si="15"/>
        <v>0.25</v>
      </c>
      <c r="AL206" s="248">
        <f>IFERROR(IF(AND(AF205="Probabilidad",AF206="Probabilidad"),(AL205-(+AL205*AK206)),IF(AND(AF205="Impacto",AF206="Probabilidad"),(AL204-(+AL204*AK206)),IF(AF206="Impacto",AL205,""))),"")</f>
        <v>0.33599999999999997</v>
      </c>
      <c r="AM206" s="248">
        <f>IFERROR(IF(AND(AF205="Impacto",AF206="Impacto"),(AM205-(+AM205*AK206)),IF(AND(AF205="Probabilidad",AF206="Impacto"),(AM204-(+AM204*AK206)),IF(AF206="Probabilidad",AM205,""))),"")</f>
        <v>0.44999999999999996</v>
      </c>
      <c r="AN206" s="249" t="s">
        <v>99</v>
      </c>
      <c r="AO206" s="249" t="s">
        <v>100</v>
      </c>
      <c r="AP206" s="249" t="s">
        <v>101</v>
      </c>
      <c r="AQ206" s="487"/>
      <c r="AR206" s="463"/>
      <c r="AS206" s="463"/>
      <c r="AT206" s="464"/>
      <c r="AU206" s="463"/>
      <c r="AV206" s="463"/>
      <c r="AW206" s="464"/>
      <c r="AX206" s="464"/>
      <c r="AY206" s="464"/>
      <c r="AZ206" s="487"/>
      <c r="BA206" s="408"/>
      <c r="BB206" s="408"/>
      <c r="BC206" s="408"/>
      <c r="BD206" s="408"/>
      <c r="BE206" s="492"/>
      <c r="BF206" s="408"/>
      <c r="BG206" s="408"/>
      <c r="BH206" s="416"/>
      <c r="BI206" s="416"/>
      <c r="BJ206" s="416"/>
      <c r="BK206" s="416"/>
      <c r="BL206" s="416"/>
      <c r="BM206" s="408"/>
      <c r="BN206" s="408"/>
      <c r="BO206" s="673"/>
    </row>
    <row r="207" spans="1:67" ht="114.75">
      <c r="A207" s="748"/>
      <c r="B207" s="751"/>
      <c r="C207" s="754"/>
      <c r="D207" s="682"/>
      <c r="E207" s="682"/>
      <c r="F207" s="483"/>
      <c r="G207" s="408"/>
      <c r="H207" s="487"/>
      <c r="I207" s="736"/>
      <c r="J207" s="463"/>
      <c r="K207" s="736"/>
      <c r="L207" s="408"/>
      <c r="M207" s="464"/>
      <c r="N207" s="408"/>
      <c r="O207" s="408"/>
      <c r="P207" s="486"/>
      <c r="Q207" s="411"/>
      <c r="R207" s="487"/>
      <c r="S207" s="455"/>
      <c r="T207" s="487"/>
      <c r="U207" s="455"/>
      <c r="V207" s="487"/>
      <c r="W207" s="455"/>
      <c r="X207" s="458"/>
      <c r="Y207" s="455"/>
      <c r="Z207" s="455"/>
      <c r="AA207" s="464"/>
      <c r="AB207" s="243">
        <v>4</v>
      </c>
      <c r="AC207" s="301" t="s">
        <v>1988</v>
      </c>
      <c r="AD207" s="239">
        <v>3</v>
      </c>
      <c r="AE207" s="237" t="s">
        <v>1495</v>
      </c>
      <c r="AF207" s="245" t="str">
        <f t="shared" si="12"/>
        <v>Probabilidad</v>
      </c>
      <c r="AG207" s="246" t="s">
        <v>97</v>
      </c>
      <c r="AH207" s="241">
        <f t="shared" si="13"/>
        <v>0.25</v>
      </c>
      <c r="AI207" s="246" t="s">
        <v>98</v>
      </c>
      <c r="AJ207" s="241">
        <f t="shared" si="14"/>
        <v>0.15</v>
      </c>
      <c r="AK207" s="247">
        <f t="shared" si="15"/>
        <v>0.4</v>
      </c>
      <c r="AL207" s="248">
        <f>IFERROR(IF(AND(AF206="Probabilidad",AF207="Probabilidad"),(AL206-(+AL206*AK207)),IF(AND(AF206="Impacto",AF207="Probabilidad"),(AL205-(+AL205*AK207)),IF(AF207="Impacto",AL206,""))),"")</f>
        <v>0.20159999999999997</v>
      </c>
      <c r="AM207" s="248">
        <f>IFERROR(IF(AND(AF206="Impacto",AF207="Impacto"),(AM206-(+AM206*AK207)),IF(AND(AF206="Probabilidad",AF207="Impacto"),(AM205-(+AM205*AK207)),IF(AF207="Probabilidad",AM206,""))),"")</f>
        <v>0.44999999999999996</v>
      </c>
      <c r="AN207" s="249" t="s">
        <v>99</v>
      </c>
      <c r="AO207" s="249" t="s">
        <v>100</v>
      </c>
      <c r="AP207" s="249" t="s">
        <v>101</v>
      </c>
      <c r="AQ207" s="487"/>
      <c r="AR207" s="463"/>
      <c r="AS207" s="463"/>
      <c r="AT207" s="464"/>
      <c r="AU207" s="463"/>
      <c r="AV207" s="463"/>
      <c r="AW207" s="464"/>
      <c r="AX207" s="464"/>
      <c r="AY207" s="464"/>
      <c r="AZ207" s="487"/>
      <c r="BA207" s="408"/>
      <c r="BB207" s="408"/>
      <c r="BC207" s="408"/>
      <c r="BD207" s="408"/>
      <c r="BE207" s="492"/>
      <c r="BF207" s="408"/>
      <c r="BG207" s="408"/>
      <c r="BH207" s="416"/>
      <c r="BI207" s="416"/>
      <c r="BJ207" s="416"/>
      <c r="BK207" s="416"/>
      <c r="BL207" s="416"/>
      <c r="BM207" s="408"/>
      <c r="BN207" s="408"/>
      <c r="BO207" s="673"/>
    </row>
    <row r="208" spans="1:67" ht="114.75">
      <c r="A208" s="748"/>
      <c r="B208" s="751"/>
      <c r="C208" s="754"/>
      <c r="D208" s="682" t="s">
        <v>1470</v>
      </c>
      <c r="E208" s="682" t="s">
        <v>892</v>
      </c>
      <c r="F208" s="483">
        <v>10</v>
      </c>
      <c r="G208" s="408" t="s">
        <v>1982</v>
      </c>
      <c r="H208" s="487" t="s">
        <v>1501</v>
      </c>
      <c r="I208" s="736" t="s">
        <v>1487</v>
      </c>
      <c r="J208" s="463" t="s">
        <v>1989</v>
      </c>
      <c r="K208" s="736" t="s">
        <v>192</v>
      </c>
      <c r="L208" s="408" t="s">
        <v>408</v>
      </c>
      <c r="M208" s="464" t="s">
        <v>1475</v>
      </c>
      <c r="N208" s="408" t="s">
        <v>1990</v>
      </c>
      <c r="O208" s="408" t="s">
        <v>1991</v>
      </c>
      <c r="P208" s="486" t="s">
        <v>114</v>
      </c>
      <c r="Q208" s="411" t="s">
        <v>114</v>
      </c>
      <c r="R208" s="487" t="s">
        <v>233</v>
      </c>
      <c r="S208" s="455">
        <f>IF(R208="Muy Alta",100%,IF(R208="Alta",80%,IF(R208="Media",60%,IF(R208="Baja",40%,IF(R208="Muy Baja",20%,"")))))</f>
        <v>0.8</v>
      </c>
      <c r="T208" s="487" t="s">
        <v>130</v>
      </c>
      <c r="U208" s="455">
        <f>IF(T208="Catastrófico",100%,IF(T208="Mayor",80%,IF(T208="Moderado",60%,IF(T208="Menor",40%,IF(T208="Leve",20%,"")))))</f>
        <v>0.6</v>
      </c>
      <c r="V208" s="487" t="s">
        <v>195</v>
      </c>
      <c r="W208" s="455">
        <f>IF(V208="Catastrófico",100%,IF(V208="Mayor",80%,IF(V208="Moderado",60%,IF(V208="Menor",40%,IF(V208="Leve",20%,"")))))</f>
        <v>0.4</v>
      </c>
      <c r="X208" s="458" t="str">
        <f>IF(Y208=100%,"Catastrófico",IF(Y208=80%,"Mayor",IF(Y208=60%,"Moderado",IF(Y208=40%,"Menor",IF(Y208=20%,"Leve","")))))</f>
        <v>Moderado</v>
      </c>
      <c r="Y208" s="455">
        <f>IF(AND(U208="",W208=""),"",MAX(U208,W208))</f>
        <v>0.6</v>
      </c>
      <c r="Z208" s="455" t="str">
        <f>CONCATENATE(R208,X208)</f>
        <v>AltaModerado</v>
      </c>
      <c r="AA208" s="464" t="str">
        <f>IF(Z208="Muy AltaLeve","Alto",IF(Z208="Muy AltaMenor","Alto",IF(Z208="Muy AltaModerado","Alto",IF(Z208="Muy AltaMayor","Alto",IF(Z208="Muy AltaCatastrófico","Extremo",IF(Z208="AltaLeve","Moderado",IF(Z208="AltaMenor","Moderado",IF(Z208="AltaModerado","Alto",IF(Z208="AltaMayor","Alto",IF(Z208="AltaCatastrófico","Extremo",IF(Z208="MediaLeve","Moderado",IF(Z208="MediaMenor","Moderado",IF(Z208="MediaModerado","Moderado",IF(Z208="MediaMayor","Alto",IF(Z208="MediaCatastrófico","Extremo",IF(Z208="BajaLeve","Bajo",IF(Z208="BajaMenor","Moderado",IF(Z208="BajaModerado","Moderado",IF(Z208="BajaMayor","Alto",IF(Z208="BajaCatastrófico","Extremo",IF(Z208="Muy BajaLeve","Bajo",IF(Z208="Muy BajaMenor","Bajo",IF(Z208="Muy BajaModerado","Moderado",IF(Z208="Muy BajaMayor","Alto",IF(Z208="Muy BajaCatastrófico","Extremo","")))))))))))))))))))))))))</f>
        <v>Alto</v>
      </c>
      <c r="AB208" s="243">
        <v>1</v>
      </c>
      <c r="AC208" s="301" t="s">
        <v>1795</v>
      </c>
      <c r="AD208" s="239">
        <v>3</v>
      </c>
      <c r="AE208" s="237" t="s">
        <v>1486</v>
      </c>
      <c r="AF208" s="245" t="str">
        <f t="shared" si="12"/>
        <v>Probabilidad</v>
      </c>
      <c r="AG208" s="246" t="s">
        <v>250</v>
      </c>
      <c r="AH208" s="241">
        <f t="shared" si="13"/>
        <v>0.15</v>
      </c>
      <c r="AI208" s="246" t="s">
        <v>98</v>
      </c>
      <c r="AJ208" s="241">
        <f t="shared" si="14"/>
        <v>0.15</v>
      </c>
      <c r="AK208" s="247">
        <f t="shared" si="15"/>
        <v>0.3</v>
      </c>
      <c r="AL208" s="248">
        <f>IFERROR(IF(AF208="Probabilidad",(S208-(+S208*AK208)),IF(AF208="Impacto",S208,"")),"")</f>
        <v>0.56000000000000005</v>
      </c>
      <c r="AM208" s="248">
        <f>IFERROR(IF(AF208="Impacto",(Y208-(+Y208*AK208)),IF(AF208="Probabilidad",Y208,"")),"")</f>
        <v>0.6</v>
      </c>
      <c r="AN208" s="249" t="s">
        <v>99</v>
      </c>
      <c r="AO208" s="249" t="s">
        <v>100</v>
      </c>
      <c r="AP208" s="249" t="s">
        <v>101</v>
      </c>
      <c r="AQ208" s="487" t="s">
        <v>1992</v>
      </c>
      <c r="AR208" s="462">
        <f>S208</f>
        <v>0.8</v>
      </c>
      <c r="AS208" s="462">
        <f>IF(AL208="","",MIN(AL208:AL211))</f>
        <v>0.14112000000000002</v>
      </c>
      <c r="AT208" s="464" t="str">
        <f>IFERROR(IF(AS208="","",IF(AS208&lt;=0.2,"Muy Baja",IF(AS208&lt;=0.4,"Baja",IF(AS208&lt;=0.6,"Media",IF(AS208&lt;=0.8,"Alta","Muy Alta"))))),"")</f>
        <v>Muy Baja</v>
      </c>
      <c r="AU208" s="462">
        <f>Y208</f>
        <v>0.6</v>
      </c>
      <c r="AV208" s="462">
        <f>IF(AM208="","",MIN(AM208:AM211))</f>
        <v>0.6</v>
      </c>
      <c r="AW208" s="464" t="str">
        <f>IFERROR(IF(AV208="","",IF(AV208&lt;=0.2,"Leve",IF(AV208&lt;=0.4,"Menor",IF(AV208&lt;=0.6,"Moderado",IF(AV208&lt;=0.8,"Mayor","Catastrófico"))))),"")</f>
        <v>Moderado</v>
      </c>
      <c r="AX208" s="464" t="str">
        <f>AA208</f>
        <v>Alto</v>
      </c>
      <c r="AY208" s="464" t="str">
        <f>IFERROR(IF(OR(AND(AT208="Muy Baja",AW208="Leve"),AND(AT208="Muy Baja",AW208="Menor"),AND(AT208="Baja",AW208="Leve")),"Bajo",IF(OR(AND(AT208="Muy baja",AW208="Moderado"),AND(AT208="Baja",AW208="Menor"),AND(AT208="Baja",AW208="Moderado"),AND(AT208="Media",AW208="Leve"),AND(AT208="Media",AW208="Menor"),AND(AT208="Media",AW208="Moderado"),AND(AT208="Alta",AW208="Leve"),AND(AT208="Alta",AW208="Menor")),"Moderado",IF(OR(AND(AT208="Muy Baja",AW208="Mayor"),AND(AT208="Baja",AW208="Mayor"),AND(AT208="Media",AW208="Mayor"),AND(AT208="Alta",AW208="Moderado"),AND(AT208="Alta",AW208="Mayor"),AND(AT208="Muy Alta",AW208="Leve"),AND(AT208="Muy Alta",AW208="Menor"),AND(AT208="Muy Alta",AW208="Moderado"),AND(AT208="Muy Alta",AW208="Mayor")),"Alto",IF(OR(AND(AT208="Muy Baja",AW208="Catastrófico"),AND(AT208="Baja",AW208="Catastrófico"),AND(AT208="Media",AW208="Catastrófico"),AND(AT208="Alta",AW208="Catastrófico"),AND(AT208="Muy Alta",AW208="Catastrófico")),"Extremo","")))),"")</f>
        <v>Moderado</v>
      </c>
      <c r="AZ208" s="487" t="s">
        <v>105</v>
      </c>
      <c r="BA208" s="408" t="s">
        <v>1993</v>
      </c>
      <c r="BB208" s="408" t="s">
        <v>1994</v>
      </c>
      <c r="BC208" s="408" t="s">
        <v>1277</v>
      </c>
      <c r="BD208" s="408" t="s">
        <v>1936</v>
      </c>
      <c r="BE208" s="492">
        <v>45657</v>
      </c>
      <c r="BF208" s="408" t="s">
        <v>1995</v>
      </c>
      <c r="BG208" s="408" t="s">
        <v>1039</v>
      </c>
      <c r="BH208" s="416">
        <v>0.25</v>
      </c>
      <c r="BI208" s="416"/>
      <c r="BJ208" s="416"/>
      <c r="BK208" s="416"/>
      <c r="BL208" s="416" t="s">
        <v>613</v>
      </c>
      <c r="BM208" s="408" t="s">
        <v>113</v>
      </c>
      <c r="BN208" s="408" t="s">
        <v>613</v>
      </c>
      <c r="BO208" s="673" t="s">
        <v>613</v>
      </c>
    </row>
    <row r="209" spans="1:67" ht="89.25">
      <c r="A209" s="748"/>
      <c r="B209" s="751"/>
      <c r="C209" s="754"/>
      <c r="D209" s="682"/>
      <c r="E209" s="682"/>
      <c r="F209" s="483"/>
      <c r="G209" s="408"/>
      <c r="H209" s="487"/>
      <c r="I209" s="736"/>
      <c r="J209" s="463"/>
      <c r="K209" s="736"/>
      <c r="L209" s="408"/>
      <c r="M209" s="464"/>
      <c r="N209" s="408"/>
      <c r="O209" s="408"/>
      <c r="P209" s="486"/>
      <c r="Q209" s="411"/>
      <c r="R209" s="487"/>
      <c r="S209" s="455"/>
      <c r="T209" s="487"/>
      <c r="U209" s="455"/>
      <c r="V209" s="487"/>
      <c r="W209" s="455"/>
      <c r="X209" s="458"/>
      <c r="Y209" s="455"/>
      <c r="Z209" s="455"/>
      <c r="AA209" s="464"/>
      <c r="AB209" s="243">
        <v>2</v>
      </c>
      <c r="AC209" s="301" t="s">
        <v>1677</v>
      </c>
      <c r="AD209" s="239">
        <v>4</v>
      </c>
      <c r="AE209" s="237" t="s">
        <v>1680</v>
      </c>
      <c r="AF209" s="245" t="str">
        <f t="shared" si="12"/>
        <v>Probabilidad</v>
      </c>
      <c r="AG209" s="246" t="s">
        <v>250</v>
      </c>
      <c r="AH209" s="241">
        <f t="shared" si="13"/>
        <v>0.15</v>
      </c>
      <c r="AI209" s="246" t="s">
        <v>710</v>
      </c>
      <c r="AJ209" s="241">
        <f t="shared" si="14"/>
        <v>0.25</v>
      </c>
      <c r="AK209" s="247">
        <f t="shared" si="15"/>
        <v>0.4</v>
      </c>
      <c r="AL209" s="248">
        <f>IFERROR(IF(AND(AF208="Probabilidad",AF209="Probabilidad"),(AL208-(+AL208*AK209)),IF(AF209="Probabilidad",(S208-(+S208*AK209)),IF(AF209="Impacto",AL208,""))),"")</f>
        <v>0.33600000000000002</v>
      </c>
      <c r="AM209" s="248">
        <f>IFERROR(IF(AND(AF208="Impacto",AF209="Impacto"),(AM208-(+AM208*AK209)),IF(AF209="Impacto",(Y208-(Y208*AK209)),IF(AF209="Probabilidad",AM208,""))),"")</f>
        <v>0.6</v>
      </c>
      <c r="AN209" s="249" t="s">
        <v>99</v>
      </c>
      <c r="AO209" s="249" t="s">
        <v>100</v>
      </c>
      <c r="AP209" s="249" t="s">
        <v>101</v>
      </c>
      <c r="AQ209" s="487"/>
      <c r="AR209" s="463"/>
      <c r="AS209" s="463"/>
      <c r="AT209" s="464"/>
      <c r="AU209" s="463"/>
      <c r="AV209" s="463"/>
      <c r="AW209" s="464"/>
      <c r="AX209" s="464"/>
      <c r="AY209" s="464"/>
      <c r="AZ209" s="487"/>
      <c r="BA209" s="408"/>
      <c r="BB209" s="408"/>
      <c r="BC209" s="408"/>
      <c r="BD209" s="408"/>
      <c r="BE209" s="492"/>
      <c r="BF209" s="408"/>
      <c r="BG209" s="408"/>
      <c r="BH209" s="416"/>
      <c r="BI209" s="416"/>
      <c r="BJ209" s="416"/>
      <c r="BK209" s="416"/>
      <c r="BL209" s="416"/>
      <c r="BM209" s="408"/>
      <c r="BN209" s="408"/>
      <c r="BO209" s="673"/>
    </row>
    <row r="210" spans="1:67" ht="76.5">
      <c r="A210" s="748"/>
      <c r="B210" s="751"/>
      <c r="C210" s="754"/>
      <c r="D210" s="682"/>
      <c r="E210" s="682"/>
      <c r="F210" s="483"/>
      <c r="G210" s="408"/>
      <c r="H210" s="487"/>
      <c r="I210" s="736"/>
      <c r="J210" s="463"/>
      <c r="K210" s="736"/>
      <c r="L210" s="408"/>
      <c r="M210" s="464"/>
      <c r="N210" s="408"/>
      <c r="O210" s="408"/>
      <c r="P210" s="486"/>
      <c r="Q210" s="411"/>
      <c r="R210" s="487"/>
      <c r="S210" s="455"/>
      <c r="T210" s="487"/>
      <c r="U210" s="455"/>
      <c r="V210" s="487"/>
      <c r="W210" s="455"/>
      <c r="X210" s="458"/>
      <c r="Y210" s="455"/>
      <c r="Z210" s="455"/>
      <c r="AA210" s="464"/>
      <c r="AB210" s="243">
        <v>3</v>
      </c>
      <c r="AC210" s="301" t="s">
        <v>1996</v>
      </c>
      <c r="AD210" s="239">
        <v>3</v>
      </c>
      <c r="AE210" s="277" t="s">
        <v>1495</v>
      </c>
      <c r="AF210" s="245" t="str">
        <f t="shared" si="12"/>
        <v>Probabilidad</v>
      </c>
      <c r="AG210" s="246" t="s">
        <v>250</v>
      </c>
      <c r="AH210" s="241">
        <f t="shared" si="13"/>
        <v>0.15</v>
      </c>
      <c r="AI210" s="246" t="s">
        <v>98</v>
      </c>
      <c r="AJ210" s="241">
        <f t="shared" si="14"/>
        <v>0.15</v>
      </c>
      <c r="AK210" s="247">
        <f t="shared" si="15"/>
        <v>0.3</v>
      </c>
      <c r="AL210" s="248">
        <f>IFERROR(IF(AND(AF209="Probabilidad",AF210="Probabilidad"),(AL209-(+AL209*AK210)),IF(AND(AF209="Impacto",AF210="Probabilidad"),(AL208-(+AL208*AK210)),IF(AF210="Impacto",AL209,""))),"")</f>
        <v>0.23520000000000002</v>
      </c>
      <c r="AM210" s="248">
        <f>IFERROR(IF(AND(AF209="Impacto",AF210="Impacto"),(AM209-(+AM209*AK210)),IF(AND(AF209="Probabilidad",AF210="Impacto"),(AM208-(+AM208*AK210)),IF(AF210="Probabilidad",AM209,""))),"")</f>
        <v>0.6</v>
      </c>
      <c r="AN210" s="249" t="s">
        <v>99</v>
      </c>
      <c r="AO210" s="249" t="s">
        <v>100</v>
      </c>
      <c r="AP210" s="249" t="s">
        <v>101</v>
      </c>
      <c r="AQ210" s="487"/>
      <c r="AR210" s="463"/>
      <c r="AS210" s="463"/>
      <c r="AT210" s="464"/>
      <c r="AU210" s="463"/>
      <c r="AV210" s="463"/>
      <c r="AW210" s="464"/>
      <c r="AX210" s="464"/>
      <c r="AY210" s="464"/>
      <c r="AZ210" s="487"/>
      <c r="BA210" s="408"/>
      <c r="BB210" s="408"/>
      <c r="BC210" s="408"/>
      <c r="BD210" s="408"/>
      <c r="BE210" s="492"/>
      <c r="BF210" s="408"/>
      <c r="BG210" s="408"/>
      <c r="BH210" s="416"/>
      <c r="BI210" s="416"/>
      <c r="BJ210" s="416"/>
      <c r="BK210" s="416"/>
      <c r="BL210" s="416"/>
      <c r="BM210" s="408"/>
      <c r="BN210" s="408"/>
      <c r="BO210" s="673"/>
    </row>
    <row r="211" spans="1:67" ht="114.75">
      <c r="A211" s="748"/>
      <c r="B211" s="751"/>
      <c r="C211" s="754"/>
      <c r="D211" s="682"/>
      <c r="E211" s="682"/>
      <c r="F211" s="483"/>
      <c r="G211" s="408"/>
      <c r="H211" s="487"/>
      <c r="I211" s="736"/>
      <c r="J211" s="463"/>
      <c r="K211" s="736"/>
      <c r="L211" s="408"/>
      <c r="M211" s="464"/>
      <c r="N211" s="408"/>
      <c r="O211" s="408"/>
      <c r="P211" s="486"/>
      <c r="Q211" s="411"/>
      <c r="R211" s="487"/>
      <c r="S211" s="455"/>
      <c r="T211" s="487"/>
      <c r="U211" s="455"/>
      <c r="V211" s="487"/>
      <c r="W211" s="455"/>
      <c r="X211" s="458"/>
      <c r="Y211" s="455"/>
      <c r="Z211" s="455"/>
      <c r="AA211" s="464"/>
      <c r="AB211" s="243">
        <v>4</v>
      </c>
      <c r="AC211" s="301" t="s">
        <v>1997</v>
      </c>
      <c r="AD211" s="239" t="s">
        <v>1998</v>
      </c>
      <c r="AE211" s="237" t="s">
        <v>1495</v>
      </c>
      <c r="AF211" s="245" t="str">
        <f t="shared" si="12"/>
        <v>Probabilidad</v>
      </c>
      <c r="AG211" s="246" t="s">
        <v>97</v>
      </c>
      <c r="AH211" s="241">
        <f t="shared" si="13"/>
        <v>0.25</v>
      </c>
      <c r="AI211" s="246" t="s">
        <v>98</v>
      </c>
      <c r="AJ211" s="241">
        <f t="shared" si="14"/>
        <v>0.15</v>
      </c>
      <c r="AK211" s="247">
        <f t="shared" si="15"/>
        <v>0.4</v>
      </c>
      <c r="AL211" s="248">
        <f>IFERROR(IF(AND(AF210="Probabilidad",AF211="Probabilidad"),(AL210-(+AL210*AK211)),IF(AND(AF210="Impacto",AF211="Probabilidad"),(AL209-(+AL209*AK211)),IF(AF211="Impacto",AL210,""))),"")</f>
        <v>0.14112000000000002</v>
      </c>
      <c r="AM211" s="248">
        <f>IFERROR(IF(AND(AF210="Impacto",AF211="Impacto"),(AM210-(+AM210*AK211)),IF(AND(AF210="Probabilidad",AF211="Impacto"),(AM209-(+AM209*AK211)),IF(AF211="Probabilidad",AM210,""))),"")</f>
        <v>0.6</v>
      </c>
      <c r="AN211" s="249" t="s">
        <v>99</v>
      </c>
      <c r="AO211" s="249" t="s">
        <v>100</v>
      </c>
      <c r="AP211" s="249" t="s">
        <v>101</v>
      </c>
      <c r="AQ211" s="487"/>
      <c r="AR211" s="463"/>
      <c r="AS211" s="463"/>
      <c r="AT211" s="464"/>
      <c r="AU211" s="463"/>
      <c r="AV211" s="463"/>
      <c r="AW211" s="464"/>
      <c r="AX211" s="464"/>
      <c r="AY211" s="464"/>
      <c r="AZ211" s="487"/>
      <c r="BA211" s="408"/>
      <c r="BB211" s="408"/>
      <c r="BC211" s="408"/>
      <c r="BD211" s="408"/>
      <c r="BE211" s="492"/>
      <c r="BF211" s="408"/>
      <c r="BG211" s="408"/>
      <c r="BH211" s="416"/>
      <c r="BI211" s="416"/>
      <c r="BJ211" s="416"/>
      <c r="BK211" s="416"/>
      <c r="BL211" s="416"/>
      <c r="BM211" s="408"/>
      <c r="BN211" s="408"/>
      <c r="BO211" s="673"/>
    </row>
    <row r="212" spans="1:67" ht="75">
      <c r="A212" s="748"/>
      <c r="B212" s="751"/>
      <c r="C212" s="754"/>
      <c r="D212" s="682" t="s">
        <v>1470</v>
      </c>
      <c r="E212" s="682" t="s">
        <v>892</v>
      </c>
      <c r="F212" s="483">
        <v>11</v>
      </c>
      <c r="G212" s="408" t="s">
        <v>1999</v>
      </c>
      <c r="H212" s="487" t="s">
        <v>1472</v>
      </c>
      <c r="I212" s="736" t="s">
        <v>1473</v>
      </c>
      <c r="J212" s="463" t="s">
        <v>2000</v>
      </c>
      <c r="K212" s="736" t="s">
        <v>192</v>
      </c>
      <c r="L212" s="408" t="s">
        <v>328</v>
      </c>
      <c r="M212" s="464" t="s">
        <v>1475</v>
      </c>
      <c r="N212" s="408" t="s">
        <v>2001</v>
      </c>
      <c r="O212" s="408" t="s">
        <v>2002</v>
      </c>
      <c r="P212" s="486" t="s">
        <v>114</v>
      </c>
      <c r="Q212" s="411" t="s">
        <v>114</v>
      </c>
      <c r="R212" s="487" t="s">
        <v>233</v>
      </c>
      <c r="S212" s="455">
        <f>IF(R212="Muy Alta",100%,IF(R212="Alta",80%,IF(R212="Media",60%,IF(R212="Baja",40%,IF(R212="Muy Baja",20%,"")))))</f>
        <v>0.8</v>
      </c>
      <c r="T212" s="487" t="s">
        <v>195</v>
      </c>
      <c r="U212" s="455">
        <f>IF(T212="Catastrófico",100%,IF(T212="Mayor",80%,IF(T212="Moderado",60%,IF(T212="Menor",40%,IF(T212="Leve",20%,"")))))</f>
        <v>0.4</v>
      </c>
      <c r="V212" s="487" t="s">
        <v>125</v>
      </c>
      <c r="W212" s="455">
        <f>IF(V212="Catastrófico",100%,IF(V212="Mayor",80%,IF(V212="Moderado",60%,IF(V212="Menor",40%,IF(V212="Leve",20%,"")))))</f>
        <v>0.2</v>
      </c>
      <c r="X212" s="458" t="str">
        <f>IF(Y212=100%,"Catastrófico",IF(Y212=80%,"Mayor",IF(Y212=60%,"Moderado",IF(Y212=40%,"Menor",IF(Y212=20%,"Leve","")))))</f>
        <v>Menor</v>
      </c>
      <c r="Y212" s="455">
        <f>IF(AND(U212="",W212=""),"",MAX(U212,W212))</f>
        <v>0.4</v>
      </c>
      <c r="Z212" s="455" t="str">
        <f>CONCATENATE(R212,X212)</f>
        <v>AltaMenor</v>
      </c>
      <c r="AA212" s="464" t="str">
        <f>IF(Z212="Muy AltaLeve","Alto",IF(Z212="Muy AltaMenor","Alto",IF(Z212="Muy AltaModerado","Alto",IF(Z212="Muy AltaMayor","Alto",IF(Z212="Muy AltaCatastrófico","Extremo",IF(Z212="AltaLeve","Moderado",IF(Z212="AltaMenor","Moderado",IF(Z212="AltaModerado","Alto",IF(Z212="AltaMayor","Alto",IF(Z212="AltaCatastrófico","Extremo",IF(Z212="MediaLeve","Moderado",IF(Z212="MediaMenor","Moderado",IF(Z212="MediaModerado","Moderado",IF(Z212="MediaMayor","Alto",IF(Z212="MediaCatastrófico","Extremo",IF(Z212="BajaLeve","Bajo",IF(Z212="BajaMenor","Moderado",IF(Z212="BajaModerado","Moderado",IF(Z212="BajaMayor","Alto",IF(Z212="BajaCatastrófico","Extremo",IF(Z212="Muy BajaLeve","Bajo",IF(Z212="Muy BajaMenor","Bajo",IF(Z212="Muy BajaModerado","Moderado",IF(Z212="Muy BajaMayor","Alto",IF(Z212="Muy BajaCatastrófico","Extremo","")))))))))))))))))))))))))</f>
        <v>Moderado</v>
      </c>
      <c r="AB212" s="243">
        <v>1</v>
      </c>
      <c r="AC212" s="257" t="s">
        <v>2003</v>
      </c>
      <c r="AD212" s="239">
        <v>4</v>
      </c>
      <c r="AE212" s="277" t="s">
        <v>2004</v>
      </c>
      <c r="AF212" s="245" t="str">
        <f t="shared" si="12"/>
        <v>Probabilidad</v>
      </c>
      <c r="AG212" s="246" t="s">
        <v>97</v>
      </c>
      <c r="AH212" s="241">
        <f t="shared" si="13"/>
        <v>0.25</v>
      </c>
      <c r="AI212" s="246" t="s">
        <v>98</v>
      </c>
      <c r="AJ212" s="241">
        <f t="shared" si="14"/>
        <v>0.15</v>
      </c>
      <c r="AK212" s="247">
        <f t="shared" si="15"/>
        <v>0.4</v>
      </c>
      <c r="AL212" s="248">
        <f>IFERROR(IF(AF212="Probabilidad",(S212-(+S212*AK212)),IF(AF212="Impacto",S212,"")),"")</f>
        <v>0.48</v>
      </c>
      <c r="AM212" s="248">
        <f>IFERROR(IF(AF212="Impacto",(Y212-(+Y212*AK212)),IF(AF212="Probabilidad",Y212,"")),"")</f>
        <v>0.4</v>
      </c>
      <c r="AN212" s="249" t="s">
        <v>99</v>
      </c>
      <c r="AO212" s="249" t="s">
        <v>100</v>
      </c>
      <c r="AP212" s="249" t="s">
        <v>101</v>
      </c>
      <c r="AQ212" s="487" t="s">
        <v>2005</v>
      </c>
      <c r="AR212" s="462">
        <f>S212</f>
        <v>0.8</v>
      </c>
      <c r="AS212" s="462">
        <f>IF(AL212="","",MIN(AL212:AL213))</f>
        <v>0.33599999999999997</v>
      </c>
      <c r="AT212" s="464" t="str">
        <f>IFERROR(IF(AS212="","",IF(AS212&lt;=0.2,"Muy Baja",IF(AS212&lt;=0.4,"Baja",IF(AS212&lt;=0.6,"Media",IF(AS212&lt;=0.8,"Alta","Muy Alta"))))),"")</f>
        <v>Baja</v>
      </c>
      <c r="AU212" s="462">
        <f>Y212</f>
        <v>0.4</v>
      </c>
      <c r="AV212" s="462">
        <f>IF(AM212="","",MIN(AM212:AM213))</f>
        <v>0.4</v>
      </c>
      <c r="AW212" s="464" t="str">
        <f>IFERROR(IF(AV212="","",IF(AV212&lt;=0.2,"Leve",IF(AV212&lt;=0.4,"Menor",IF(AV212&lt;=0.6,"Moderado",IF(AV212&lt;=0.8,"Mayor","Catastrófico"))))),"")</f>
        <v>Menor</v>
      </c>
      <c r="AX212" s="464" t="str">
        <f>AA212</f>
        <v>Moderado</v>
      </c>
      <c r="AY212" s="464" t="str">
        <f>IFERROR(IF(OR(AND(AT212="Muy Baja",AW212="Leve"),AND(AT212="Muy Baja",AW212="Menor"),AND(AT212="Baja",AW212="Leve")),"Bajo",IF(OR(AND(AT212="Muy baja",AW212="Moderado"),AND(AT212="Baja",AW212="Menor"),AND(AT212="Baja",AW212="Moderado"),AND(AT212="Media",AW212="Leve"),AND(AT212="Media",AW212="Menor"),AND(AT212="Media",AW212="Moderado"),AND(AT212="Alta",AW212="Leve"),AND(AT212="Alta",AW212="Menor")),"Moderado",IF(OR(AND(AT212="Muy Baja",AW212="Mayor"),AND(AT212="Baja",AW212="Mayor"),AND(AT212="Media",AW212="Mayor"),AND(AT212="Alta",AW212="Moderado"),AND(AT212="Alta",AW212="Mayor"),AND(AT212="Muy Alta",AW212="Leve"),AND(AT212="Muy Alta",AW212="Menor"),AND(AT212="Muy Alta",AW212="Moderado"),AND(AT212="Muy Alta",AW212="Mayor")),"Alto",IF(OR(AND(AT212="Muy Baja",AW212="Catastrófico"),AND(AT212="Baja",AW212="Catastrófico"),AND(AT212="Media",AW212="Catastrófico"),AND(AT212="Alta",AW212="Catastrófico"),AND(AT212="Muy Alta",AW212="Catastrófico")),"Extremo","")))),"")</f>
        <v>Moderado</v>
      </c>
      <c r="AZ212" s="487" t="s">
        <v>105</v>
      </c>
      <c r="BA212" s="408" t="s">
        <v>2006</v>
      </c>
      <c r="BB212" s="408" t="s">
        <v>2007</v>
      </c>
      <c r="BC212" s="408" t="s">
        <v>1277</v>
      </c>
      <c r="BD212" s="408" t="s">
        <v>1936</v>
      </c>
      <c r="BE212" s="492">
        <v>45657</v>
      </c>
      <c r="BF212" s="408" t="s">
        <v>2008</v>
      </c>
      <c r="BG212" s="408" t="s">
        <v>1261</v>
      </c>
      <c r="BH212" s="416">
        <v>0</v>
      </c>
      <c r="BI212" s="416"/>
      <c r="BJ212" s="416"/>
      <c r="BK212" s="416"/>
      <c r="BL212" s="416" t="s">
        <v>613</v>
      </c>
      <c r="BM212" s="408" t="s">
        <v>113</v>
      </c>
      <c r="BN212" s="408" t="s">
        <v>613</v>
      </c>
      <c r="BO212" s="673" t="s">
        <v>613</v>
      </c>
    </row>
    <row r="213" spans="1:67" ht="114.75">
      <c r="A213" s="748"/>
      <c r="B213" s="751"/>
      <c r="C213" s="754"/>
      <c r="D213" s="682"/>
      <c r="E213" s="682"/>
      <c r="F213" s="483"/>
      <c r="G213" s="408"/>
      <c r="H213" s="487"/>
      <c r="I213" s="736"/>
      <c r="J213" s="463"/>
      <c r="K213" s="736"/>
      <c r="L213" s="408"/>
      <c r="M213" s="464"/>
      <c r="N213" s="408"/>
      <c r="O213" s="408"/>
      <c r="P213" s="486"/>
      <c r="Q213" s="411"/>
      <c r="R213" s="487"/>
      <c r="S213" s="455"/>
      <c r="T213" s="487"/>
      <c r="U213" s="455"/>
      <c r="V213" s="487"/>
      <c r="W213" s="455"/>
      <c r="X213" s="458"/>
      <c r="Y213" s="455"/>
      <c r="Z213" s="455"/>
      <c r="AA213" s="464"/>
      <c r="AB213" s="243">
        <v>2</v>
      </c>
      <c r="AC213" s="275" t="s">
        <v>1795</v>
      </c>
      <c r="AD213" s="239" t="s">
        <v>2009</v>
      </c>
      <c r="AE213" s="237" t="s">
        <v>1486</v>
      </c>
      <c r="AF213" s="245" t="str">
        <f t="shared" si="12"/>
        <v>Probabilidad</v>
      </c>
      <c r="AG213" s="246" t="s">
        <v>250</v>
      </c>
      <c r="AH213" s="241">
        <f t="shared" si="13"/>
        <v>0.15</v>
      </c>
      <c r="AI213" s="246" t="s">
        <v>98</v>
      </c>
      <c r="AJ213" s="241">
        <f t="shared" si="14"/>
        <v>0.15</v>
      </c>
      <c r="AK213" s="247">
        <f t="shared" si="15"/>
        <v>0.3</v>
      </c>
      <c r="AL213" s="248">
        <f>IFERROR(IF(AND(AF212="Probabilidad",AF213="Probabilidad"),(AL212-(+AL212*AK213)),IF(AF213="Probabilidad",(S212-(+S212*AK213)),IF(AF213="Impacto",AL212,""))),"")</f>
        <v>0.33599999999999997</v>
      </c>
      <c r="AM213" s="248">
        <f>IFERROR(IF(AND(AF212="Impacto",AF213="Impacto"),(AM212-(+AM212*AK213)),IF(AF213="Impacto",(Y212-(Y212*AK213)),IF(AF213="Probabilidad",AM212,""))),"")</f>
        <v>0.4</v>
      </c>
      <c r="AN213" s="249" t="s">
        <v>99</v>
      </c>
      <c r="AO213" s="249" t="s">
        <v>100</v>
      </c>
      <c r="AP213" s="249" t="s">
        <v>101</v>
      </c>
      <c r="AQ213" s="487"/>
      <c r="AR213" s="463"/>
      <c r="AS213" s="463"/>
      <c r="AT213" s="464"/>
      <c r="AU213" s="463"/>
      <c r="AV213" s="463"/>
      <c r="AW213" s="464"/>
      <c r="AX213" s="464"/>
      <c r="AY213" s="464"/>
      <c r="AZ213" s="487"/>
      <c r="BA213" s="408"/>
      <c r="BB213" s="408"/>
      <c r="BC213" s="408"/>
      <c r="BD213" s="408"/>
      <c r="BE213" s="492"/>
      <c r="BF213" s="408"/>
      <c r="BG213" s="408"/>
      <c r="BH213" s="416"/>
      <c r="BI213" s="416"/>
      <c r="BJ213" s="416"/>
      <c r="BK213" s="416"/>
      <c r="BL213" s="416"/>
      <c r="BM213" s="408"/>
      <c r="BN213" s="408"/>
      <c r="BO213" s="673"/>
    </row>
    <row r="214" spans="1:67" ht="102">
      <c r="A214" s="748"/>
      <c r="B214" s="751"/>
      <c r="C214" s="754"/>
      <c r="D214" s="682" t="s">
        <v>1470</v>
      </c>
      <c r="E214" s="682" t="s">
        <v>892</v>
      </c>
      <c r="F214" s="483">
        <v>12</v>
      </c>
      <c r="G214" s="408" t="s">
        <v>1999</v>
      </c>
      <c r="H214" s="487" t="s">
        <v>1472</v>
      </c>
      <c r="I214" s="736" t="s">
        <v>1487</v>
      </c>
      <c r="J214" s="463" t="s">
        <v>2010</v>
      </c>
      <c r="K214" s="736" t="s">
        <v>192</v>
      </c>
      <c r="L214" s="408" t="s">
        <v>328</v>
      </c>
      <c r="M214" s="464" t="s">
        <v>1475</v>
      </c>
      <c r="N214" s="408" t="s">
        <v>2011</v>
      </c>
      <c r="O214" s="408" t="s">
        <v>2012</v>
      </c>
      <c r="P214" s="486" t="s">
        <v>114</v>
      </c>
      <c r="Q214" s="411" t="s">
        <v>114</v>
      </c>
      <c r="R214" s="487" t="s">
        <v>233</v>
      </c>
      <c r="S214" s="455">
        <f>IF(R214="Muy Alta",100%,IF(R214="Alta",80%,IF(R214="Media",60%,IF(R214="Baja",40%,IF(R214="Muy Baja",20%,"")))))</f>
        <v>0.8</v>
      </c>
      <c r="T214" s="487" t="s">
        <v>195</v>
      </c>
      <c r="U214" s="455">
        <f>IF(T214="Catastrófico",100%,IF(T214="Mayor",80%,IF(T214="Moderado",60%,IF(T214="Menor",40%,IF(T214="Leve",20%,"")))))</f>
        <v>0.4</v>
      </c>
      <c r="V214" s="487" t="s">
        <v>125</v>
      </c>
      <c r="W214" s="455">
        <f>IF(V214="Catastrófico",100%,IF(V214="Mayor",80%,IF(V214="Moderado",60%,IF(V214="Menor",40%,IF(V214="Leve",20%,"")))))</f>
        <v>0.2</v>
      </c>
      <c r="X214" s="458" t="str">
        <f>IF(Y214=100%,"Catastrófico",IF(Y214=80%,"Mayor",IF(Y214=60%,"Moderado",IF(Y214=40%,"Menor",IF(Y214=20%,"Leve","")))))</f>
        <v>Menor</v>
      </c>
      <c r="Y214" s="455">
        <f>IF(AND(U214="",W214=""),"",MAX(U214,W214))</f>
        <v>0.4</v>
      </c>
      <c r="Z214" s="455" t="str">
        <f>CONCATENATE(R214,X214)</f>
        <v>AltaMenor</v>
      </c>
      <c r="AA214" s="464" t="str">
        <f>IF(Z214="Muy AltaLeve","Alto",IF(Z214="Muy AltaMenor","Alto",IF(Z214="Muy AltaModerado","Alto",IF(Z214="Muy AltaMayor","Alto",IF(Z214="Muy AltaCatastrófico","Extremo",IF(Z214="AltaLeve","Moderado",IF(Z214="AltaMenor","Moderado",IF(Z214="AltaModerado","Alto",IF(Z214="AltaMayor","Alto",IF(Z214="AltaCatastrófico","Extremo",IF(Z214="MediaLeve","Moderado",IF(Z214="MediaMenor","Moderado",IF(Z214="MediaModerado","Moderado",IF(Z214="MediaMayor","Alto",IF(Z214="MediaCatastrófico","Extremo",IF(Z214="BajaLeve","Bajo",IF(Z214="BajaMenor","Moderado",IF(Z214="BajaModerado","Moderado",IF(Z214="BajaMayor","Alto",IF(Z214="BajaCatastrófico","Extremo",IF(Z214="Muy BajaLeve","Bajo",IF(Z214="Muy BajaMenor","Bajo",IF(Z214="Muy BajaModerado","Moderado",IF(Z214="Muy BajaMayor","Alto",IF(Z214="Muy BajaCatastrófico","Extremo","")))))))))))))))))))))))))</f>
        <v>Moderado</v>
      </c>
      <c r="AB214" s="243">
        <v>1</v>
      </c>
      <c r="AC214" s="253" t="s">
        <v>2013</v>
      </c>
      <c r="AD214" s="239">
        <v>2</v>
      </c>
      <c r="AE214" s="237" t="s">
        <v>1575</v>
      </c>
      <c r="AF214" s="245" t="str">
        <f t="shared" si="12"/>
        <v>Probabilidad</v>
      </c>
      <c r="AG214" s="246" t="s">
        <v>250</v>
      </c>
      <c r="AH214" s="241">
        <f t="shared" si="13"/>
        <v>0.15</v>
      </c>
      <c r="AI214" s="246" t="s">
        <v>98</v>
      </c>
      <c r="AJ214" s="241">
        <f t="shared" si="14"/>
        <v>0.15</v>
      </c>
      <c r="AK214" s="247">
        <f t="shared" si="15"/>
        <v>0.3</v>
      </c>
      <c r="AL214" s="248">
        <f>IFERROR(IF(AF214="Probabilidad",(S214-(+S214*AK214)),IF(AF214="Impacto",S214,"")),"")</f>
        <v>0.56000000000000005</v>
      </c>
      <c r="AM214" s="248">
        <f>IFERROR(IF(AF214="Impacto",(Y214-(+Y214*AK214)),IF(AF214="Probabilidad",Y214,"")),"")</f>
        <v>0.4</v>
      </c>
      <c r="AN214" s="249" t="s">
        <v>99</v>
      </c>
      <c r="AO214" s="249" t="s">
        <v>766</v>
      </c>
      <c r="AP214" s="249" t="s">
        <v>101</v>
      </c>
      <c r="AQ214" s="487" t="s">
        <v>2014</v>
      </c>
      <c r="AR214" s="462">
        <f>S214</f>
        <v>0.8</v>
      </c>
      <c r="AS214" s="462">
        <f>IF(AL214="","",MIN(AL214:AL217))</f>
        <v>0.12096</v>
      </c>
      <c r="AT214" s="464" t="str">
        <f>IFERROR(IF(AS214="","",IF(AS214&lt;=0.2,"Muy Baja",IF(AS214&lt;=0.4,"Baja",IF(AS214&lt;=0.6,"Media",IF(AS214&lt;=0.8,"Alta","Muy Alta"))))),"")</f>
        <v>Muy Baja</v>
      </c>
      <c r="AU214" s="462">
        <f>Y214</f>
        <v>0.4</v>
      </c>
      <c r="AV214" s="462">
        <f>IF(AM214="","",MIN(AM214:AM217))</f>
        <v>0.4</v>
      </c>
      <c r="AW214" s="464" t="str">
        <f>IFERROR(IF(AV214="","",IF(AV214&lt;=0.2,"Leve",IF(AV214&lt;=0.4,"Menor",IF(AV214&lt;=0.6,"Moderado",IF(AV214&lt;=0.8,"Mayor","Catastrófico"))))),"")</f>
        <v>Menor</v>
      </c>
      <c r="AX214" s="464" t="str">
        <f>AA214</f>
        <v>Moderado</v>
      </c>
      <c r="AY214" s="464" t="str">
        <f>IFERROR(IF(OR(AND(AT214="Muy Baja",AW214="Leve"),AND(AT214="Muy Baja",AW214="Menor"),AND(AT214="Baja",AW214="Leve")),"Bajo",IF(OR(AND(AT214="Muy baja",AW214="Moderado"),AND(AT214="Baja",AW214="Menor"),AND(AT214="Baja",AW214="Moderado"),AND(AT214="Media",AW214="Leve"),AND(AT214="Media",AW214="Menor"),AND(AT214="Media",AW214="Moderado"),AND(AT214="Alta",AW214="Leve"),AND(AT214="Alta",AW214="Menor")),"Moderado",IF(OR(AND(AT214="Muy Baja",AW214="Mayor"),AND(AT214="Baja",AW214="Mayor"),AND(AT214="Media",AW214="Mayor"),AND(AT214="Alta",AW214="Moderado"),AND(AT214="Alta",AW214="Mayor"),AND(AT214="Muy Alta",AW214="Leve"),AND(AT214="Muy Alta",AW214="Menor"),AND(AT214="Muy Alta",AW214="Moderado"),AND(AT214="Muy Alta",AW214="Mayor")),"Alto",IF(OR(AND(AT214="Muy Baja",AW214="Catastrófico"),AND(AT214="Baja",AW214="Catastrófico"),AND(AT214="Media",AW214="Catastrófico"),AND(AT214="Alta",AW214="Catastrófico"),AND(AT214="Muy Alta",AW214="Catastrófico")),"Extremo","")))),"")</f>
        <v>Bajo</v>
      </c>
      <c r="AZ214" s="487" t="s">
        <v>132</v>
      </c>
      <c r="BA214" s="408" t="s">
        <v>114</v>
      </c>
      <c r="BB214" s="408" t="s">
        <v>114</v>
      </c>
      <c r="BC214" s="408" t="s">
        <v>114</v>
      </c>
      <c r="BD214" s="408" t="s">
        <v>114</v>
      </c>
      <c r="BE214" s="408" t="s">
        <v>114</v>
      </c>
      <c r="BF214" s="408" t="s">
        <v>613</v>
      </c>
      <c r="BG214" s="408" t="s">
        <v>613</v>
      </c>
      <c r="BH214" s="416" t="s">
        <v>613</v>
      </c>
      <c r="BI214" s="416"/>
      <c r="BJ214" s="416"/>
      <c r="BK214" s="416"/>
      <c r="BL214" s="416" t="s">
        <v>613</v>
      </c>
      <c r="BM214" s="408" t="s">
        <v>113</v>
      </c>
      <c r="BN214" s="408" t="s">
        <v>613</v>
      </c>
      <c r="BO214" s="673" t="s">
        <v>613</v>
      </c>
    </row>
    <row r="215" spans="1:67" ht="114.75">
      <c r="A215" s="748"/>
      <c r="B215" s="751"/>
      <c r="C215" s="754"/>
      <c r="D215" s="682"/>
      <c r="E215" s="682"/>
      <c r="F215" s="483"/>
      <c r="G215" s="408"/>
      <c r="H215" s="487"/>
      <c r="I215" s="736"/>
      <c r="J215" s="463"/>
      <c r="K215" s="736"/>
      <c r="L215" s="408"/>
      <c r="M215" s="464"/>
      <c r="N215" s="408"/>
      <c r="O215" s="408"/>
      <c r="P215" s="486"/>
      <c r="Q215" s="411"/>
      <c r="R215" s="487"/>
      <c r="S215" s="455"/>
      <c r="T215" s="487"/>
      <c r="U215" s="455"/>
      <c r="V215" s="487"/>
      <c r="W215" s="455"/>
      <c r="X215" s="458"/>
      <c r="Y215" s="455"/>
      <c r="Z215" s="455"/>
      <c r="AA215" s="464"/>
      <c r="AB215" s="243">
        <v>2</v>
      </c>
      <c r="AC215" s="253" t="s">
        <v>1485</v>
      </c>
      <c r="AD215" s="239" t="s">
        <v>2015</v>
      </c>
      <c r="AE215" s="237" t="s">
        <v>1486</v>
      </c>
      <c r="AF215" s="245" t="str">
        <f t="shared" si="12"/>
        <v>Probabilidad</v>
      </c>
      <c r="AG215" s="246" t="s">
        <v>97</v>
      </c>
      <c r="AH215" s="241">
        <f t="shared" si="13"/>
        <v>0.25</v>
      </c>
      <c r="AI215" s="246" t="s">
        <v>98</v>
      </c>
      <c r="AJ215" s="241">
        <f t="shared" si="14"/>
        <v>0.15</v>
      </c>
      <c r="AK215" s="247">
        <f t="shared" si="15"/>
        <v>0.4</v>
      </c>
      <c r="AL215" s="248">
        <f>IFERROR(IF(AND(AF214="Probabilidad",AF215="Probabilidad"),(AL214-(+AL214*AK215)),IF(AF215="Probabilidad",(S214-(+S214*AK215)),IF(AF215="Impacto",AL214,""))),"")</f>
        <v>0.33600000000000002</v>
      </c>
      <c r="AM215" s="248">
        <f>IFERROR(IF(AND(AF214="Impacto",AF215="Impacto"),(AM214-(+AM214*AK215)),IF(AF215="Impacto",(Y214-(Y214*AK215)),IF(AF215="Probabilidad",AM214,""))),"")</f>
        <v>0.4</v>
      </c>
      <c r="AN215" s="249" t="s">
        <v>99</v>
      </c>
      <c r="AO215" s="249" t="s">
        <v>100</v>
      </c>
      <c r="AP215" s="249" t="s">
        <v>101</v>
      </c>
      <c r="AQ215" s="487"/>
      <c r="AR215" s="463"/>
      <c r="AS215" s="463"/>
      <c r="AT215" s="464"/>
      <c r="AU215" s="463"/>
      <c r="AV215" s="463"/>
      <c r="AW215" s="464"/>
      <c r="AX215" s="464"/>
      <c r="AY215" s="464"/>
      <c r="AZ215" s="487"/>
      <c r="BA215" s="408"/>
      <c r="BB215" s="408"/>
      <c r="BC215" s="408"/>
      <c r="BD215" s="408"/>
      <c r="BE215" s="408"/>
      <c r="BF215" s="408"/>
      <c r="BG215" s="408"/>
      <c r="BH215" s="416"/>
      <c r="BI215" s="416"/>
      <c r="BJ215" s="416"/>
      <c r="BK215" s="416"/>
      <c r="BL215" s="416"/>
      <c r="BM215" s="408"/>
      <c r="BN215" s="408"/>
      <c r="BO215" s="673"/>
    </row>
    <row r="216" spans="1:67" ht="114.75">
      <c r="A216" s="748"/>
      <c r="B216" s="751"/>
      <c r="C216" s="754"/>
      <c r="D216" s="682"/>
      <c r="E216" s="682"/>
      <c r="F216" s="483"/>
      <c r="G216" s="408"/>
      <c r="H216" s="487"/>
      <c r="I216" s="736"/>
      <c r="J216" s="463"/>
      <c r="K216" s="736"/>
      <c r="L216" s="408"/>
      <c r="M216" s="464"/>
      <c r="N216" s="408"/>
      <c r="O216" s="408"/>
      <c r="P216" s="486"/>
      <c r="Q216" s="411"/>
      <c r="R216" s="487"/>
      <c r="S216" s="455"/>
      <c r="T216" s="487"/>
      <c r="U216" s="455"/>
      <c r="V216" s="487"/>
      <c r="W216" s="455"/>
      <c r="X216" s="458"/>
      <c r="Y216" s="455"/>
      <c r="Z216" s="455"/>
      <c r="AA216" s="464"/>
      <c r="AB216" s="243">
        <v>3</v>
      </c>
      <c r="AC216" s="257" t="s">
        <v>2016</v>
      </c>
      <c r="AD216" s="239">
        <v>2</v>
      </c>
      <c r="AE216" s="277" t="s">
        <v>1820</v>
      </c>
      <c r="AF216" s="245" t="str">
        <f t="shared" si="12"/>
        <v>Probabilidad</v>
      </c>
      <c r="AG216" s="246" t="s">
        <v>97</v>
      </c>
      <c r="AH216" s="241">
        <f t="shared" si="13"/>
        <v>0.25</v>
      </c>
      <c r="AI216" s="246" t="s">
        <v>98</v>
      </c>
      <c r="AJ216" s="241">
        <f t="shared" si="14"/>
        <v>0.15</v>
      </c>
      <c r="AK216" s="247">
        <f t="shared" si="15"/>
        <v>0.4</v>
      </c>
      <c r="AL216" s="248">
        <f>IFERROR(IF(AND(AF215="Probabilidad",AF216="Probabilidad"),(AL215-(+AL215*AK216)),IF(AND(AF215="Impacto",AF216="Probabilidad"),(AL214-(+AL214*AK216)),IF(AF216="Impacto",AL215,""))),"")</f>
        <v>0.2016</v>
      </c>
      <c r="AM216" s="248">
        <f>IFERROR(IF(AND(AF215="Impacto",AF216="Impacto"),(AM215-(+AM215*AK216)),IF(AND(AF215="Probabilidad",AF216="Impacto"),(AM214-(+AM214*AK216)),IF(AF216="Probabilidad",AM215,""))),"")</f>
        <v>0.4</v>
      </c>
      <c r="AN216" s="249" t="s">
        <v>99</v>
      </c>
      <c r="AO216" s="249" t="s">
        <v>100</v>
      </c>
      <c r="AP216" s="249" t="s">
        <v>101</v>
      </c>
      <c r="AQ216" s="487"/>
      <c r="AR216" s="463"/>
      <c r="AS216" s="463"/>
      <c r="AT216" s="464"/>
      <c r="AU216" s="463"/>
      <c r="AV216" s="463"/>
      <c r="AW216" s="464"/>
      <c r="AX216" s="464"/>
      <c r="AY216" s="464"/>
      <c r="AZ216" s="487"/>
      <c r="BA216" s="408"/>
      <c r="BB216" s="408"/>
      <c r="BC216" s="408"/>
      <c r="BD216" s="408"/>
      <c r="BE216" s="408"/>
      <c r="BF216" s="408"/>
      <c r="BG216" s="408"/>
      <c r="BH216" s="416"/>
      <c r="BI216" s="416"/>
      <c r="BJ216" s="416"/>
      <c r="BK216" s="416"/>
      <c r="BL216" s="416"/>
      <c r="BM216" s="408"/>
      <c r="BN216" s="408"/>
      <c r="BO216" s="673"/>
    </row>
    <row r="217" spans="1:67" ht="89.25">
      <c r="A217" s="748"/>
      <c r="B217" s="751"/>
      <c r="C217" s="754"/>
      <c r="D217" s="682"/>
      <c r="E217" s="682"/>
      <c r="F217" s="483"/>
      <c r="G217" s="408"/>
      <c r="H217" s="487"/>
      <c r="I217" s="736"/>
      <c r="J217" s="463"/>
      <c r="K217" s="736"/>
      <c r="L217" s="408"/>
      <c r="M217" s="464"/>
      <c r="N217" s="408"/>
      <c r="O217" s="408"/>
      <c r="P217" s="486"/>
      <c r="Q217" s="411"/>
      <c r="R217" s="487"/>
      <c r="S217" s="455"/>
      <c r="T217" s="487"/>
      <c r="U217" s="455"/>
      <c r="V217" s="487"/>
      <c r="W217" s="455"/>
      <c r="X217" s="458"/>
      <c r="Y217" s="455"/>
      <c r="Z217" s="455"/>
      <c r="AA217" s="464"/>
      <c r="AB217" s="243">
        <v>4</v>
      </c>
      <c r="AC217" s="253" t="s">
        <v>1903</v>
      </c>
      <c r="AD217" s="239" t="s">
        <v>1959</v>
      </c>
      <c r="AE217" s="237" t="s">
        <v>1497</v>
      </c>
      <c r="AF217" s="245" t="str">
        <f t="shared" si="12"/>
        <v>Probabilidad</v>
      </c>
      <c r="AG217" s="246" t="s">
        <v>250</v>
      </c>
      <c r="AH217" s="241">
        <f t="shared" si="13"/>
        <v>0.15</v>
      </c>
      <c r="AI217" s="246" t="s">
        <v>710</v>
      </c>
      <c r="AJ217" s="241">
        <f t="shared" si="14"/>
        <v>0.25</v>
      </c>
      <c r="AK217" s="247">
        <f t="shared" si="15"/>
        <v>0.4</v>
      </c>
      <c r="AL217" s="248">
        <f>IFERROR(IF(AND(AF216="Probabilidad",AF217="Probabilidad"),(AL216-(+AL216*AK217)),IF(AND(AF216="Impacto",AF217="Probabilidad"),(AL215-(+AL215*AK217)),IF(AF217="Impacto",AL216,""))),"")</f>
        <v>0.12096</v>
      </c>
      <c r="AM217" s="248">
        <f>IFERROR(IF(AND(AF216="Impacto",AF217="Impacto"),(AM216-(+AM216*AK217)),IF(AND(AF216="Probabilidad",AF217="Impacto"),(AM215-(+AM215*AK217)),IF(AF217="Probabilidad",AM216,""))),"")</f>
        <v>0.4</v>
      </c>
      <c r="AN217" s="249" t="s">
        <v>99</v>
      </c>
      <c r="AO217" s="249" t="s">
        <v>100</v>
      </c>
      <c r="AP217" s="249" t="s">
        <v>101</v>
      </c>
      <c r="AQ217" s="487"/>
      <c r="AR217" s="463"/>
      <c r="AS217" s="463"/>
      <c r="AT217" s="464"/>
      <c r="AU217" s="463"/>
      <c r="AV217" s="463"/>
      <c r="AW217" s="464"/>
      <c r="AX217" s="464"/>
      <c r="AY217" s="464"/>
      <c r="AZ217" s="487"/>
      <c r="BA217" s="408"/>
      <c r="BB217" s="408"/>
      <c r="BC217" s="408"/>
      <c r="BD217" s="408"/>
      <c r="BE217" s="408"/>
      <c r="BF217" s="408"/>
      <c r="BG217" s="408"/>
      <c r="BH217" s="416"/>
      <c r="BI217" s="416"/>
      <c r="BJ217" s="416"/>
      <c r="BK217" s="416"/>
      <c r="BL217" s="416"/>
      <c r="BM217" s="408"/>
      <c r="BN217" s="408"/>
      <c r="BO217" s="673"/>
    </row>
    <row r="218" spans="1:67" ht="114.75">
      <c r="A218" s="748"/>
      <c r="B218" s="751"/>
      <c r="C218" s="754"/>
      <c r="D218" s="682" t="s">
        <v>1470</v>
      </c>
      <c r="E218" s="682" t="s">
        <v>892</v>
      </c>
      <c r="F218" s="483">
        <v>13</v>
      </c>
      <c r="G218" s="408" t="s">
        <v>2017</v>
      </c>
      <c r="H218" s="487" t="s">
        <v>1561</v>
      </c>
      <c r="I218" s="736" t="s">
        <v>1562</v>
      </c>
      <c r="J218" s="463" t="s">
        <v>2018</v>
      </c>
      <c r="K218" s="736" t="s">
        <v>192</v>
      </c>
      <c r="L218" s="408" t="s">
        <v>349</v>
      </c>
      <c r="M218" s="464" t="s">
        <v>1475</v>
      </c>
      <c r="N218" s="408" t="s">
        <v>2019</v>
      </c>
      <c r="O218" s="408" t="s">
        <v>2020</v>
      </c>
      <c r="P218" s="486" t="s">
        <v>114</v>
      </c>
      <c r="Q218" s="411" t="s">
        <v>114</v>
      </c>
      <c r="R218" s="487" t="s">
        <v>129</v>
      </c>
      <c r="S218" s="455">
        <f>IF(R218="Muy Alta",100%,IF(R218="Alta",80%,IF(R218="Media",60%,IF(R218="Baja",40%,IF(R218="Muy Baja",20%,"")))))</f>
        <v>0.4</v>
      </c>
      <c r="T218" s="487" t="s">
        <v>125</v>
      </c>
      <c r="U218" s="455">
        <f>IF(T218="Catastrófico",100%,IF(T218="Mayor",80%,IF(T218="Moderado",60%,IF(T218="Menor",40%,IF(T218="Leve",20%,"")))))</f>
        <v>0.2</v>
      </c>
      <c r="V218" s="487" t="s">
        <v>125</v>
      </c>
      <c r="W218" s="455">
        <f>IF(V218="Catastrófico",100%,IF(V218="Mayor",80%,IF(V218="Moderado",60%,IF(V218="Menor",40%,IF(V218="Leve",20%,"")))))</f>
        <v>0.2</v>
      </c>
      <c r="X218" s="458" t="str">
        <f>IF(Y218=100%,"Catastrófico",IF(Y218=80%,"Mayor",IF(Y218=60%,"Moderado",IF(Y218=40%,"Menor",IF(Y218=20%,"Leve","")))))</f>
        <v>Leve</v>
      </c>
      <c r="Y218" s="455">
        <f>IF(AND(U218="",W218=""),"",MAX(U218,W218))</f>
        <v>0.2</v>
      </c>
      <c r="Z218" s="455" t="str">
        <f>CONCATENATE(R218,X218)</f>
        <v>BajaLeve</v>
      </c>
      <c r="AA218" s="464" t="str">
        <f>IF(Z218="Muy AltaLeve","Alto",IF(Z218="Muy AltaMenor","Alto",IF(Z218="Muy AltaModerado","Alto",IF(Z218="Muy AltaMayor","Alto",IF(Z218="Muy AltaCatastrófico","Extremo",IF(Z218="AltaLeve","Moderado",IF(Z218="AltaMenor","Moderado",IF(Z218="AltaModerado","Alto",IF(Z218="AltaMayor","Alto",IF(Z218="AltaCatastrófico","Extremo",IF(Z218="MediaLeve","Moderado",IF(Z218="MediaMenor","Moderado",IF(Z218="MediaModerado","Moderado",IF(Z218="MediaMayor","Alto",IF(Z218="MediaCatastrófico","Extremo",IF(Z218="BajaLeve","Bajo",IF(Z218="BajaMenor","Moderado",IF(Z218="BajaModerado","Moderado",IF(Z218="BajaMayor","Alto",IF(Z218="BajaCatastrófico","Extremo",IF(Z218="Muy BajaLeve","Bajo",IF(Z218="Muy BajaMenor","Bajo",IF(Z218="Muy BajaModerado","Moderado",IF(Z218="Muy BajaMayor","Alto",IF(Z218="Muy BajaCatastrófico","Extremo","")))))))))))))))))))))))))</f>
        <v>Bajo</v>
      </c>
      <c r="AB218" s="243">
        <v>1</v>
      </c>
      <c r="AC218" s="253" t="s">
        <v>1566</v>
      </c>
      <c r="AD218" s="239" t="s">
        <v>2021</v>
      </c>
      <c r="AE218" s="237" t="s">
        <v>1486</v>
      </c>
      <c r="AF218" s="245" t="str">
        <f t="shared" si="12"/>
        <v>Probabilidad</v>
      </c>
      <c r="AG218" s="246" t="s">
        <v>250</v>
      </c>
      <c r="AH218" s="241">
        <f t="shared" si="13"/>
        <v>0.15</v>
      </c>
      <c r="AI218" s="246" t="s">
        <v>98</v>
      </c>
      <c r="AJ218" s="241">
        <f t="shared" si="14"/>
        <v>0.15</v>
      </c>
      <c r="AK218" s="247">
        <f t="shared" si="15"/>
        <v>0.3</v>
      </c>
      <c r="AL218" s="248">
        <f>IFERROR(IF(AF218="Probabilidad",(S218-(+S218*AK218)),IF(AF218="Impacto",S218,"")),"")</f>
        <v>0.28000000000000003</v>
      </c>
      <c r="AM218" s="248">
        <f>IFERROR(IF(AF218="Impacto",(Y218-(+Y218*AK218)),IF(AF218="Probabilidad",Y218,"")),"")</f>
        <v>0.2</v>
      </c>
      <c r="AN218" s="249" t="s">
        <v>99</v>
      </c>
      <c r="AO218" s="249" t="s">
        <v>100</v>
      </c>
      <c r="AP218" s="249" t="s">
        <v>101</v>
      </c>
      <c r="AQ218" s="487" t="s">
        <v>2022</v>
      </c>
      <c r="AR218" s="462">
        <f>S218</f>
        <v>0.4</v>
      </c>
      <c r="AS218" s="462">
        <f>IF(AL218="","",MIN(AL218:AL219))</f>
        <v>0.16800000000000001</v>
      </c>
      <c r="AT218" s="464" t="str">
        <f>IFERROR(IF(AS218="","",IF(AS218&lt;=0.2,"Muy Baja",IF(AS218&lt;=0.4,"Baja",IF(AS218&lt;=0.6,"Media",IF(AS218&lt;=0.8,"Alta","Muy Alta"))))),"")</f>
        <v>Muy Baja</v>
      </c>
      <c r="AU218" s="462">
        <f>Y218</f>
        <v>0.2</v>
      </c>
      <c r="AV218" s="462">
        <f>IF(AM218="","",MIN(AM218:AM219))</f>
        <v>0.2</v>
      </c>
      <c r="AW218" s="464" t="str">
        <f>IFERROR(IF(AV218="","",IF(AV218&lt;=0.2,"Leve",IF(AV218&lt;=0.4,"Menor",IF(AV218&lt;=0.6,"Moderado",IF(AV218&lt;=0.8,"Mayor","Catastrófico"))))),"")</f>
        <v>Leve</v>
      </c>
      <c r="AX218" s="464" t="str">
        <f>AA218</f>
        <v>Bajo</v>
      </c>
      <c r="AY218" s="464" t="str">
        <f>IFERROR(IF(OR(AND(AT218="Muy Baja",AW218="Leve"),AND(AT218="Muy Baja",AW218="Menor"),AND(AT218="Baja",AW218="Leve")),"Bajo",IF(OR(AND(AT218="Muy baja",AW218="Moderado"),AND(AT218="Baja",AW218="Menor"),AND(AT218="Baja",AW218="Moderado"),AND(AT218="Media",AW218="Leve"),AND(AT218="Media",AW218="Menor"),AND(AT218="Media",AW218="Moderado"),AND(AT218="Alta",AW218="Leve"),AND(AT218="Alta",AW218="Menor")),"Moderado",IF(OR(AND(AT218="Muy Baja",AW218="Mayor"),AND(AT218="Baja",AW218="Mayor"),AND(AT218="Media",AW218="Mayor"),AND(AT218="Alta",AW218="Moderado"),AND(AT218="Alta",AW218="Mayor"),AND(AT218="Muy Alta",AW218="Leve"),AND(AT218="Muy Alta",AW218="Menor"),AND(AT218="Muy Alta",AW218="Moderado"),AND(AT218="Muy Alta",AW218="Mayor")),"Alto",IF(OR(AND(AT218="Muy Baja",AW218="Catastrófico"),AND(AT218="Baja",AW218="Catastrófico"),AND(AT218="Media",AW218="Catastrófico"),AND(AT218="Alta",AW218="Catastrófico"),AND(AT218="Muy Alta",AW218="Catastrófico")),"Extremo","")))),"")</f>
        <v>Bajo</v>
      </c>
      <c r="AZ218" s="487" t="s">
        <v>132</v>
      </c>
      <c r="BA218" s="408" t="s">
        <v>114</v>
      </c>
      <c r="BB218" s="408" t="s">
        <v>114</v>
      </c>
      <c r="BC218" s="408" t="s">
        <v>114</v>
      </c>
      <c r="BD218" s="408" t="s">
        <v>114</v>
      </c>
      <c r="BE218" s="408" t="s">
        <v>114</v>
      </c>
      <c r="BF218" s="408" t="s">
        <v>613</v>
      </c>
      <c r="BG218" s="408" t="s">
        <v>613</v>
      </c>
      <c r="BH218" s="416" t="s">
        <v>613</v>
      </c>
      <c r="BI218" s="416"/>
      <c r="BJ218" s="416"/>
      <c r="BK218" s="416"/>
      <c r="BL218" s="416" t="s">
        <v>613</v>
      </c>
      <c r="BM218" s="408" t="s">
        <v>113</v>
      </c>
      <c r="BN218" s="408" t="s">
        <v>613</v>
      </c>
      <c r="BO218" s="673" t="s">
        <v>613</v>
      </c>
    </row>
    <row r="219" spans="1:67" ht="76.5">
      <c r="A219" s="748"/>
      <c r="B219" s="751"/>
      <c r="C219" s="754"/>
      <c r="D219" s="682"/>
      <c r="E219" s="682"/>
      <c r="F219" s="483"/>
      <c r="G219" s="408"/>
      <c r="H219" s="487"/>
      <c r="I219" s="736"/>
      <c r="J219" s="463"/>
      <c r="K219" s="736"/>
      <c r="L219" s="408"/>
      <c r="M219" s="464"/>
      <c r="N219" s="408"/>
      <c r="O219" s="408"/>
      <c r="P219" s="486"/>
      <c r="Q219" s="411"/>
      <c r="R219" s="487"/>
      <c r="S219" s="455"/>
      <c r="T219" s="487"/>
      <c r="U219" s="455"/>
      <c r="V219" s="487"/>
      <c r="W219" s="455"/>
      <c r="X219" s="458"/>
      <c r="Y219" s="455"/>
      <c r="Z219" s="455"/>
      <c r="AA219" s="464"/>
      <c r="AB219" s="243">
        <v>2</v>
      </c>
      <c r="AC219" s="253" t="s">
        <v>2023</v>
      </c>
      <c r="AD219" s="239">
        <v>2</v>
      </c>
      <c r="AE219" s="237" t="s">
        <v>1486</v>
      </c>
      <c r="AF219" s="245" t="str">
        <f t="shared" si="12"/>
        <v>Probabilidad</v>
      </c>
      <c r="AG219" s="246" t="s">
        <v>97</v>
      </c>
      <c r="AH219" s="241">
        <f t="shared" si="13"/>
        <v>0.25</v>
      </c>
      <c r="AI219" s="246" t="s">
        <v>98</v>
      </c>
      <c r="AJ219" s="241">
        <f t="shared" si="14"/>
        <v>0.15</v>
      </c>
      <c r="AK219" s="247">
        <f t="shared" si="15"/>
        <v>0.4</v>
      </c>
      <c r="AL219" s="248">
        <f>IFERROR(IF(AND(AF218="Probabilidad",AF219="Probabilidad"),(AL218-(+AL218*AK219)),IF(AF219="Probabilidad",(S218-(+S218*AK219)),IF(AF219="Impacto",AL218,""))),"")</f>
        <v>0.16800000000000001</v>
      </c>
      <c r="AM219" s="248">
        <f>IFERROR(IF(AND(AF218="Impacto",AF219="Impacto"),(AM218-(+AM218*AK219)),IF(AF219="Impacto",(Y218-(Y218*AK219)),IF(AF219="Probabilidad",AM218,""))),"")</f>
        <v>0.2</v>
      </c>
      <c r="AN219" s="249" t="s">
        <v>99</v>
      </c>
      <c r="AO219" s="249" t="s">
        <v>100</v>
      </c>
      <c r="AP219" s="249" t="s">
        <v>101</v>
      </c>
      <c r="AQ219" s="487"/>
      <c r="AR219" s="463"/>
      <c r="AS219" s="463"/>
      <c r="AT219" s="464"/>
      <c r="AU219" s="463"/>
      <c r="AV219" s="463"/>
      <c r="AW219" s="464"/>
      <c r="AX219" s="464"/>
      <c r="AY219" s="464"/>
      <c r="AZ219" s="487"/>
      <c r="BA219" s="408"/>
      <c r="BB219" s="408"/>
      <c r="BC219" s="408"/>
      <c r="BD219" s="408"/>
      <c r="BE219" s="408"/>
      <c r="BF219" s="408"/>
      <c r="BG219" s="408"/>
      <c r="BH219" s="416"/>
      <c r="BI219" s="416"/>
      <c r="BJ219" s="416"/>
      <c r="BK219" s="416"/>
      <c r="BL219" s="416"/>
      <c r="BM219" s="408"/>
      <c r="BN219" s="408"/>
      <c r="BO219" s="673"/>
    </row>
    <row r="220" spans="1:67" ht="114.75">
      <c r="A220" s="748"/>
      <c r="B220" s="751"/>
      <c r="C220" s="754"/>
      <c r="D220" s="682" t="s">
        <v>1470</v>
      </c>
      <c r="E220" s="682" t="s">
        <v>892</v>
      </c>
      <c r="F220" s="483">
        <v>14</v>
      </c>
      <c r="G220" s="408" t="s">
        <v>2017</v>
      </c>
      <c r="H220" s="487" t="s">
        <v>1561</v>
      </c>
      <c r="I220" s="736" t="s">
        <v>1487</v>
      </c>
      <c r="J220" s="463" t="s">
        <v>2024</v>
      </c>
      <c r="K220" s="736" t="s">
        <v>192</v>
      </c>
      <c r="L220" s="408" t="s">
        <v>349</v>
      </c>
      <c r="M220" s="464" t="s">
        <v>1475</v>
      </c>
      <c r="N220" s="408" t="s">
        <v>2025</v>
      </c>
      <c r="O220" s="408" t="s">
        <v>2026</v>
      </c>
      <c r="P220" s="486" t="s">
        <v>114</v>
      </c>
      <c r="Q220" s="411" t="s">
        <v>114</v>
      </c>
      <c r="R220" s="487" t="s">
        <v>103</v>
      </c>
      <c r="S220" s="455">
        <f>IF(R220="Muy Alta",100%,IF(R220="Alta",80%,IF(R220="Media",60%,IF(R220="Baja",40%,IF(R220="Muy Baja",20%,"")))))</f>
        <v>0.2</v>
      </c>
      <c r="T220" s="487" t="s">
        <v>125</v>
      </c>
      <c r="U220" s="455">
        <f>IF(T220="Catastrófico",100%,IF(T220="Mayor",80%,IF(T220="Moderado",60%,IF(T220="Menor",40%,IF(T220="Leve",20%,"")))))</f>
        <v>0.2</v>
      </c>
      <c r="V220" s="487" t="s">
        <v>125</v>
      </c>
      <c r="W220" s="455">
        <f>IF(V220="Catastrófico",100%,IF(V220="Mayor",80%,IF(V220="Moderado",60%,IF(V220="Menor",40%,IF(V220="Leve",20%,"")))))</f>
        <v>0.2</v>
      </c>
      <c r="X220" s="458" t="str">
        <f>IF(Y220=100%,"Catastrófico",IF(Y220=80%,"Mayor",IF(Y220=60%,"Moderado",IF(Y220=40%,"Menor",IF(Y220=20%,"Leve","")))))</f>
        <v>Leve</v>
      </c>
      <c r="Y220" s="455">
        <f>IF(AND(U220="",W220=""),"",MAX(U220,W220))</f>
        <v>0.2</v>
      </c>
      <c r="Z220" s="455" t="str">
        <f>CONCATENATE(R220,X220)</f>
        <v>Muy BajaLeve</v>
      </c>
      <c r="AA220" s="464" t="str">
        <f>IF(Z220="Muy AltaLeve","Alto",IF(Z220="Muy AltaMenor","Alto",IF(Z220="Muy AltaModerado","Alto",IF(Z220="Muy AltaMayor","Alto",IF(Z220="Muy AltaCatastrófico","Extremo",IF(Z220="AltaLeve","Moderado",IF(Z220="AltaMenor","Moderado",IF(Z220="AltaModerado","Alto",IF(Z220="AltaMayor","Alto",IF(Z220="AltaCatastrófico","Extremo",IF(Z220="MediaLeve","Moderado",IF(Z220="MediaMenor","Moderado",IF(Z220="MediaModerado","Moderado",IF(Z220="MediaMayor","Alto",IF(Z220="MediaCatastrófico","Extremo",IF(Z220="BajaLeve","Bajo",IF(Z220="BajaMenor","Moderado",IF(Z220="BajaModerado","Moderado",IF(Z220="BajaMayor","Alto",IF(Z220="BajaCatastrófico","Extremo",IF(Z220="Muy BajaLeve","Bajo",IF(Z220="Muy BajaMenor","Bajo",IF(Z220="Muy BajaModerado","Moderado",IF(Z220="Muy BajaMayor","Alto",IF(Z220="Muy BajaCatastrófico","Extremo","")))))))))))))))))))))))))</f>
        <v>Bajo</v>
      </c>
      <c r="AB220" s="243">
        <v>1</v>
      </c>
      <c r="AC220" s="253" t="s">
        <v>1795</v>
      </c>
      <c r="AD220" s="239">
        <v>3</v>
      </c>
      <c r="AE220" s="237" t="s">
        <v>1486</v>
      </c>
      <c r="AF220" s="245" t="str">
        <f t="shared" si="12"/>
        <v>Probabilidad</v>
      </c>
      <c r="AG220" s="246" t="s">
        <v>97</v>
      </c>
      <c r="AH220" s="241">
        <f t="shared" si="13"/>
        <v>0.25</v>
      </c>
      <c r="AI220" s="246" t="s">
        <v>98</v>
      </c>
      <c r="AJ220" s="241">
        <f t="shared" si="14"/>
        <v>0.15</v>
      </c>
      <c r="AK220" s="247">
        <f t="shared" si="15"/>
        <v>0.4</v>
      </c>
      <c r="AL220" s="248">
        <f>IFERROR(IF(AF220="Probabilidad",(S220-(+S220*AK220)),IF(AF220="Impacto",S220,"")),"")</f>
        <v>0.12</v>
      </c>
      <c r="AM220" s="248">
        <f>IFERROR(IF(AF220="Impacto",(Y220-(+Y220*AK220)),IF(AF220="Probabilidad",Y220,"")),"")</f>
        <v>0.2</v>
      </c>
      <c r="AN220" s="249" t="s">
        <v>99</v>
      </c>
      <c r="AO220" s="249" t="s">
        <v>100</v>
      </c>
      <c r="AP220" s="249" t="s">
        <v>101</v>
      </c>
      <c r="AQ220" s="487" t="s">
        <v>2027</v>
      </c>
      <c r="AR220" s="462">
        <f>S220</f>
        <v>0.2</v>
      </c>
      <c r="AS220" s="462">
        <f>IF(AL220="","",MIN(AL220:AL221))</f>
        <v>7.1999999999999995E-2</v>
      </c>
      <c r="AT220" s="464" t="str">
        <f>IFERROR(IF(AS220="","",IF(AS220&lt;=0.2,"Muy Baja",IF(AS220&lt;=0.4,"Baja",IF(AS220&lt;=0.6,"Media",IF(AS220&lt;=0.8,"Alta","Muy Alta"))))),"")</f>
        <v>Muy Baja</v>
      </c>
      <c r="AU220" s="462">
        <f>Y220</f>
        <v>0.2</v>
      </c>
      <c r="AV220" s="462">
        <f>IF(AM220="","",MIN(AM220:AM221))</f>
        <v>0.2</v>
      </c>
      <c r="AW220" s="464" t="str">
        <f>IFERROR(IF(AV220="","",IF(AV220&lt;=0.2,"Leve",IF(AV220&lt;=0.4,"Menor",IF(AV220&lt;=0.6,"Moderado",IF(AV220&lt;=0.8,"Mayor","Catastrófico"))))),"")</f>
        <v>Leve</v>
      </c>
      <c r="AX220" s="464" t="str">
        <f>AA220</f>
        <v>Bajo</v>
      </c>
      <c r="AY220" s="464" t="str">
        <f>IFERROR(IF(OR(AND(AT220="Muy Baja",AW220="Leve"),AND(AT220="Muy Baja",AW220="Menor"),AND(AT220="Baja",AW220="Leve")),"Bajo",IF(OR(AND(AT220="Muy baja",AW220="Moderado"),AND(AT220="Baja",AW220="Menor"),AND(AT220="Baja",AW220="Moderado"),AND(AT220="Media",AW220="Leve"),AND(AT220="Media",AW220="Menor"),AND(AT220="Media",AW220="Moderado"),AND(AT220="Alta",AW220="Leve"),AND(AT220="Alta",AW220="Menor")),"Moderado",IF(OR(AND(AT220="Muy Baja",AW220="Mayor"),AND(AT220="Baja",AW220="Mayor"),AND(AT220="Media",AW220="Mayor"),AND(AT220="Alta",AW220="Moderado"),AND(AT220="Alta",AW220="Mayor"),AND(AT220="Muy Alta",AW220="Leve"),AND(AT220="Muy Alta",AW220="Menor"),AND(AT220="Muy Alta",AW220="Moderado"),AND(AT220="Muy Alta",AW220="Mayor")),"Alto",IF(OR(AND(AT220="Muy Baja",AW220="Catastrófico"),AND(AT220="Baja",AW220="Catastrófico"),AND(AT220="Media",AW220="Catastrófico"),AND(AT220="Alta",AW220="Catastrófico"),AND(AT220="Muy Alta",AW220="Catastrófico")),"Extremo","")))),"")</f>
        <v>Bajo</v>
      </c>
      <c r="AZ220" s="487" t="s">
        <v>132</v>
      </c>
      <c r="BA220" s="408" t="s">
        <v>114</v>
      </c>
      <c r="BB220" s="408" t="s">
        <v>114</v>
      </c>
      <c r="BC220" s="408" t="s">
        <v>114</v>
      </c>
      <c r="BD220" s="408" t="s">
        <v>114</v>
      </c>
      <c r="BE220" s="408" t="s">
        <v>114</v>
      </c>
      <c r="BF220" s="408" t="s">
        <v>613</v>
      </c>
      <c r="BG220" s="408" t="s">
        <v>613</v>
      </c>
      <c r="BH220" s="416" t="s">
        <v>613</v>
      </c>
      <c r="BI220" s="416"/>
      <c r="BJ220" s="416"/>
      <c r="BK220" s="416"/>
      <c r="BL220" s="416" t="s">
        <v>613</v>
      </c>
      <c r="BM220" s="408" t="s">
        <v>113</v>
      </c>
      <c r="BN220" s="408" t="s">
        <v>613</v>
      </c>
      <c r="BO220" s="673" t="s">
        <v>613</v>
      </c>
    </row>
    <row r="221" spans="1:67" ht="70.5">
      <c r="A221" s="748"/>
      <c r="B221" s="751"/>
      <c r="C221" s="754"/>
      <c r="D221" s="682"/>
      <c r="E221" s="682"/>
      <c r="F221" s="483"/>
      <c r="G221" s="408"/>
      <c r="H221" s="487"/>
      <c r="I221" s="736"/>
      <c r="J221" s="463"/>
      <c r="K221" s="736"/>
      <c r="L221" s="408"/>
      <c r="M221" s="464"/>
      <c r="N221" s="408"/>
      <c r="O221" s="408"/>
      <c r="P221" s="486"/>
      <c r="Q221" s="411"/>
      <c r="R221" s="487"/>
      <c r="S221" s="455"/>
      <c r="T221" s="487"/>
      <c r="U221" s="455"/>
      <c r="V221" s="487"/>
      <c r="W221" s="455"/>
      <c r="X221" s="458"/>
      <c r="Y221" s="455"/>
      <c r="Z221" s="455"/>
      <c r="AA221" s="464"/>
      <c r="AB221" s="243">
        <v>2</v>
      </c>
      <c r="AC221" s="253" t="s">
        <v>1574</v>
      </c>
      <c r="AD221" s="239" t="s">
        <v>2028</v>
      </c>
      <c r="AE221" s="237" t="s">
        <v>1619</v>
      </c>
      <c r="AF221" s="245" t="str">
        <f t="shared" si="12"/>
        <v>Probabilidad</v>
      </c>
      <c r="AG221" s="246" t="s">
        <v>97</v>
      </c>
      <c r="AH221" s="241">
        <f t="shared" si="13"/>
        <v>0.25</v>
      </c>
      <c r="AI221" s="246" t="s">
        <v>98</v>
      </c>
      <c r="AJ221" s="241">
        <f t="shared" si="14"/>
        <v>0.15</v>
      </c>
      <c r="AK221" s="247">
        <f t="shared" si="15"/>
        <v>0.4</v>
      </c>
      <c r="AL221" s="248">
        <f>IFERROR(IF(AND(AF220="Probabilidad",AF221="Probabilidad"),(AL220-(+AL220*AK221)),IF(AF221="Probabilidad",(S220-(+S220*AK221)),IF(AF221="Impacto",AL220,""))),"")</f>
        <v>7.1999999999999995E-2</v>
      </c>
      <c r="AM221" s="248">
        <f>IFERROR(IF(AND(AF220="Impacto",AF221="Impacto"),(AM220-(+AM220*AK221)),IF(AF221="Impacto",(Y220-(Y220*AK221)),IF(AF221="Probabilidad",AM220,""))),"")</f>
        <v>0.2</v>
      </c>
      <c r="AN221" s="249" t="s">
        <v>99</v>
      </c>
      <c r="AO221" s="249" t="s">
        <v>100</v>
      </c>
      <c r="AP221" s="249" t="s">
        <v>101</v>
      </c>
      <c r="AQ221" s="487"/>
      <c r="AR221" s="463"/>
      <c r="AS221" s="463"/>
      <c r="AT221" s="464"/>
      <c r="AU221" s="463"/>
      <c r="AV221" s="463"/>
      <c r="AW221" s="464"/>
      <c r="AX221" s="464"/>
      <c r="AY221" s="464"/>
      <c r="AZ221" s="487"/>
      <c r="BA221" s="408"/>
      <c r="BB221" s="408"/>
      <c r="BC221" s="408"/>
      <c r="BD221" s="408"/>
      <c r="BE221" s="408"/>
      <c r="BF221" s="408"/>
      <c r="BG221" s="408"/>
      <c r="BH221" s="416"/>
      <c r="BI221" s="416"/>
      <c r="BJ221" s="416"/>
      <c r="BK221" s="416"/>
      <c r="BL221" s="416"/>
      <c r="BM221" s="408"/>
      <c r="BN221" s="408"/>
      <c r="BO221" s="673"/>
    </row>
    <row r="222" spans="1:67" ht="89.25">
      <c r="A222" s="748"/>
      <c r="B222" s="751"/>
      <c r="C222" s="754"/>
      <c r="D222" s="682" t="s">
        <v>1470</v>
      </c>
      <c r="E222" s="682" t="s">
        <v>892</v>
      </c>
      <c r="F222" s="483">
        <v>15</v>
      </c>
      <c r="G222" s="408" t="s">
        <v>2029</v>
      </c>
      <c r="H222" s="487" t="s">
        <v>1767</v>
      </c>
      <c r="I222" s="736" t="s">
        <v>1473</v>
      </c>
      <c r="J222" s="463" t="s">
        <v>2030</v>
      </c>
      <c r="K222" s="736" t="s">
        <v>192</v>
      </c>
      <c r="L222" s="408" t="s">
        <v>88</v>
      </c>
      <c r="M222" s="464" t="s">
        <v>1475</v>
      </c>
      <c r="N222" s="693" t="s">
        <v>1957</v>
      </c>
      <c r="O222" s="693" t="s">
        <v>2031</v>
      </c>
      <c r="P222" s="486" t="s">
        <v>114</v>
      </c>
      <c r="Q222" s="411" t="s">
        <v>114</v>
      </c>
      <c r="R222" s="487" t="s">
        <v>129</v>
      </c>
      <c r="S222" s="455">
        <f>IF(R222="Muy Alta",100%,IF(R222="Alta",80%,IF(R222="Media",60%,IF(R222="Baja",40%,IF(R222="Muy Baja",20%,"")))))</f>
        <v>0.4</v>
      </c>
      <c r="T222" s="487" t="s">
        <v>195</v>
      </c>
      <c r="U222" s="455">
        <f>IF(T222="Catastrófico",100%,IF(T222="Mayor",80%,IF(T222="Moderado",60%,IF(T222="Menor",40%,IF(T222="Leve",20%,"")))))</f>
        <v>0.4</v>
      </c>
      <c r="V222" s="487" t="s">
        <v>125</v>
      </c>
      <c r="W222" s="455">
        <f>IF(V222="Catastrófico",100%,IF(V222="Mayor",80%,IF(V222="Moderado",60%,IF(V222="Menor",40%,IF(V222="Leve",20%,"")))))</f>
        <v>0.2</v>
      </c>
      <c r="X222" s="458" t="str">
        <f>IF(Y222=100%,"Catastrófico",IF(Y222=80%,"Mayor",IF(Y222=60%,"Moderado",IF(Y222=40%,"Menor",IF(Y222=20%,"Leve","")))))</f>
        <v>Menor</v>
      </c>
      <c r="Y222" s="455">
        <f>IF(AND(U222="",W222=""),"",MAX(U222,W222))</f>
        <v>0.4</v>
      </c>
      <c r="Z222" s="455" t="str">
        <f>CONCATENATE(R222,X222)</f>
        <v>BajaMenor</v>
      </c>
      <c r="AA222" s="464" t="str">
        <f>IF(Z222="Muy AltaLeve","Alto",IF(Z222="Muy AltaMenor","Alto",IF(Z222="Muy AltaModerado","Alto",IF(Z222="Muy AltaMayor","Alto",IF(Z222="Muy AltaCatastrófico","Extremo",IF(Z222="AltaLeve","Moderado",IF(Z222="AltaMenor","Moderado",IF(Z222="AltaModerado","Alto",IF(Z222="AltaMayor","Alto",IF(Z222="AltaCatastrófico","Extremo",IF(Z222="MediaLeve","Moderado",IF(Z222="MediaMenor","Moderado",IF(Z222="MediaModerado","Moderado",IF(Z222="MediaMayor","Alto",IF(Z222="MediaCatastrófico","Extremo",IF(Z222="BajaLeve","Bajo",IF(Z222="BajaMenor","Moderado",IF(Z222="BajaModerado","Moderado",IF(Z222="BajaMayor","Alto",IF(Z222="BajaCatastrófico","Extremo",IF(Z222="Muy BajaLeve","Bajo",IF(Z222="Muy BajaMenor","Bajo",IF(Z222="Muy BajaModerado","Moderado",IF(Z222="Muy BajaMayor","Alto",IF(Z222="Muy BajaCatastrófico","Extremo","")))))))))))))))))))))))))</f>
        <v>Moderado</v>
      </c>
      <c r="AB222" s="243">
        <v>1</v>
      </c>
      <c r="AC222" s="301" t="s">
        <v>2032</v>
      </c>
      <c r="AD222" s="239" t="s">
        <v>1959</v>
      </c>
      <c r="AE222" s="237" t="s">
        <v>2033</v>
      </c>
      <c r="AF222" s="245" t="str">
        <f t="shared" si="12"/>
        <v>Probabilidad</v>
      </c>
      <c r="AG222" s="246" t="s">
        <v>97</v>
      </c>
      <c r="AH222" s="241">
        <f t="shared" si="13"/>
        <v>0.25</v>
      </c>
      <c r="AI222" s="246" t="s">
        <v>98</v>
      </c>
      <c r="AJ222" s="241">
        <f t="shared" si="14"/>
        <v>0.15</v>
      </c>
      <c r="AK222" s="247">
        <f t="shared" si="15"/>
        <v>0.4</v>
      </c>
      <c r="AL222" s="248">
        <f>IFERROR(IF(AF222="Probabilidad",(S222-(+S222*AK222)),IF(AF222="Impacto",S222,"")),"")</f>
        <v>0.24</v>
      </c>
      <c r="AM222" s="248">
        <f>IFERROR(IF(AF222="Impacto",(Y222-(+Y222*AK222)),IF(AF222="Probabilidad",Y222,"")),"")</f>
        <v>0.4</v>
      </c>
      <c r="AN222" s="249" t="s">
        <v>99</v>
      </c>
      <c r="AO222" s="249" t="s">
        <v>100</v>
      </c>
      <c r="AP222" s="249" t="s">
        <v>101</v>
      </c>
      <c r="AQ222" s="487" t="s">
        <v>1954</v>
      </c>
      <c r="AR222" s="462">
        <f>S222</f>
        <v>0.4</v>
      </c>
      <c r="AS222" s="462">
        <f>IF(AL222="","",MIN(AL222:AL224))</f>
        <v>8.3999999999999991E-2</v>
      </c>
      <c r="AT222" s="464" t="str">
        <f>IFERROR(IF(AS222="","",IF(AS222&lt;=0.2,"Muy Baja",IF(AS222&lt;=0.4,"Baja",IF(AS222&lt;=0.6,"Media",IF(AS222&lt;=0.8,"Alta","Muy Alta"))))),"")</f>
        <v>Muy Baja</v>
      </c>
      <c r="AU222" s="462">
        <f>Y222</f>
        <v>0.4</v>
      </c>
      <c r="AV222" s="462">
        <f>IF(AM222="","",MIN(AM222:AM224))</f>
        <v>0.4</v>
      </c>
      <c r="AW222" s="464" t="str">
        <f>IFERROR(IF(AV222="","",IF(AV222&lt;=0.2,"Leve",IF(AV222&lt;=0.4,"Menor",IF(AV222&lt;=0.6,"Moderado",IF(AV222&lt;=0.8,"Mayor","Catastrófico"))))),"")</f>
        <v>Menor</v>
      </c>
      <c r="AX222" s="464" t="str">
        <f>AA222</f>
        <v>Moderado</v>
      </c>
      <c r="AY222" s="464" t="str">
        <f>IFERROR(IF(OR(AND(AT222="Muy Baja",AW222="Leve"),AND(AT222="Muy Baja",AW222="Menor"),AND(AT222="Baja",AW222="Leve")),"Bajo",IF(OR(AND(AT222="Muy baja",AW222="Moderado"),AND(AT222="Baja",AW222="Menor"),AND(AT222="Baja",AW222="Moderado"),AND(AT222="Media",AW222="Leve"),AND(AT222="Media",AW222="Menor"),AND(AT222="Media",AW222="Moderado"),AND(AT222="Alta",AW222="Leve"),AND(AT222="Alta",AW222="Menor")),"Moderado",IF(OR(AND(AT222="Muy Baja",AW222="Mayor"),AND(AT222="Baja",AW222="Mayor"),AND(AT222="Media",AW222="Mayor"),AND(AT222="Alta",AW222="Moderado"),AND(AT222="Alta",AW222="Mayor"),AND(AT222="Muy Alta",AW222="Leve"),AND(AT222="Muy Alta",AW222="Menor"),AND(AT222="Muy Alta",AW222="Moderado"),AND(AT222="Muy Alta",AW222="Mayor")),"Alto",IF(OR(AND(AT222="Muy Baja",AW222="Catastrófico"),AND(AT222="Baja",AW222="Catastrófico"),AND(AT222="Media",AW222="Catastrófico"),AND(AT222="Alta",AW222="Catastrófico"),AND(AT222="Muy Alta",AW222="Catastrófico")),"Extremo","")))),"")</f>
        <v>Bajo</v>
      </c>
      <c r="AZ222" s="487" t="s">
        <v>132</v>
      </c>
      <c r="BA222" s="408" t="s">
        <v>114</v>
      </c>
      <c r="BB222" s="408" t="s">
        <v>114</v>
      </c>
      <c r="BC222" s="408" t="s">
        <v>114</v>
      </c>
      <c r="BD222" s="408" t="s">
        <v>114</v>
      </c>
      <c r="BE222" s="408" t="s">
        <v>114</v>
      </c>
      <c r="BF222" s="408" t="s">
        <v>613</v>
      </c>
      <c r="BG222" s="408" t="s">
        <v>613</v>
      </c>
      <c r="BH222" s="416" t="s">
        <v>613</v>
      </c>
      <c r="BI222" s="416"/>
      <c r="BJ222" s="416"/>
      <c r="BK222" s="416"/>
      <c r="BL222" s="416" t="s">
        <v>613</v>
      </c>
      <c r="BM222" s="408" t="s">
        <v>113</v>
      </c>
      <c r="BN222" s="408" t="s">
        <v>613</v>
      </c>
      <c r="BO222" s="673" t="s">
        <v>613</v>
      </c>
    </row>
    <row r="223" spans="1:67" ht="76.5">
      <c r="A223" s="748"/>
      <c r="B223" s="751"/>
      <c r="C223" s="754"/>
      <c r="D223" s="682"/>
      <c r="E223" s="682"/>
      <c r="F223" s="483"/>
      <c r="G223" s="408"/>
      <c r="H223" s="487"/>
      <c r="I223" s="736"/>
      <c r="J223" s="463"/>
      <c r="K223" s="736"/>
      <c r="L223" s="408"/>
      <c r="M223" s="464"/>
      <c r="N223" s="693"/>
      <c r="O223" s="693"/>
      <c r="P223" s="486"/>
      <c r="Q223" s="411"/>
      <c r="R223" s="487"/>
      <c r="S223" s="455"/>
      <c r="T223" s="487"/>
      <c r="U223" s="455"/>
      <c r="V223" s="487"/>
      <c r="W223" s="455"/>
      <c r="X223" s="458"/>
      <c r="Y223" s="455"/>
      <c r="Z223" s="455"/>
      <c r="AA223" s="464"/>
      <c r="AB223" s="243">
        <v>2</v>
      </c>
      <c r="AC223" s="301" t="s">
        <v>1952</v>
      </c>
      <c r="AD223" s="239" t="s">
        <v>1959</v>
      </c>
      <c r="AE223" s="237" t="s">
        <v>2034</v>
      </c>
      <c r="AF223" s="245" t="str">
        <f t="shared" si="12"/>
        <v>Probabilidad</v>
      </c>
      <c r="AG223" s="246" t="s">
        <v>97</v>
      </c>
      <c r="AH223" s="241">
        <f t="shared" si="13"/>
        <v>0.25</v>
      </c>
      <c r="AI223" s="246" t="s">
        <v>710</v>
      </c>
      <c r="AJ223" s="241">
        <f t="shared" si="14"/>
        <v>0.25</v>
      </c>
      <c r="AK223" s="247">
        <f t="shared" si="15"/>
        <v>0.5</v>
      </c>
      <c r="AL223" s="248">
        <f>IFERROR(IF(AND(AF222="Probabilidad",AF223="Probabilidad"),(AL222-(+AL222*AK223)),IF(AF223="Probabilidad",(S222-(+S222*AK223)),IF(AF223="Impacto",AL222,""))),"")</f>
        <v>0.12</v>
      </c>
      <c r="AM223" s="248">
        <f>IFERROR(IF(AND(AF222="Impacto",AF223="Impacto"),(AM222-(+AM222*AK223)),IF(AF223="Impacto",(Y222-(Y222*AK223)),IF(AF223="Probabilidad",AM222,""))),"")</f>
        <v>0.4</v>
      </c>
      <c r="AN223" s="249" t="s">
        <v>99</v>
      </c>
      <c r="AO223" s="249" t="s">
        <v>100</v>
      </c>
      <c r="AP223" s="249" t="s">
        <v>101</v>
      </c>
      <c r="AQ223" s="487"/>
      <c r="AR223" s="463"/>
      <c r="AS223" s="463"/>
      <c r="AT223" s="464"/>
      <c r="AU223" s="463"/>
      <c r="AV223" s="463"/>
      <c r="AW223" s="464"/>
      <c r="AX223" s="464"/>
      <c r="AY223" s="464"/>
      <c r="AZ223" s="487"/>
      <c r="BA223" s="408"/>
      <c r="BB223" s="408"/>
      <c r="BC223" s="408"/>
      <c r="BD223" s="408"/>
      <c r="BE223" s="408"/>
      <c r="BF223" s="408"/>
      <c r="BG223" s="408"/>
      <c r="BH223" s="416"/>
      <c r="BI223" s="416"/>
      <c r="BJ223" s="416"/>
      <c r="BK223" s="416"/>
      <c r="BL223" s="416"/>
      <c r="BM223" s="408"/>
      <c r="BN223" s="408"/>
      <c r="BO223" s="673"/>
    </row>
    <row r="224" spans="1:67" ht="89.25">
      <c r="A224" s="748"/>
      <c r="B224" s="751"/>
      <c r="C224" s="754"/>
      <c r="D224" s="682"/>
      <c r="E224" s="682"/>
      <c r="F224" s="483"/>
      <c r="G224" s="408"/>
      <c r="H224" s="487"/>
      <c r="I224" s="736"/>
      <c r="J224" s="463"/>
      <c r="K224" s="736"/>
      <c r="L224" s="408"/>
      <c r="M224" s="464"/>
      <c r="N224" s="693"/>
      <c r="O224" s="693"/>
      <c r="P224" s="486"/>
      <c r="Q224" s="411"/>
      <c r="R224" s="487"/>
      <c r="S224" s="455"/>
      <c r="T224" s="487"/>
      <c r="U224" s="455"/>
      <c r="V224" s="487"/>
      <c r="W224" s="455"/>
      <c r="X224" s="458"/>
      <c r="Y224" s="455"/>
      <c r="Z224" s="455"/>
      <c r="AA224" s="464"/>
      <c r="AB224" s="243">
        <v>3</v>
      </c>
      <c r="AC224" s="301" t="s">
        <v>1932</v>
      </c>
      <c r="AD224" s="239" t="s">
        <v>1959</v>
      </c>
      <c r="AE224" s="237" t="s">
        <v>1486</v>
      </c>
      <c r="AF224" s="245" t="str">
        <f t="shared" si="12"/>
        <v>Probabilidad</v>
      </c>
      <c r="AG224" s="246" t="s">
        <v>250</v>
      </c>
      <c r="AH224" s="241">
        <f t="shared" si="13"/>
        <v>0.15</v>
      </c>
      <c r="AI224" s="246" t="s">
        <v>98</v>
      </c>
      <c r="AJ224" s="241">
        <f t="shared" si="14"/>
        <v>0.15</v>
      </c>
      <c r="AK224" s="247">
        <f t="shared" si="15"/>
        <v>0.3</v>
      </c>
      <c r="AL224" s="248">
        <f>IFERROR(IF(AND(AF223="Probabilidad",AF224="Probabilidad"),(AL223-(+AL223*AK224)),IF(AND(AF223="Impacto",AF224="Probabilidad"),(AL222-(+AL222*AK224)),IF(AF224="Impacto",AL223,""))),"")</f>
        <v>8.3999999999999991E-2</v>
      </c>
      <c r="AM224" s="248">
        <f>IFERROR(IF(AND(AF223="Impacto",AF224="Impacto"),(AM223-(+AM223*AK224)),IF(AND(AF223="Probabilidad",AF224="Impacto"),(AM222-(+AM222*AK224)),IF(AF224="Probabilidad",AM223,""))),"")</f>
        <v>0.4</v>
      </c>
      <c r="AN224" s="249" t="s">
        <v>99</v>
      </c>
      <c r="AO224" s="249" t="s">
        <v>100</v>
      </c>
      <c r="AP224" s="249" t="s">
        <v>101</v>
      </c>
      <c r="AQ224" s="487"/>
      <c r="AR224" s="463"/>
      <c r="AS224" s="463"/>
      <c r="AT224" s="464"/>
      <c r="AU224" s="463"/>
      <c r="AV224" s="463"/>
      <c r="AW224" s="464"/>
      <c r="AX224" s="464"/>
      <c r="AY224" s="464"/>
      <c r="AZ224" s="487"/>
      <c r="BA224" s="408"/>
      <c r="BB224" s="408"/>
      <c r="BC224" s="408"/>
      <c r="BD224" s="408"/>
      <c r="BE224" s="408"/>
      <c r="BF224" s="408"/>
      <c r="BG224" s="408"/>
      <c r="BH224" s="416"/>
      <c r="BI224" s="416"/>
      <c r="BJ224" s="416"/>
      <c r="BK224" s="416"/>
      <c r="BL224" s="416"/>
      <c r="BM224" s="408"/>
      <c r="BN224" s="408"/>
      <c r="BO224" s="673"/>
    </row>
    <row r="225" spans="1:67" ht="89.25">
      <c r="A225" s="748"/>
      <c r="B225" s="751"/>
      <c r="C225" s="754"/>
      <c r="D225" s="682" t="s">
        <v>1470</v>
      </c>
      <c r="E225" s="682" t="s">
        <v>892</v>
      </c>
      <c r="F225" s="483">
        <v>16</v>
      </c>
      <c r="G225" s="408" t="s">
        <v>2035</v>
      </c>
      <c r="H225" s="487" t="s">
        <v>1767</v>
      </c>
      <c r="I225" s="736" t="s">
        <v>1487</v>
      </c>
      <c r="J225" s="463" t="s">
        <v>2036</v>
      </c>
      <c r="K225" s="736" t="s">
        <v>192</v>
      </c>
      <c r="L225" s="408" t="s">
        <v>88</v>
      </c>
      <c r="M225" s="464" t="s">
        <v>1475</v>
      </c>
      <c r="N225" s="693" t="s">
        <v>2037</v>
      </c>
      <c r="O225" s="693" t="s">
        <v>2038</v>
      </c>
      <c r="P225" s="486" t="s">
        <v>114</v>
      </c>
      <c r="Q225" s="411" t="s">
        <v>114</v>
      </c>
      <c r="R225" s="487" t="s">
        <v>129</v>
      </c>
      <c r="S225" s="455">
        <f>IF(R225="Muy Alta",100%,IF(R225="Alta",80%,IF(R225="Media",60%,IF(R225="Baja",40%,IF(R225="Muy Baja",20%,"")))))</f>
        <v>0.4</v>
      </c>
      <c r="T225" s="487" t="s">
        <v>195</v>
      </c>
      <c r="U225" s="455">
        <f>IF(T225="Catastrófico",100%,IF(T225="Mayor",80%,IF(T225="Moderado",60%,IF(T225="Menor",40%,IF(T225="Leve",20%,"")))))</f>
        <v>0.4</v>
      </c>
      <c r="V225" s="487" t="s">
        <v>125</v>
      </c>
      <c r="W225" s="455">
        <f>IF(V225="Catastrófico",100%,IF(V225="Mayor",80%,IF(V225="Moderado",60%,IF(V225="Menor",40%,IF(V225="Leve",20%,"")))))</f>
        <v>0.2</v>
      </c>
      <c r="X225" s="458" t="str">
        <f>IF(Y225=100%,"Catastrófico",IF(Y225=80%,"Mayor",IF(Y225=60%,"Moderado",IF(Y225=40%,"Menor",IF(Y225=20%,"Leve","")))))</f>
        <v>Menor</v>
      </c>
      <c r="Y225" s="455">
        <f>IF(AND(U225="",W225=""),"",MAX(U225,W225))</f>
        <v>0.4</v>
      </c>
      <c r="Z225" s="455" t="str">
        <f>CONCATENATE(R225,X225)</f>
        <v>BajaMenor</v>
      </c>
      <c r="AA225" s="464" t="str">
        <f>IF(Z225="Muy AltaLeve","Alto",IF(Z225="Muy AltaMenor","Alto",IF(Z225="Muy AltaModerado","Alto",IF(Z225="Muy AltaMayor","Alto",IF(Z225="Muy AltaCatastrófico","Extremo",IF(Z225="AltaLeve","Moderado",IF(Z225="AltaMenor","Moderado",IF(Z225="AltaModerado","Alto",IF(Z225="AltaMayor","Alto",IF(Z225="AltaCatastrófico","Extremo",IF(Z225="MediaLeve","Moderado",IF(Z225="MediaMenor","Moderado",IF(Z225="MediaModerado","Moderado",IF(Z225="MediaMayor","Alto",IF(Z225="MediaCatastrófico","Extremo",IF(Z225="BajaLeve","Bajo",IF(Z225="BajaMenor","Moderado",IF(Z225="BajaModerado","Moderado",IF(Z225="BajaMayor","Alto",IF(Z225="BajaCatastrófico","Extremo",IF(Z225="Muy BajaLeve","Bajo",IF(Z225="Muy BajaMenor","Bajo",IF(Z225="Muy BajaModerado","Moderado",IF(Z225="Muy BajaMayor","Alto",IF(Z225="Muy BajaCatastrófico","Extremo","")))))))))))))))))))))))))</f>
        <v>Moderado</v>
      </c>
      <c r="AB225" s="243">
        <v>1</v>
      </c>
      <c r="AC225" s="301" t="s">
        <v>1932</v>
      </c>
      <c r="AD225" s="239" t="s">
        <v>1955</v>
      </c>
      <c r="AE225" s="237" t="s">
        <v>2039</v>
      </c>
      <c r="AF225" s="245" t="str">
        <f t="shared" si="12"/>
        <v>Probabilidad</v>
      </c>
      <c r="AG225" s="246" t="s">
        <v>250</v>
      </c>
      <c r="AH225" s="241">
        <f t="shared" si="13"/>
        <v>0.15</v>
      </c>
      <c r="AI225" s="246" t="s">
        <v>98</v>
      </c>
      <c r="AJ225" s="241">
        <f t="shared" si="14"/>
        <v>0.15</v>
      </c>
      <c r="AK225" s="247">
        <f t="shared" si="15"/>
        <v>0.3</v>
      </c>
      <c r="AL225" s="248">
        <f>IFERROR(IF(AF225="Probabilidad",(S225-(+S225*AK225)),IF(AF225="Impacto",S225,"")),"")</f>
        <v>0.28000000000000003</v>
      </c>
      <c r="AM225" s="248">
        <f>IFERROR(IF(AF225="Impacto",(Y225-(+Y225*AK225)),IF(AF225="Probabilidad",Y225,"")),"")</f>
        <v>0.4</v>
      </c>
      <c r="AN225" s="249" t="s">
        <v>99</v>
      </c>
      <c r="AO225" s="249" t="s">
        <v>100</v>
      </c>
      <c r="AP225" s="249" t="s">
        <v>101</v>
      </c>
      <c r="AQ225" s="487" t="s">
        <v>2040</v>
      </c>
      <c r="AR225" s="462">
        <f>S225</f>
        <v>0.4</v>
      </c>
      <c r="AS225" s="462">
        <f>IF(AL225="","",MIN(AL225:AL226))</f>
        <v>0.14000000000000001</v>
      </c>
      <c r="AT225" s="464" t="str">
        <f>IFERROR(IF(AS225="","",IF(AS225&lt;=0.2,"Muy Baja",IF(AS225&lt;=0.4,"Baja",IF(AS225&lt;=0.6,"Media",IF(AS225&lt;=0.8,"Alta","Muy Alta"))))),"")</f>
        <v>Muy Baja</v>
      </c>
      <c r="AU225" s="462">
        <f>Y225</f>
        <v>0.4</v>
      </c>
      <c r="AV225" s="462">
        <f>IF(AM225="","",MIN(AM225:AM226))</f>
        <v>0.4</v>
      </c>
      <c r="AW225" s="464" t="str">
        <f>IFERROR(IF(AV225="","",IF(AV225&lt;=0.2,"Leve",IF(AV225&lt;=0.4,"Menor",IF(AV225&lt;=0.6,"Moderado",IF(AV225&lt;=0.8,"Mayor","Catastrófico"))))),"")</f>
        <v>Menor</v>
      </c>
      <c r="AX225" s="464" t="str">
        <f>AA225</f>
        <v>Moderado</v>
      </c>
      <c r="AY225" s="464" t="str">
        <f>IFERROR(IF(OR(AND(AT225="Muy Baja",AW225="Leve"),AND(AT225="Muy Baja",AW225="Menor"),AND(AT225="Baja",AW225="Leve")),"Bajo",IF(OR(AND(AT225="Muy baja",AW225="Moderado"),AND(AT225="Baja",AW225="Menor"),AND(AT225="Baja",AW225="Moderado"),AND(AT225="Media",AW225="Leve"),AND(AT225="Media",AW225="Menor"),AND(AT225="Media",AW225="Moderado"),AND(AT225="Alta",AW225="Leve"),AND(AT225="Alta",AW225="Menor")),"Moderado",IF(OR(AND(AT225="Muy Baja",AW225="Mayor"),AND(AT225="Baja",AW225="Mayor"),AND(AT225="Media",AW225="Mayor"),AND(AT225="Alta",AW225="Moderado"),AND(AT225="Alta",AW225="Mayor"),AND(AT225="Muy Alta",AW225="Leve"),AND(AT225="Muy Alta",AW225="Menor"),AND(AT225="Muy Alta",AW225="Moderado"),AND(AT225="Muy Alta",AW225="Mayor")),"Alto",IF(OR(AND(AT225="Muy Baja",AW225="Catastrófico"),AND(AT225="Baja",AW225="Catastrófico"),AND(AT225="Media",AW225="Catastrófico"),AND(AT225="Alta",AW225="Catastrófico"),AND(AT225="Muy Alta",AW225="Catastrófico")),"Extremo","")))),"")</f>
        <v>Bajo</v>
      </c>
      <c r="AZ225" s="487" t="s">
        <v>132</v>
      </c>
      <c r="BA225" s="408" t="s">
        <v>114</v>
      </c>
      <c r="BB225" s="408" t="s">
        <v>114</v>
      </c>
      <c r="BC225" s="408" t="s">
        <v>114</v>
      </c>
      <c r="BD225" s="408" t="s">
        <v>114</v>
      </c>
      <c r="BE225" s="408" t="s">
        <v>114</v>
      </c>
      <c r="BF225" s="408" t="s">
        <v>613</v>
      </c>
      <c r="BG225" s="408" t="s">
        <v>613</v>
      </c>
      <c r="BH225" s="416" t="s">
        <v>613</v>
      </c>
      <c r="BI225" s="416"/>
      <c r="BJ225" s="416"/>
      <c r="BK225" s="416"/>
      <c r="BL225" s="416" t="s">
        <v>613</v>
      </c>
      <c r="BM225" s="408" t="s">
        <v>113</v>
      </c>
      <c r="BN225" s="408" t="s">
        <v>613</v>
      </c>
      <c r="BO225" s="673" t="s">
        <v>613</v>
      </c>
    </row>
    <row r="226" spans="1:67" ht="77.25" thickBot="1">
      <c r="A226" s="769"/>
      <c r="B226" s="770"/>
      <c r="C226" s="792"/>
      <c r="D226" s="761"/>
      <c r="E226" s="761"/>
      <c r="F226" s="469"/>
      <c r="G226" s="409"/>
      <c r="H226" s="452"/>
      <c r="I226" s="757"/>
      <c r="J226" s="472"/>
      <c r="K226" s="757"/>
      <c r="L226" s="409"/>
      <c r="M226" s="756"/>
      <c r="N226" s="793"/>
      <c r="O226" s="793"/>
      <c r="P226" s="504"/>
      <c r="Q226" s="412"/>
      <c r="R226" s="452"/>
      <c r="S226" s="760"/>
      <c r="T226" s="452"/>
      <c r="U226" s="760"/>
      <c r="V226" s="452"/>
      <c r="W226" s="760"/>
      <c r="X226" s="516"/>
      <c r="Y226" s="760"/>
      <c r="Z226" s="760"/>
      <c r="AA226" s="756"/>
      <c r="AB226" s="150">
        <v>2</v>
      </c>
      <c r="AC226" s="163" t="s">
        <v>1952</v>
      </c>
      <c r="AD226" s="131" t="s">
        <v>1953</v>
      </c>
      <c r="AE226" s="138" t="s">
        <v>2034</v>
      </c>
      <c r="AF226" s="142" t="str">
        <f t="shared" si="12"/>
        <v>Probabilidad</v>
      </c>
      <c r="AG226" s="154" t="s">
        <v>97</v>
      </c>
      <c r="AH226" s="214">
        <f t="shared" si="13"/>
        <v>0.25</v>
      </c>
      <c r="AI226" s="143" t="s">
        <v>710</v>
      </c>
      <c r="AJ226" s="214">
        <f t="shared" si="14"/>
        <v>0.25</v>
      </c>
      <c r="AK226" s="152">
        <f t="shared" si="15"/>
        <v>0.5</v>
      </c>
      <c r="AL226" s="153">
        <f>IFERROR(IF(AND(AF225="Probabilidad",AF226="Probabilidad"),(AL225-(+AL225*AK226)),IF(AF226="Probabilidad",(S225-(+S225*AK226)),IF(AF226="Impacto",AL225,""))),"")</f>
        <v>0.14000000000000001</v>
      </c>
      <c r="AM226" s="153">
        <f>IFERROR(IF(AND(AF225="Impacto",AF226="Impacto"),(AM225-(+AM225*AK226)),IF(AF226="Impacto",(Y225-(Y225*AK226)),IF(AF226="Probabilidad",AM225,""))),"")</f>
        <v>0.4</v>
      </c>
      <c r="AN226" s="154" t="s">
        <v>99</v>
      </c>
      <c r="AO226" s="154" t="s">
        <v>100</v>
      </c>
      <c r="AP226" s="154" t="s">
        <v>101</v>
      </c>
      <c r="AQ226" s="452"/>
      <c r="AR226" s="472"/>
      <c r="AS226" s="472"/>
      <c r="AT226" s="756"/>
      <c r="AU226" s="472"/>
      <c r="AV226" s="472"/>
      <c r="AW226" s="756"/>
      <c r="AX226" s="756"/>
      <c r="AY226" s="756"/>
      <c r="AZ226" s="452"/>
      <c r="BA226" s="409"/>
      <c r="BB226" s="409"/>
      <c r="BC226" s="409"/>
      <c r="BD226" s="409"/>
      <c r="BE226" s="409"/>
      <c r="BF226" s="409"/>
      <c r="BG226" s="409"/>
      <c r="BH226" s="417"/>
      <c r="BI226" s="417"/>
      <c r="BJ226" s="417"/>
      <c r="BK226" s="417"/>
      <c r="BL226" s="417"/>
      <c r="BM226" s="409"/>
      <c r="BN226" s="409"/>
      <c r="BO226" s="746"/>
    </row>
    <row r="227" spans="1:67" ht="70.5">
      <c r="A227" s="747" t="s">
        <v>757</v>
      </c>
      <c r="B227" s="750" t="s">
        <v>381</v>
      </c>
      <c r="C227" s="750" t="s">
        <v>2041</v>
      </c>
      <c r="D227" s="771" t="s">
        <v>1470</v>
      </c>
      <c r="E227" s="771" t="s">
        <v>759</v>
      </c>
      <c r="F227" s="670">
        <v>1</v>
      </c>
      <c r="G227" s="655" t="s">
        <v>2042</v>
      </c>
      <c r="H227" s="646" t="s">
        <v>1501</v>
      </c>
      <c r="I227" s="765" t="s">
        <v>1473</v>
      </c>
      <c r="J227" s="659" t="s">
        <v>2043</v>
      </c>
      <c r="K227" s="765" t="s">
        <v>192</v>
      </c>
      <c r="L227" s="638" t="s">
        <v>408</v>
      </c>
      <c r="M227" s="653" t="s">
        <v>1475</v>
      </c>
      <c r="N227" s="638" t="s">
        <v>2044</v>
      </c>
      <c r="O227" s="638" t="s">
        <v>2045</v>
      </c>
      <c r="P227" s="655" t="s">
        <v>114</v>
      </c>
      <c r="Q227" s="762" t="s">
        <v>114</v>
      </c>
      <c r="R227" s="646" t="s">
        <v>233</v>
      </c>
      <c r="S227" s="651">
        <f>IF(R227="Muy Alta",100%,IF(R227="Alta",80%,IF(R227="Media",60%,IF(R227="Baja",40%,IF(R227="Muy Baja",20%,"")))))</f>
        <v>0.8</v>
      </c>
      <c r="T227" s="646" t="s">
        <v>125</v>
      </c>
      <c r="U227" s="651">
        <f>IF(T227="Catastrófico",100%,IF(T227="Mayor",80%,IF(T227="Moderado",60%,IF(T227="Menor",40%,IF(T227="Leve",20%,"")))))</f>
        <v>0.2</v>
      </c>
      <c r="V227" s="646" t="s">
        <v>130</v>
      </c>
      <c r="W227" s="651">
        <f>IF(V227="Catastrófico",100%,IF(V227="Mayor",80%,IF(V227="Moderado",60%,IF(V227="Menor",40%,IF(V227="Leve",20%,"")))))</f>
        <v>0.6</v>
      </c>
      <c r="X227" s="653" t="str">
        <f>IF(Y227=100%,"Catastrófico",IF(Y227=80%,"Mayor",IF(Y227=60%,"Moderado",IF(Y227=40%,"Menor",IF(Y227=20%,"Leve","")))))</f>
        <v>Moderado</v>
      </c>
      <c r="Y227" s="651">
        <f>IF(AND(U227="",W227=""),"",MAX(U227,W227))</f>
        <v>0.6</v>
      </c>
      <c r="Z227" s="651" t="str">
        <f>CONCATENATE(R227,X227)</f>
        <v>AltaModerado</v>
      </c>
      <c r="AA227" s="644" t="str">
        <f>IF(Z227="Muy AltaLeve","Alto",IF(Z227="Muy AltaMenor","Alto",IF(Z227="Muy AltaModerado","Alto",IF(Z227="Muy AltaMayor","Alto",IF(Z227="Muy AltaCatastrófico","Extremo",IF(Z227="AltaLeve","Moderado",IF(Z227="AltaMenor","Moderado",IF(Z227="AltaModerado","Alto",IF(Z227="AltaMayor","Alto",IF(Z227="AltaCatastrófico","Extremo",IF(Z227="MediaLeve","Moderado",IF(Z227="MediaMenor","Moderado",IF(Z227="MediaModerado","Moderado",IF(Z227="MediaMayor","Alto",IF(Z227="MediaCatastrófico","Extremo",IF(Z227="BajaLeve","Bajo",IF(Z227="BajaMenor","Moderado",IF(Z227="BajaModerado","Moderado",IF(Z227="BajaMayor","Alto",IF(Z227="BajaCatastrófico","Extremo",IF(Z227="Muy BajaLeve","Bajo",IF(Z227="Muy BajaMenor","Bajo",IF(Z227="Muy BajaModerado","Moderado",IF(Z227="Muy BajaMayor","Alto",IF(Z227="Muy BajaCatastrófico","Extremo","")))))))))))))))))))))))))</f>
        <v>Alto</v>
      </c>
      <c r="AB227" s="26">
        <v>1</v>
      </c>
      <c r="AC227" s="41" t="s">
        <v>2046</v>
      </c>
      <c r="AD227" s="74" t="s">
        <v>1959</v>
      </c>
      <c r="AE227" s="73" t="s">
        <v>1654</v>
      </c>
      <c r="AF227" s="30" t="str">
        <f t="shared" si="12"/>
        <v>Probabilidad</v>
      </c>
      <c r="AG227" s="27" t="s">
        <v>1644</v>
      </c>
      <c r="AH227" s="75">
        <f t="shared" si="13"/>
        <v>0.25</v>
      </c>
      <c r="AI227" s="27" t="s">
        <v>98</v>
      </c>
      <c r="AJ227" s="75">
        <f t="shared" si="14"/>
        <v>0.15</v>
      </c>
      <c r="AK227" s="76">
        <f t="shared" si="15"/>
        <v>0.4</v>
      </c>
      <c r="AL227" s="28">
        <f>IFERROR(IF(AF227="Probabilidad",(S227-(+S227*AK227)),IF(AF227="Impacto",S227,"")),"")</f>
        <v>0.48</v>
      </c>
      <c r="AM227" s="28">
        <f>IFERROR(IF(AF227="Impacto",(Y227-(+Y227*AK227)),IF(AF227="Probabilidad",Y227,"")),"")</f>
        <v>0.6</v>
      </c>
      <c r="AN227" s="29" t="s">
        <v>99</v>
      </c>
      <c r="AO227" s="29" t="s">
        <v>100</v>
      </c>
      <c r="AP227" s="29" t="s">
        <v>101</v>
      </c>
      <c r="AQ227" s="646" t="s">
        <v>2047</v>
      </c>
      <c r="AR227" s="642">
        <f>S227</f>
        <v>0.8</v>
      </c>
      <c r="AS227" s="642">
        <f>IF(AL227="","",MIN(AL227:AL231))</f>
        <v>0.10367999999999998</v>
      </c>
      <c r="AT227" s="644" t="str">
        <f>IFERROR(IF(AS227="","",IF(AS227&lt;=0.2,"Muy Baja",IF(AS227&lt;=0.4,"Baja",IF(AS227&lt;=0.6,"Media",IF(AS227&lt;=0.8,"Alta","Muy Alta"))))),"")</f>
        <v>Muy Baja</v>
      </c>
      <c r="AU227" s="642">
        <f>Y227</f>
        <v>0.6</v>
      </c>
      <c r="AV227" s="642">
        <f>IF(AM227="","",MIN(AM227:AM231))</f>
        <v>0.44999999999999996</v>
      </c>
      <c r="AW227" s="644" t="str">
        <f>IFERROR(IF(AV227="","",IF(AV227&lt;=0.2,"Leve",IF(AV227&lt;=0.4,"Menor",IF(AV227&lt;=0.6,"Moderado",IF(AV227&lt;=0.8,"Mayor","Catastrófico"))))),"")</f>
        <v>Moderado</v>
      </c>
      <c r="AX227" s="644" t="str">
        <f>AA227</f>
        <v>Alto</v>
      </c>
      <c r="AY227" s="644" t="str">
        <f>IFERROR(IF(OR(AND(AT227="Muy Baja",AW227="Leve"),AND(AT227="Muy Baja",AW227="Menor"),AND(AT227="Baja",AW227="Leve")),"Bajo",IF(OR(AND(AT227="Muy baja",AW227="Moderado"),AND(AT227="Baja",AW227="Menor"),AND(AT227="Baja",AW227="Moderado"),AND(AT227="Media",AW227="Leve"),AND(AT227="Media",AW227="Menor"),AND(AT227="Media",AW227="Moderado"),AND(AT227="Alta",AW227="Leve"),AND(AT227="Alta",AW227="Menor")),"Moderado",IF(OR(AND(AT227="Muy Baja",AW227="Mayor"),AND(AT227="Baja",AW227="Mayor"),AND(AT227="Media",AW227="Mayor"),AND(AT227="Alta",AW227="Moderado"),AND(AT227="Alta",AW227="Mayor"),AND(AT227="Muy Alta",AW227="Leve"),AND(AT227="Muy Alta",AW227="Menor"),AND(AT227="Muy Alta",AW227="Moderado"),AND(AT227="Muy Alta",AW227="Mayor")),"Alto",IF(OR(AND(AT227="Muy Baja",AW227="Catastrófico"),AND(AT227="Baja",AW227="Catastrófico"),AND(AT227="Media",AW227="Catastrófico"),AND(AT227="Alta",AW227="Catastrófico"),AND(AT227="Muy Alta",AW227="Catastrófico")),"Extremo","")))),"")</f>
        <v>Moderado</v>
      </c>
      <c r="AZ227" s="765" t="s">
        <v>105</v>
      </c>
      <c r="BA227" s="655" t="s">
        <v>2048</v>
      </c>
      <c r="BB227" s="655" t="s">
        <v>2049</v>
      </c>
      <c r="BC227" s="638" t="s">
        <v>2050</v>
      </c>
      <c r="BD227" s="638" t="s">
        <v>2051</v>
      </c>
      <c r="BE227" s="648" t="s">
        <v>2052</v>
      </c>
      <c r="BF227" s="638" t="s">
        <v>2053</v>
      </c>
      <c r="BG227" s="638" t="s">
        <v>2054</v>
      </c>
      <c r="BH227" s="640" t="s">
        <v>2055</v>
      </c>
      <c r="BI227" s="640"/>
      <c r="BJ227" s="638"/>
      <c r="BK227" s="638"/>
      <c r="BL227" s="762" t="s">
        <v>114</v>
      </c>
      <c r="BM227" s="655" t="s">
        <v>616</v>
      </c>
      <c r="BN227" s="655" t="s">
        <v>114</v>
      </c>
      <c r="BO227" s="763" t="s">
        <v>114</v>
      </c>
    </row>
    <row r="228" spans="1:67" ht="76.5">
      <c r="A228" s="748"/>
      <c r="B228" s="751"/>
      <c r="C228" s="751"/>
      <c r="D228" s="682"/>
      <c r="E228" s="682"/>
      <c r="F228" s="483"/>
      <c r="G228" s="486"/>
      <c r="H228" s="487"/>
      <c r="I228" s="736"/>
      <c r="J228" s="463"/>
      <c r="K228" s="736"/>
      <c r="L228" s="408"/>
      <c r="M228" s="458"/>
      <c r="N228" s="408"/>
      <c r="O228" s="408"/>
      <c r="P228" s="486"/>
      <c r="Q228" s="411"/>
      <c r="R228" s="487"/>
      <c r="S228" s="455"/>
      <c r="T228" s="487"/>
      <c r="U228" s="455"/>
      <c r="V228" s="487"/>
      <c r="W228" s="455"/>
      <c r="X228" s="458"/>
      <c r="Y228" s="455"/>
      <c r="Z228" s="455"/>
      <c r="AA228" s="464"/>
      <c r="AB228" s="243">
        <v>2</v>
      </c>
      <c r="AC228" s="259" t="s">
        <v>2056</v>
      </c>
      <c r="AD228" s="239">
        <v>1.2</v>
      </c>
      <c r="AE228" s="237" t="s">
        <v>1486</v>
      </c>
      <c r="AF228" s="245" t="str">
        <f t="shared" si="12"/>
        <v>Probabilidad</v>
      </c>
      <c r="AG228" s="246" t="s">
        <v>1655</v>
      </c>
      <c r="AH228" s="241">
        <f t="shared" si="13"/>
        <v>0.15</v>
      </c>
      <c r="AI228" s="246" t="s">
        <v>710</v>
      </c>
      <c r="AJ228" s="241">
        <f t="shared" si="14"/>
        <v>0.25</v>
      </c>
      <c r="AK228" s="247">
        <f t="shared" si="15"/>
        <v>0.4</v>
      </c>
      <c r="AL228" s="248">
        <f>IFERROR(IF(AND(AF227="Probabilidad",AF228="Probabilidad"),(AL227-(+AL227*AK228)),IF(AF228="Probabilidad",(S227-(+S227*AK228)),IF(AF228="Impacto",AL227,""))),"")</f>
        <v>0.28799999999999998</v>
      </c>
      <c r="AM228" s="248">
        <f>IFERROR(IF(AND(AF227="Impacto",AF228="Impacto"),(AM227-(+AM227*AK228)),IF(AF228="Impacto",(Y227-(+Y227*AK228)),IF(AF228="Probabilidad",AM227,""))),"")</f>
        <v>0.6</v>
      </c>
      <c r="AN228" s="249" t="s">
        <v>99</v>
      </c>
      <c r="AO228" s="249" t="s">
        <v>100</v>
      </c>
      <c r="AP228" s="249" t="s">
        <v>101</v>
      </c>
      <c r="AQ228" s="487"/>
      <c r="AR228" s="463"/>
      <c r="AS228" s="463"/>
      <c r="AT228" s="464"/>
      <c r="AU228" s="463"/>
      <c r="AV228" s="463"/>
      <c r="AW228" s="464"/>
      <c r="AX228" s="464"/>
      <c r="AY228" s="464"/>
      <c r="AZ228" s="736" t="s">
        <v>105</v>
      </c>
      <c r="BA228" s="486"/>
      <c r="BB228" s="486"/>
      <c r="BC228" s="408"/>
      <c r="BD228" s="408"/>
      <c r="BE228" s="408"/>
      <c r="BF228" s="408"/>
      <c r="BG228" s="408"/>
      <c r="BH228" s="408"/>
      <c r="BI228" s="408"/>
      <c r="BJ228" s="408"/>
      <c r="BK228" s="408"/>
      <c r="BL228" s="411"/>
      <c r="BM228" s="486"/>
      <c r="BN228" s="486"/>
      <c r="BO228" s="764"/>
    </row>
    <row r="229" spans="1:67" ht="70.5">
      <c r="A229" s="748"/>
      <c r="B229" s="751"/>
      <c r="C229" s="751"/>
      <c r="D229" s="682"/>
      <c r="E229" s="682"/>
      <c r="F229" s="483"/>
      <c r="G229" s="486"/>
      <c r="H229" s="487"/>
      <c r="I229" s="736"/>
      <c r="J229" s="463"/>
      <c r="K229" s="736"/>
      <c r="L229" s="408"/>
      <c r="M229" s="458"/>
      <c r="N229" s="408"/>
      <c r="O229" s="408"/>
      <c r="P229" s="486"/>
      <c r="Q229" s="411"/>
      <c r="R229" s="487"/>
      <c r="S229" s="455"/>
      <c r="T229" s="487"/>
      <c r="U229" s="455"/>
      <c r="V229" s="487"/>
      <c r="W229" s="455"/>
      <c r="X229" s="458"/>
      <c r="Y229" s="455"/>
      <c r="Z229" s="455"/>
      <c r="AA229" s="464"/>
      <c r="AB229" s="243">
        <v>3</v>
      </c>
      <c r="AC229" s="259" t="s">
        <v>2057</v>
      </c>
      <c r="AD229" s="239">
        <v>1.2</v>
      </c>
      <c r="AE229" s="237" t="s">
        <v>2058</v>
      </c>
      <c r="AF229" s="245" t="str">
        <f t="shared" si="12"/>
        <v>Impacto</v>
      </c>
      <c r="AG229" s="246" t="s">
        <v>1656</v>
      </c>
      <c r="AH229" s="241">
        <f t="shared" si="13"/>
        <v>0.1</v>
      </c>
      <c r="AI229" s="246" t="s">
        <v>98</v>
      </c>
      <c r="AJ229" s="241">
        <f t="shared" si="14"/>
        <v>0.15</v>
      </c>
      <c r="AK229" s="247">
        <f t="shared" si="15"/>
        <v>0.25</v>
      </c>
      <c r="AL229" s="248">
        <f>IFERROR(IF(AND(AF228="Probabilidad",AF229="Probabilidad"),(AL228-(+AL228*AK229)),IF(AND(AF228="Impacto",AF229="Probabilidad"),(AL227-(+AL227*AK229)),IF(AF229="Impacto",AL228,""))),"")</f>
        <v>0.28799999999999998</v>
      </c>
      <c r="AM229" s="248">
        <f>IFERROR(IF(AND(AF228="Impacto",AF229="Impacto"),(AM228-(+AM228*AK229)),IF(AND(AF228="Probabilidad",AF229="Impacto"),(AM227-(+AM227*AK229)),IF(AF229="Probabilidad",AM228,""))),"")</f>
        <v>0.44999999999999996</v>
      </c>
      <c r="AN229" s="249" t="s">
        <v>99</v>
      </c>
      <c r="AO229" s="249" t="s">
        <v>100</v>
      </c>
      <c r="AP229" s="249" t="s">
        <v>101</v>
      </c>
      <c r="AQ229" s="487"/>
      <c r="AR229" s="463"/>
      <c r="AS229" s="463"/>
      <c r="AT229" s="464"/>
      <c r="AU229" s="463"/>
      <c r="AV229" s="463"/>
      <c r="AW229" s="464"/>
      <c r="AX229" s="464"/>
      <c r="AY229" s="464"/>
      <c r="AZ229" s="736" t="s">
        <v>105</v>
      </c>
      <c r="BA229" s="486"/>
      <c r="BB229" s="486"/>
      <c r="BC229" s="408"/>
      <c r="BD229" s="408"/>
      <c r="BE229" s="408"/>
      <c r="BF229" s="408"/>
      <c r="BG229" s="408"/>
      <c r="BH229" s="408"/>
      <c r="BI229" s="408"/>
      <c r="BJ229" s="408"/>
      <c r="BK229" s="408"/>
      <c r="BL229" s="411"/>
      <c r="BM229" s="486"/>
      <c r="BN229" s="486"/>
      <c r="BO229" s="764"/>
    </row>
    <row r="230" spans="1:67" ht="70.5">
      <c r="A230" s="748"/>
      <c r="B230" s="751"/>
      <c r="C230" s="751"/>
      <c r="D230" s="682"/>
      <c r="E230" s="682"/>
      <c r="F230" s="483"/>
      <c r="G230" s="486"/>
      <c r="H230" s="487"/>
      <c r="I230" s="736"/>
      <c r="J230" s="463"/>
      <c r="K230" s="736"/>
      <c r="L230" s="408"/>
      <c r="M230" s="458"/>
      <c r="N230" s="408"/>
      <c r="O230" s="408"/>
      <c r="P230" s="486"/>
      <c r="Q230" s="411"/>
      <c r="R230" s="487"/>
      <c r="S230" s="455"/>
      <c r="T230" s="487"/>
      <c r="U230" s="455"/>
      <c r="V230" s="487"/>
      <c r="W230" s="455"/>
      <c r="X230" s="458"/>
      <c r="Y230" s="455"/>
      <c r="Z230" s="455"/>
      <c r="AA230" s="464"/>
      <c r="AB230" s="243">
        <v>4</v>
      </c>
      <c r="AC230" s="239" t="s">
        <v>2059</v>
      </c>
      <c r="AD230" s="239">
        <v>1.2</v>
      </c>
      <c r="AE230" s="237" t="s">
        <v>1654</v>
      </c>
      <c r="AF230" s="245" t="str">
        <f t="shared" si="12"/>
        <v>Probabilidad</v>
      </c>
      <c r="AG230" s="246" t="s">
        <v>97</v>
      </c>
      <c r="AH230" s="241">
        <f t="shared" si="13"/>
        <v>0.25</v>
      </c>
      <c r="AI230" s="246" t="s">
        <v>98</v>
      </c>
      <c r="AJ230" s="241">
        <f t="shared" si="14"/>
        <v>0.15</v>
      </c>
      <c r="AK230" s="247">
        <f t="shared" si="15"/>
        <v>0.4</v>
      </c>
      <c r="AL230" s="248">
        <f>IFERROR(IF(AND(AF229="Probabilidad",AF230="Probabilidad"),(AL229-(+AL229*AK230)),IF(AND(AF229="Impacto",AF230="Probabilidad"),(AL228-(+AL228*AK230)),IF(AF230="Impacto",AL229,""))),"")</f>
        <v>0.17279999999999998</v>
      </c>
      <c r="AM230" s="248">
        <f>IFERROR(IF(AND(AF229="Impacto",AF230="Impacto"),(AM229-(+AM229*AK230)),IF(AND(AF229="Probabilidad",AF230="Impacto"),(AM228-(+AM228*AK230)),IF(AF230="Probabilidad",AM229,""))),"")</f>
        <v>0.44999999999999996</v>
      </c>
      <c r="AN230" s="249" t="s">
        <v>99</v>
      </c>
      <c r="AO230" s="249" t="s">
        <v>100</v>
      </c>
      <c r="AP230" s="249" t="s">
        <v>101</v>
      </c>
      <c r="AQ230" s="487"/>
      <c r="AR230" s="463"/>
      <c r="AS230" s="463"/>
      <c r="AT230" s="464"/>
      <c r="AU230" s="463"/>
      <c r="AV230" s="463"/>
      <c r="AW230" s="464"/>
      <c r="AX230" s="464"/>
      <c r="AY230" s="464"/>
      <c r="AZ230" s="736" t="s">
        <v>105</v>
      </c>
      <c r="BA230" s="486"/>
      <c r="BB230" s="486"/>
      <c r="BC230" s="408"/>
      <c r="BD230" s="408"/>
      <c r="BE230" s="408"/>
      <c r="BF230" s="408"/>
      <c r="BG230" s="408"/>
      <c r="BH230" s="408"/>
      <c r="BI230" s="408"/>
      <c r="BJ230" s="408"/>
      <c r="BK230" s="408"/>
      <c r="BL230" s="411"/>
      <c r="BM230" s="486"/>
      <c r="BN230" s="486"/>
      <c r="BO230" s="764"/>
    </row>
    <row r="231" spans="1:67" ht="150">
      <c r="A231" s="748"/>
      <c r="B231" s="751"/>
      <c r="C231" s="751"/>
      <c r="D231" s="682"/>
      <c r="E231" s="682"/>
      <c r="F231" s="483"/>
      <c r="G231" s="486"/>
      <c r="H231" s="487"/>
      <c r="I231" s="736"/>
      <c r="J231" s="463"/>
      <c r="K231" s="736"/>
      <c r="L231" s="408"/>
      <c r="M231" s="458"/>
      <c r="N231" s="408"/>
      <c r="O231" s="408"/>
      <c r="P231" s="486"/>
      <c r="Q231" s="411"/>
      <c r="R231" s="487"/>
      <c r="S231" s="455"/>
      <c r="T231" s="487"/>
      <c r="U231" s="455"/>
      <c r="V231" s="487"/>
      <c r="W231" s="455"/>
      <c r="X231" s="458"/>
      <c r="Y231" s="455"/>
      <c r="Z231" s="455"/>
      <c r="AA231" s="464"/>
      <c r="AB231" s="243">
        <v>5</v>
      </c>
      <c r="AC231" s="239" t="s">
        <v>2060</v>
      </c>
      <c r="AD231" s="239">
        <v>3</v>
      </c>
      <c r="AE231" s="237" t="s">
        <v>1486</v>
      </c>
      <c r="AF231" s="245" t="str">
        <f t="shared" si="12"/>
        <v>Probabilidad</v>
      </c>
      <c r="AG231" s="246" t="s">
        <v>97</v>
      </c>
      <c r="AH231" s="241">
        <f t="shared" si="13"/>
        <v>0.25</v>
      </c>
      <c r="AI231" s="246" t="s">
        <v>98</v>
      </c>
      <c r="AJ231" s="241">
        <f t="shared" si="14"/>
        <v>0.15</v>
      </c>
      <c r="AK231" s="247">
        <f t="shared" si="15"/>
        <v>0.4</v>
      </c>
      <c r="AL231" s="248">
        <f>IFERROR(IF(AND(AF230="Probabilidad",AF231="Probabilidad"),(AL230-(+AL230*AK231)),IF(AND(AF230="Impacto",AF231="Probabilidad"),(AL229-(+AL229*AK231)),IF(AF231="Impacto",AL230,""))),"")</f>
        <v>0.10367999999999998</v>
      </c>
      <c r="AM231" s="248">
        <f>IFERROR(IF(AND(AF230="Impacto",AF231="Impacto"),(AM230-(+AM230*AK231)),IF(AND(AF230="Probabilidad",AF231="Impacto"),(AM229-(+AM229*AK231)),IF(AF231="Probabilidad",AM230,""))),"")</f>
        <v>0.44999999999999996</v>
      </c>
      <c r="AN231" s="249" t="s">
        <v>99</v>
      </c>
      <c r="AO231" s="249" t="s">
        <v>100</v>
      </c>
      <c r="AP231" s="249" t="s">
        <v>101</v>
      </c>
      <c r="AQ231" s="487"/>
      <c r="AR231" s="463"/>
      <c r="AS231" s="463"/>
      <c r="AT231" s="464"/>
      <c r="AU231" s="463"/>
      <c r="AV231" s="463"/>
      <c r="AW231" s="464"/>
      <c r="AX231" s="464"/>
      <c r="AY231" s="464"/>
      <c r="AZ231" s="736" t="s">
        <v>105</v>
      </c>
      <c r="BA231" s="486"/>
      <c r="BB231" s="486"/>
      <c r="BC231" s="408"/>
      <c r="BD231" s="408"/>
      <c r="BE231" s="408"/>
      <c r="BF231" s="408"/>
      <c r="BG231" s="408"/>
      <c r="BH231" s="408"/>
      <c r="BI231" s="408"/>
      <c r="BJ231" s="408"/>
      <c r="BK231" s="408"/>
      <c r="BL231" s="411"/>
      <c r="BM231" s="486"/>
      <c r="BN231" s="486"/>
      <c r="BO231" s="764"/>
    </row>
    <row r="232" spans="1:67" ht="70.5">
      <c r="A232" s="748"/>
      <c r="B232" s="751"/>
      <c r="C232" s="751"/>
      <c r="D232" s="682" t="s">
        <v>1470</v>
      </c>
      <c r="E232" s="682" t="s">
        <v>759</v>
      </c>
      <c r="F232" s="483">
        <v>2</v>
      </c>
      <c r="G232" s="486" t="s">
        <v>2042</v>
      </c>
      <c r="H232" s="487" t="s">
        <v>1501</v>
      </c>
      <c r="I232" s="736" t="s">
        <v>1487</v>
      </c>
      <c r="J232" s="463" t="s">
        <v>2061</v>
      </c>
      <c r="K232" s="736" t="s">
        <v>192</v>
      </c>
      <c r="L232" s="408" t="s">
        <v>408</v>
      </c>
      <c r="M232" s="458" t="s">
        <v>1475</v>
      </c>
      <c r="N232" s="408" t="s">
        <v>2062</v>
      </c>
      <c r="O232" s="408" t="s">
        <v>2063</v>
      </c>
      <c r="P232" s="486" t="s">
        <v>114</v>
      </c>
      <c r="Q232" s="411" t="s">
        <v>114</v>
      </c>
      <c r="R232" s="487" t="s">
        <v>233</v>
      </c>
      <c r="S232" s="455">
        <f>IF(R232="Muy Alta",100%,IF(R232="Alta",80%,IF(R232="Media",60%,IF(R232="Baja",40%,IF(R232="Muy Baja",20%,"")))))</f>
        <v>0.8</v>
      </c>
      <c r="T232" s="487" t="s">
        <v>125</v>
      </c>
      <c r="U232" s="455">
        <f>IF(T232="Catastrófico",100%,IF(T232="Mayor",80%,IF(T232="Moderado",60%,IF(T232="Menor",40%,IF(T232="Leve",20%,"")))))</f>
        <v>0.2</v>
      </c>
      <c r="V232" s="487" t="s">
        <v>125</v>
      </c>
      <c r="W232" s="455">
        <f>IF(V232="Catastrófico",100%,IF(V232="Mayor",80%,IF(V232="Moderado",60%,IF(V232="Menor",40%,IF(V232="Leve",20%,"")))))</f>
        <v>0.2</v>
      </c>
      <c r="X232" s="458" t="str">
        <f>IF(Y232=100%,"Catastrófico",IF(Y232=80%,"Mayor",IF(Y232=60%,"Moderado",IF(Y232=40%,"Menor",IF(Y232=20%,"Leve","")))))</f>
        <v>Leve</v>
      </c>
      <c r="Y232" s="455">
        <f>IF(AND(U232="",W232=""),"",MAX(U232,W232))</f>
        <v>0.2</v>
      </c>
      <c r="Z232" s="455" t="str">
        <f>CONCATENATE(R232,X232)</f>
        <v>AltaLeve</v>
      </c>
      <c r="AA232" s="464" t="str">
        <f>IF(Z232="Muy AltaLeve","Alto",IF(Z232="Muy AltaMenor","Alto",IF(Z232="Muy AltaModerado","Alto",IF(Z232="Muy AltaMayor","Alto",IF(Z232="Muy AltaCatastrófico","Extremo",IF(Z232="AltaLeve","Moderado",IF(Z232="AltaMenor","Moderado",IF(Z232="AltaModerado","Alto",IF(Z232="AltaMayor","Alto",IF(Z232="AltaCatastrófico","Extremo",IF(Z232="MediaLeve","Moderado",IF(Z232="MediaMenor","Moderado",IF(Z232="MediaModerado","Moderado",IF(Z232="MediaMayor","Alto",IF(Z232="MediaCatastrófico","Extremo",IF(Z232="BajaLeve","Bajo",IF(Z232="BajaMenor","Moderado",IF(Z232="BajaModerado","Moderado",IF(Z232="BajaMayor","Alto",IF(Z232="BajaCatastrófico","Extremo",IF(Z232="Muy BajaLeve","Bajo",IF(Z232="Muy BajaMenor","Bajo",IF(Z232="Muy BajaModerado","Moderado",IF(Z232="Muy BajaMayor","Alto",IF(Z232="Muy BajaCatastrófico","Extremo","")))))))))))))))))))))))))</f>
        <v>Moderado</v>
      </c>
      <c r="AB232" s="243">
        <v>1</v>
      </c>
      <c r="AC232" s="259" t="s">
        <v>2064</v>
      </c>
      <c r="AD232" s="239">
        <v>1.2</v>
      </c>
      <c r="AE232" s="237" t="s">
        <v>2065</v>
      </c>
      <c r="AF232" s="245" t="str">
        <f t="shared" si="12"/>
        <v>Probabilidad</v>
      </c>
      <c r="AG232" s="246" t="s">
        <v>1644</v>
      </c>
      <c r="AH232" s="241">
        <f t="shared" si="13"/>
        <v>0.25</v>
      </c>
      <c r="AI232" s="246" t="s">
        <v>98</v>
      </c>
      <c r="AJ232" s="241">
        <f t="shared" si="14"/>
        <v>0.15</v>
      </c>
      <c r="AK232" s="247">
        <f t="shared" si="15"/>
        <v>0.4</v>
      </c>
      <c r="AL232" s="248">
        <f>IFERROR(IF(AF232="Probabilidad",(S232-(+S232*AK232)),IF(AF232="Impacto",S232,"")),"")</f>
        <v>0.48</v>
      </c>
      <c r="AM232" s="248">
        <f>IFERROR(IF(AF232="Impacto",(Y232-(+Y232*AK232)),IF(AF232="Probabilidad",Y232,"")),"")</f>
        <v>0.2</v>
      </c>
      <c r="AN232" s="249" t="s">
        <v>99</v>
      </c>
      <c r="AO232" s="249" t="s">
        <v>100</v>
      </c>
      <c r="AP232" s="249" t="s">
        <v>101</v>
      </c>
      <c r="AQ232" s="487" t="s">
        <v>2066</v>
      </c>
      <c r="AR232" s="462">
        <f>S232</f>
        <v>0.8</v>
      </c>
      <c r="AS232" s="462">
        <f>IF(AL232="","",MIN(AL232:AL235))</f>
        <v>0.2016</v>
      </c>
      <c r="AT232" s="464" t="str">
        <f>IFERROR(IF(AS232="","",IF(AS232&lt;=0.2,"Muy Baja",IF(AS232&lt;=0.4,"Baja",IF(AS232&lt;=0.6,"Media",IF(AS232&lt;=0.8,"Alta","Muy Alta"))))),"")</f>
        <v>Baja</v>
      </c>
      <c r="AU232" s="462">
        <f>Y232</f>
        <v>0.2</v>
      </c>
      <c r="AV232" s="462">
        <f>IF(AM232="","",MIN(AM232:AM235))</f>
        <v>0.15000000000000002</v>
      </c>
      <c r="AW232" s="464" t="str">
        <f>IFERROR(IF(AV232="","",IF(AV232&lt;=0.2,"Leve",IF(AV232&lt;=0.4,"Menor",IF(AV232&lt;=0.6,"Moderado",IF(AV232&lt;=0.8,"Mayor","Catastrófico"))))),"")</f>
        <v>Leve</v>
      </c>
      <c r="AX232" s="464" t="str">
        <f>AA232</f>
        <v>Moderado</v>
      </c>
      <c r="AY232" s="464" t="str">
        <f>IFERROR(IF(OR(AND(AT232="Muy Baja",AW232="Leve"),AND(AT232="Muy Baja",AW232="Menor"),AND(AT232="Baja",AW232="Leve")),"Bajo",IF(OR(AND(AT232="Muy baja",AW232="Moderado"),AND(AT232="Baja",AW232="Menor"),AND(AT232="Baja",AW232="Moderado"),AND(AT232="Media",AW232="Leve"),AND(AT232="Media",AW232="Menor"),AND(AT232="Media",AW232="Moderado"),AND(AT232="Alta",AW232="Leve"),AND(AT232="Alta",AW232="Menor")),"Moderado",IF(OR(AND(AT232="Muy Baja",AW232="Mayor"),AND(AT232="Baja",AW232="Mayor"),AND(AT232="Media",AW232="Mayor"),AND(AT232="Alta",AW232="Moderado"),AND(AT232="Alta",AW232="Mayor"),AND(AT232="Muy Alta",AW232="Leve"),AND(AT232="Muy Alta",AW232="Menor"),AND(AT232="Muy Alta",AW232="Moderado"),AND(AT232="Muy Alta",AW232="Mayor")),"Alto",IF(OR(AND(AT232="Muy Baja",AW232="Catastrófico"),AND(AT232="Baja",AW232="Catastrófico"),AND(AT232="Media",AW232="Catastrófico"),AND(AT232="Alta",AW232="Catastrófico"),AND(AT232="Muy Alta",AW232="Catastrófico")),"Extremo","")))),"")</f>
        <v>Bajo</v>
      </c>
      <c r="AZ232" s="736" t="s">
        <v>132</v>
      </c>
      <c r="BA232" s="408" t="s">
        <v>114</v>
      </c>
      <c r="BB232" s="408" t="s">
        <v>114</v>
      </c>
      <c r="BC232" s="408" t="s">
        <v>114</v>
      </c>
      <c r="BD232" s="408" t="s">
        <v>114</v>
      </c>
      <c r="BE232" s="408" t="s">
        <v>114</v>
      </c>
      <c r="BF232" s="408"/>
      <c r="BG232" s="408"/>
      <c r="BH232" s="416" t="s">
        <v>114</v>
      </c>
      <c r="BI232" s="416"/>
      <c r="BJ232" s="416"/>
      <c r="BK232" s="416"/>
      <c r="BL232" s="416" t="s">
        <v>114</v>
      </c>
      <c r="BM232" s="408" t="s">
        <v>616</v>
      </c>
      <c r="BN232" s="408" t="s">
        <v>114</v>
      </c>
      <c r="BO232" s="673" t="s">
        <v>114</v>
      </c>
    </row>
    <row r="233" spans="1:67" ht="70.5">
      <c r="A233" s="748"/>
      <c r="B233" s="751"/>
      <c r="C233" s="751"/>
      <c r="D233" s="682"/>
      <c r="E233" s="682"/>
      <c r="F233" s="483"/>
      <c r="G233" s="486"/>
      <c r="H233" s="487"/>
      <c r="I233" s="736"/>
      <c r="J233" s="463"/>
      <c r="K233" s="736"/>
      <c r="L233" s="408"/>
      <c r="M233" s="458"/>
      <c r="N233" s="408"/>
      <c r="O233" s="408"/>
      <c r="P233" s="486"/>
      <c r="Q233" s="411"/>
      <c r="R233" s="487"/>
      <c r="S233" s="455"/>
      <c r="T233" s="487"/>
      <c r="U233" s="455"/>
      <c r="V233" s="487"/>
      <c r="W233" s="455"/>
      <c r="X233" s="458"/>
      <c r="Y233" s="455"/>
      <c r="Z233" s="455"/>
      <c r="AA233" s="464"/>
      <c r="AB233" s="243">
        <v>2</v>
      </c>
      <c r="AC233" s="259" t="s">
        <v>2067</v>
      </c>
      <c r="AD233" s="239">
        <v>3.4</v>
      </c>
      <c r="AE233" s="237" t="s">
        <v>2058</v>
      </c>
      <c r="AF233" s="255" t="str">
        <f>IF(OR(AG233="Preventivo",AG233="Detectivo"),"Probabilidad",IF(AG233="Correctivo","Impacto",""))</f>
        <v>Impacto</v>
      </c>
      <c r="AG233" s="249" t="s">
        <v>294</v>
      </c>
      <c r="AH233" s="241">
        <f t="shared" si="13"/>
        <v>0.1</v>
      </c>
      <c r="AI233" s="249" t="s">
        <v>98</v>
      </c>
      <c r="AJ233" s="241">
        <f t="shared" si="14"/>
        <v>0.15</v>
      </c>
      <c r="AK233" s="247">
        <f t="shared" si="15"/>
        <v>0.25</v>
      </c>
      <c r="AL233" s="256">
        <f>IFERROR(IF(AND(AF232="Probabilidad",AF233="Probabilidad"),(AL232-(+AL232*AK233)),IF(AF233="Probabilidad",(S232-(+S232*AK233)),IF(AF233="Impacto",AL232,""))),"")</f>
        <v>0.48</v>
      </c>
      <c r="AM233" s="256">
        <f>IFERROR(IF(AND(AF232="Impacto",AF233="Impacto"),(AM232-(+AM232*AK233)),IF(AF233="Impacto",(Y232-(+Y232*AK233)),IF(AF233="Probabilidad",AM232,""))),"")</f>
        <v>0.15000000000000002</v>
      </c>
      <c r="AN233" s="249" t="s">
        <v>99</v>
      </c>
      <c r="AO233" s="249" t="s">
        <v>100</v>
      </c>
      <c r="AP233" s="249" t="s">
        <v>101</v>
      </c>
      <c r="AQ233" s="487"/>
      <c r="AR233" s="463"/>
      <c r="AS233" s="463"/>
      <c r="AT233" s="464"/>
      <c r="AU233" s="463"/>
      <c r="AV233" s="463"/>
      <c r="AW233" s="464"/>
      <c r="AX233" s="464"/>
      <c r="AY233" s="464"/>
      <c r="AZ233" s="736"/>
      <c r="BA233" s="408"/>
      <c r="BB233" s="408"/>
      <c r="BC233" s="408"/>
      <c r="BD233" s="408"/>
      <c r="BE233" s="408"/>
      <c r="BF233" s="408"/>
      <c r="BG233" s="408"/>
      <c r="BH233" s="416"/>
      <c r="BI233" s="416"/>
      <c r="BJ233" s="416"/>
      <c r="BK233" s="416"/>
      <c r="BL233" s="416"/>
      <c r="BM233" s="408"/>
      <c r="BN233" s="408"/>
      <c r="BO233" s="673"/>
    </row>
    <row r="234" spans="1:67" ht="70.5">
      <c r="A234" s="748"/>
      <c r="B234" s="751"/>
      <c r="C234" s="751"/>
      <c r="D234" s="682"/>
      <c r="E234" s="682"/>
      <c r="F234" s="483"/>
      <c r="G234" s="486"/>
      <c r="H234" s="487"/>
      <c r="I234" s="736"/>
      <c r="J234" s="463"/>
      <c r="K234" s="736"/>
      <c r="L234" s="408"/>
      <c r="M234" s="458"/>
      <c r="N234" s="408"/>
      <c r="O234" s="408"/>
      <c r="P234" s="486"/>
      <c r="Q234" s="411"/>
      <c r="R234" s="487"/>
      <c r="S234" s="455"/>
      <c r="T234" s="487"/>
      <c r="U234" s="455"/>
      <c r="V234" s="487"/>
      <c r="W234" s="455"/>
      <c r="X234" s="458"/>
      <c r="Y234" s="455"/>
      <c r="Z234" s="455"/>
      <c r="AA234" s="464"/>
      <c r="AB234" s="243">
        <v>3</v>
      </c>
      <c r="AC234" s="253" t="s">
        <v>2068</v>
      </c>
      <c r="AD234" s="239">
        <v>4</v>
      </c>
      <c r="AE234" s="237" t="s">
        <v>2058</v>
      </c>
      <c r="AF234" s="245" t="str">
        <f>IF(OR(AG234="Preventivo",AG234="Detectivo"),"Probabilidad",IF(AG234="Correctivo","Impacto",""))</f>
        <v>Probabilidad</v>
      </c>
      <c r="AG234" s="246" t="s">
        <v>97</v>
      </c>
      <c r="AH234" s="241">
        <f t="shared" si="13"/>
        <v>0.25</v>
      </c>
      <c r="AI234" s="246" t="s">
        <v>98</v>
      </c>
      <c r="AJ234" s="241">
        <f t="shared" si="14"/>
        <v>0.15</v>
      </c>
      <c r="AK234" s="247">
        <f t="shared" si="15"/>
        <v>0.4</v>
      </c>
      <c r="AL234" s="248">
        <f>IFERROR(IF(AND(AF233="Probabilidad",AF234="Probabilidad"),(AL233-(+AL233*AK234)),IF(AND(AF233="Impacto",AF234="Probabilidad"),(AL232-(+AL232*AK234)),IF(AF234="Impacto",AL233,""))),"")</f>
        <v>0.28799999999999998</v>
      </c>
      <c r="AM234" s="248">
        <f>IFERROR(IF(AND(AF233="Impacto",AF234="Impacto"),(AM233-(+AM233*AK234)),IF(AND(AF233="Probabilidad",AF234="Impacto"),(AM232-(+AM232*AK234)),IF(AF234="Probabilidad",AM233,""))),"")</f>
        <v>0.15000000000000002</v>
      </c>
      <c r="AN234" s="249" t="s">
        <v>99</v>
      </c>
      <c r="AO234" s="249" t="s">
        <v>100</v>
      </c>
      <c r="AP234" s="249" t="s">
        <v>101</v>
      </c>
      <c r="AQ234" s="487"/>
      <c r="AR234" s="463"/>
      <c r="AS234" s="463"/>
      <c r="AT234" s="464"/>
      <c r="AU234" s="463"/>
      <c r="AV234" s="463"/>
      <c r="AW234" s="464"/>
      <c r="AX234" s="464"/>
      <c r="AY234" s="464"/>
      <c r="AZ234" s="736"/>
      <c r="BA234" s="408"/>
      <c r="BB234" s="408"/>
      <c r="BC234" s="408"/>
      <c r="BD234" s="408"/>
      <c r="BE234" s="408"/>
      <c r="BF234" s="408"/>
      <c r="BG234" s="408"/>
      <c r="BH234" s="416"/>
      <c r="BI234" s="416"/>
      <c r="BJ234" s="416"/>
      <c r="BK234" s="416"/>
      <c r="BL234" s="416"/>
      <c r="BM234" s="408"/>
      <c r="BN234" s="408"/>
      <c r="BO234" s="673"/>
    </row>
    <row r="235" spans="1:67" ht="70.5">
      <c r="A235" s="748"/>
      <c r="B235" s="751"/>
      <c r="C235" s="751"/>
      <c r="D235" s="682"/>
      <c r="E235" s="682"/>
      <c r="F235" s="483"/>
      <c r="G235" s="486"/>
      <c r="H235" s="487"/>
      <c r="I235" s="736"/>
      <c r="J235" s="463"/>
      <c r="K235" s="736"/>
      <c r="L235" s="408"/>
      <c r="M235" s="458"/>
      <c r="N235" s="408"/>
      <c r="O235" s="408"/>
      <c r="P235" s="486"/>
      <c r="Q235" s="411"/>
      <c r="R235" s="487"/>
      <c r="S235" s="455"/>
      <c r="T235" s="487"/>
      <c r="U235" s="455"/>
      <c r="V235" s="487"/>
      <c r="W235" s="455"/>
      <c r="X235" s="458"/>
      <c r="Y235" s="455"/>
      <c r="Z235" s="455"/>
      <c r="AA235" s="464"/>
      <c r="AB235" s="243">
        <v>4</v>
      </c>
      <c r="AC235" s="253" t="s">
        <v>2069</v>
      </c>
      <c r="AD235" s="239">
        <v>4</v>
      </c>
      <c r="AE235" s="237" t="s">
        <v>2058</v>
      </c>
      <c r="AF235" s="245" t="str">
        <f t="shared" si="12"/>
        <v>Probabilidad</v>
      </c>
      <c r="AG235" s="246" t="s">
        <v>250</v>
      </c>
      <c r="AH235" s="241">
        <f t="shared" si="13"/>
        <v>0.15</v>
      </c>
      <c r="AI235" s="246" t="s">
        <v>98</v>
      </c>
      <c r="AJ235" s="241">
        <f t="shared" si="14"/>
        <v>0.15</v>
      </c>
      <c r="AK235" s="247">
        <f t="shared" si="15"/>
        <v>0.3</v>
      </c>
      <c r="AL235" s="248">
        <f>IFERROR(IF(AND(AF234="Probabilidad",AF235="Probabilidad"),(AL234-(+AL234*AK235)),IF(AND(AF234="Impacto",AF235="Probabilidad"),(AL233-(+AL233*AK235)),IF(AF235="Impacto",AL234,""))),"")</f>
        <v>0.2016</v>
      </c>
      <c r="AM235" s="248">
        <f>IFERROR(IF(AND(AF234="Impacto",AF235="Impacto"),(AM234-(+AM234*AK235)),IF(AND(AF234="Probabilidad",AF235="Impacto"),(AM233-(+AM233*AK235)),IF(AF235="Probabilidad",AM234,""))),"")</f>
        <v>0.15000000000000002</v>
      </c>
      <c r="AN235" s="249" t="s">
        <v>99</v>
      </c>
      <c r="AO235" s="249" t="s">
        <v>766</v>
      </c>
      <c r="AP235" s="249" t="s">
        <v>101</v>
      </c>
      <c r="AQ235" s="487"/>
      <c r="AR235" s="463"/>
      <c r="AS235" s="463"/>
      <c r="AT235" s="464"/>
      <c r="AU235" s="463"/>
      <c r="AV235" s="463"/>
      <c r="AW235" s="464"/>
      <c r="AX235" s="464"/>
      <c r="AY235" s="464"/>
      <c r="AZ235" s="736"/>
      <c r="BA235" s="408"/>
      <c r="BB235" s="408"/>
      <c r="BC235" s="408"/>
      <c r="BD235" s="408"/>
      <c r="BE235" s="408"/>
      <c r="BF235" s="408"/>
      <c r="BG235" s="408"/>
      <c r="BH235" s="416"/>
      <c r="BI235" s="416"/>
      <c r="BJ235" s="416"/>
      <c r="BK235" s="416"/>
      <c r="BL235" s="416"/>
      <c r="BM235" s="408"/>
      <c r="BN235" s="408"/>
      <c r="BO235" s="673"/>
    </row>
    <row r="236" spans="1:67" ht="89.25" customHeight="1">
      <c r="A236" s="748"/>
      <c r="B236" s="751"/>
      <c r="C236" s="751"/>
      <c r="D236" s="682" t="s">
        <v>1470</v>
      </c>
      <c r="E236" s="682" t="s">
        <v>759</v>
      </c>
      <c r="F236" s="483">
        <v>3</v>
      </c>
      <c r="G236" s="693" t="s">
        <v>2070</v>
      </c>
      <c r="H236" s="487" t="s">
        <v>1472</v>
      </c>
      <c r="I236" s="736" t="s">
        <v>1473</v>
      </c>
      <c r="J236" s="463" t="s">
        <v>2071</v>
      </c>
      <c r="K236" s="736" t="s">
        <v>192</v>
      </c>
      <c r="L236" s="408" t="s">
        <v>408</v>
      </c>
      <c r="M236" s="458" t="s">
        <v>1475</v>
      </c>
      <c r="N236" s="693" t="s">
        <v>2072</v>
      </c>
      <c r="O236" s="693" t="s">
        <v>1477</v>
      </c>
      <c r="P236" s="486" t="s">
        <v>114</v>
      </c>
      <c r="Q236" s="411" t="s">
        <v>114</v>
      </c>
      <c r="R236" s="736" t="s">
        <v>91</v>
      </c>
      <c r="S236" s="455">
        <f>IF(R236="Muy Alta",100%,IF(R236="Alta",80%,IF(R236="Media",60%,IF(R236="Baja",40%,IF(R236="Muy Baja",20%,"")))))</f>
        <v>0.6</v>
      </c>
      <c r="T236" s="487" t="s">
        <v>125</v>
      </c>
      <c r="U236" s="455">
        <f>IF(T236="Catastrófico",100%,IF(T236="Mayor",80%,IF(T236="Moderado",60%,IF(T236="Menor",40%,IF(T236="Leve",20%,"")))))</f>
        <v>0.2</v>
      </c>
      <c r="V236" s="487" t="s">
        <v>125</v>
      </c>
      <c r="W236" s="455">
        <f>IF(V236="Catastrófico",100%,IF(V236="Mayor",80%,IF(V236="Moderado",60%,IF(V236="Menor",40%,IF(V236="Leve",20%,"")))))</f>
        <v>0.2</v>
      </c>
      <c r="X236" s="458" t="str">
        <f>IF(Y236=100%,"Catastrófico",IF(Y236=80%,"Mayor",IF(Y236=60%,"Moderado",IF(Y236=40%,"Menor",IF(Y236=20%,"Leve","")))))</f>
        <v>Leve</v>
      </c>
      <c r="Y236" s="455">
        <f>IF(AND(U236="",W236=""),"",MAX(U236,W236))</f>
        <v>0.2</v>
      </c>
      <c r="Z236" s="455" t="str">
        <f>CONCATENATE(R236,X236)</f>
        <v>MediaLeve</v>
      </c>
      <c r="AA236" s="464" t="str">
        <f>IF(Z236="Muy AltaLeve","Alto",IF(Z236="Muy AltaMenor","Alto",IF(Z236="Muy AltaModerado","Alto",IF(Z236="Muy AltaMayor","Alto",IF(Z236="Muy AltaCatastrófico","Extremo",IF(Z236="AltaLeve","Moderado",IF(Z236="AltaMenor","Moderado",IF(Z236="AltaModerado","Alto",IF(Z236="AltaMayor","Alto",IF(Z236="AltaCatastrófico","Extremo",IF(Z236="MediaLeve","Moderado",IF(Z236="MediaMenor","Moderado",IF(Z236="MediaModerado","Moderado",IF(Z236="MediaMayor","Alto",IF(Z236="MediaCatastrófico","Extremo",IF(Z236="BajaLeve","Bajo",IF(Z236="BajaMenor","Moderado",IF(Z236="BajaModerado","Moderado",IF(Z236="BajaMayor","Alto",IF(Z236="BajaCatastrófico","Extremo",IF(Z236="Muy BajaLeve","Bajo",IF(Z236="Muy BajaMenor","Bajo",IF(Z236="Muy BajaModerado","Moderado",IF(Z236="Muy BajaMayor","Alto",IF(Z236="Muy BajaCatastrófico","Extremo","")))))))))))))))))))))))))</f>
        <v>Moderado</v>
      </c>
      <c r="AB236" s="243">
        <v>1</v>
      </c>
      <c r="AC236" s="244" t="s">
        <v>2073</v>
      </c>
      <c r="AD236" s="259">
        <v>1.3</v>
      </c>
      <c r="AE236" s="234" t="s">
        <v>1481</v>
      </c>
      <c r="AF236" s="245" t="str">
        <f t="shared" si="12"/>
        <v>Probabilidad</v>
      </c>
      <c r="AG236" s="246" t="s">
        <v>97</v>
      </c>
      <c r="AH236" s="241">
        <f t="shared" si="13"/>
        <v>0.25</v>
      </c>
      <c r="AI236" s="246" t="s">
        <v>98</v>
      </c>
      <c r="AJ236" s="241">
        <f t="shared" si="14"/>
        <v>0.15</v>
      </c>
      <c r="AK236" s="247">
        <f t="shared" si="15"/>
        <v>0.4</v>
      </c>
      <c r="AL236" s="248">
        <f>IFERROR(IF(AF236="Probabilidad",(S236-(+S236*AK236)),IF(AF236="Impacto",S236,"")),"")</f>
        <v>0.36</v>
      </c>
      <c r="AM236" s="248">
        <f>IFERROR(IF(AF236="Impacto",(Y236-(+Y236*AK236)),IF(AF236="Probabilidad",Y236,"")),"")</f>
        <v>0.2</v>
      </c>
      <c r="AN236" s="249" t="s">
        <v>99</v>
      </c>
      <c r="AO236" s="249" t="s">
        <v>100</v>
      </c>
      <c r="AP236" s="249" t="s">
        <v>101</v>
      </c>
      <c r="AQ236" s="487" t="s">
        <v>2074</v>
      </c>
      <c r="AR236" s="462">
        <f>S236</f>
        <v>0.6</v>
      </c>
      <c r="AS236" s="462">
        <f>IF(AL236="","",MIN(AL236:AL239))</f>
        <v>0.1512</v>
      </c>
      <c r="AT236" s="464" t="str">
        <f>IFERROR(IF(AS236="","",IF(AS236&lt;=0.2,"Muy Baja",IF(AS236&lt;=0.4,"Baja",IF(AS236&lt;=0.6,"Media",IF(AS236&lt;=0.8,"Alta","Muy Alta"))))),"")</f>
        <v>Muy Baja</v>
      </c>
      <c r="AU236" s="462">
        <f>Y236</f>
        <v>0.2</v>
      </c>
      <c r="AV236" s="462">
        <f>IF(AM236="","",MIN(AM236:AM239))</f>
        <v>0.15000000000000002</v>
      </c>
      <c r="AW236" s="464" t="str">
        <f>IFERROR(IF(AV236="","",IF(AV236&lt;=0.2,"Leve",IF(AV236&lt;=0.4,"Menor",IF(AV236&lt;=0.6,"Moderado",IF(AV236&lt;=0.8,"Mayor","Catastrófico"))))),"")</f>
        <v>Leve</v>
      </c>
      <c r="AX236" s="464" t="str">
        <f>AA236</f>
        <v>Moderado</v>
      </c>
      <c r="AY236" s="464" t="str">
        <f>IFERROR(IF(OR(AND(AT236="Muy Baja",AW236="Leve"),AND(AT236="Muy Baja",AW236="Menor"),AND(AT236="Baja",AW236="Leve")),"Bajo",IF(OR(AND(AT236="Muy baja",AW236="Moderado"),AND(AT236="Baja",AW236="Menor"),AND(AT236="Baja",AW236="Moderado"),AND(AT236="Media",AW236="Leve"),AND(AT236="Media",AW236="Menor"),AND(AT236="Media",AW236="Moderado"),AND(AT236="Alta",AW236="Leve"),AND(AT236="Alta",AW236="Menor")),"Moderado",IF(OR(AND(AT236="Muy Baja",AW236="Mayor"),AND(AT236="Baja",AW236="Mayor"),AND(AT236="Media",AW236="Mayor"),AND(AT236="Alta",AW236="Moderado"),AND(AT236="Alta",AW236="Mayor"),AND(AT236="Muy Alta",AW236="Leve"),AND(AT236="Muy Alta",AW236="Menor"),AND(AT236="Muy Alta",AW236="Moderado"),AND(AT236="Muy Alta",AW236="Mayor")),"Alto",IF(OR(AND(AT236="Muy Baja",AW236="Catastrófico"),AND(AT236="Baja",AW236="Catastrófico"),AND(AT236="Media",AW236="Catastrófico"),AND(AT236="Alta",AW236="Catastrófico"),AND(AT236="Muy Alta",AW236="Catastrófico")),"Extremo","")))),"")</f>
        <v>Bajo</v>
      </c>
      <c r="AZ236" s="736" t="s">
        <v>132</v>
      </c>
      <c r="BA236" s="486" t="s">
        <v>114</v>
      </c>
      <c r="BB236" s="486" t="s">
        <v>114</v>
      </c>
      <c r="BC236" s="486" t="s">
        <v>114</v>
      </c>
      <c r="BD236" s="486" t="s">
        <v>114</v>
      </c>
      <c r="BE236" s="486" t="s">
        <v>114</v>
      </c>
      <c r="BF236" s="408"/>
      <c r="BG236" s="408"/>
      <c r="BH236" s="416" t="s">
        <v>114</v>
      </c>
      <c r="BI236" s="416"/>
      <c r="BJ236" s="416"/>
      <c r="BK236" s="416"/>
      <c r="BL236" s="416" t="s">
        <v>114</v>
      </c>
      <c r="BM236" s="408" t="s">
        <v>616</v>
      </c>
      <c r="BN236" s="408" t="s">
        <v>114</v>
      </c>
      <c r="BO236" s="673" t="s">
        <v>114</v>
      </c>
    </row>
    <row r="237" spans="1:67" ht="70.5">
      <c r="A237" s="748"/>
      <c r="B237" s="751"/>
      <c r="C237" s="751"/>
      <c r="D237" s="682"/>
      <c r="E237" s="682"/>
      <c r="F237" s="483"/>
      <c r="G237" s="693"/>
      <c r="H237" s="487"/>
      <c r="I237" s="736"/>
      <c r="J237" s="463"/>
      <c r="K237" s="736"/>
      <c r="L237" s="408"/>
      <c r="M237" s="458"/>
      <c r="N237" s="693"/>
      <c r="O237" s="693"/>
      <c r="P237" s="486"/>
      <c r="Q237" s="411"/>
      <c r="R237" s="736"/>
      <c r="S237" s="455"/>
      <c r="T237" s="487"/>
      <c r="U237" s="455"/>
      <c r="V237" s="487"/>
      <c r="W237" s="455"/>
      <c r="X237" s="458"/>
      <c r="Y237" s="455"/>
      <c r="Z237" s="455"/>
      <c r="AA237" s="464"/>
      <c r="AB237" s="243">
        <v>2</v>
      </c>
      <c r="AC237" s="244" t="s">
        <v>1483</v>
      </c>
      <c r="AD237" s="259" t="s">
        <v>376</v>
      </c>
      <c r="AE237" s="234" t="s">
        <v>2075</v>
      </c>
      <c r="AF237" s="245" t="str">
        <f t="shared" si="12"/>
        <v>Impacto</v>
      </c>
      <c r="AG237" s="246" t="s">
        <v>294</v>
      </c>
      <c r="AH237" s="241">
        <f t="shared" si="13"/>
        <v>0.1</v>
      </c>
      <c r="AI237" s="246" t="s">
        <v>98</v>
      </c>
      <c r="AJ237" s="241">
        <f t="shared" si="14"/>
        <v>0.15</v>
      </c>
      <c r="AK237" s="247">
        <f t="shared" si="15"/>
        <v>0.25</v>
      </c>
      <c r="AL237" s="248">
        <f>IFERROR(IF(AND(AF236="Probabilidad",AF237="Probabilidad"),(AL236-(+AL236*AK237)),IF(AF237="Probabilidad",(S236-(+S236*AK237)),IF(AF237="Impacto",AL236,""))),"")</f>
        <v>0.36</v>
      </c>
      <c r="AM237" s="248">
        <f>IFERROR(IF(AND(AF236="Impacto",AF237="Impacto"),(AM236-(+AM236*AK237)),IF(AF237="Impacto",(Y236-(+Y236*AK237)),IF(AF237="Probabilidad",AM236,""))),"")</f>
        <v>0.15000000000000002</v>
      </c>
      <c r="AN237" s="249" t="s">
        <v>99</v>
      </c>
      <c r="AO237" s="249" t="s">
        <v>100</v>
      </c>
      <c r="AP237" s="249" t="s">
        <v>101</v>
      </c>
      <c r="AQ237" s="487"/>
      <c r="AR237" s="463"/>
      <c r="AS237" s="463"/>
      <c r="AT237" s="464"/>
      <c r="AU237" s="463"/>
      <c r="AV237" s="463"/>
      <c r="AW237" s="464"/>
      <c r="AX237" s="464"/>
      <c r="AY237" s="464"/>
      <c r="AZ237" s="736"/>
      <c r="BA237" s="486"/>
      <c r="BB237" s="486"/>
      <c r="BC237" s="486"/>
      <c r="BD237" s="486"/>
      <c r="BE237" s="486"/>
      <c r="BF237" s="408"/>
      <c r="BG237" s="408"/>
      <c r="BH237" s="416"/>
      <c r="BI237" s="416"/>
      <c r="BJ237" s="416"/>
      <c r="BK237" s="416"/>
      <c r="BL237" s="416"/>
      <c r="BM237" s="408"/>
      <c r="BN237" s="408"/>
      <c r="BO237" s="673"/>
    </row>
    <row r="238" spans="1:67" ht="150">
      <c r="A238" s="748"/>
      <c r="B238" s="751"/>
      <c r="C238" s="751"/>
      <c r="D238" s="682"/>
      <c r="E238" s="682"/>
      <c r="F238" s="483"/>
      <c r="G238" s="693"/>
      <c r="H238" s="487"/>
      <c r="I238" s="736"/>
      <c r="J238" s="463"/>
      <c r="K238" s="736"/>
      <c r="L238" s="408"/>
      <c r="M238" s="458"/>
      <c r="N238" s="693"/>
      <c r="O238" s="693"/>
      <c r="P238" s="486"/>
      <c r="Q238" s="411"/>
      <c r="R238" s="736"/>
      <c r="S238" s="455"/>
      <c r="T238" s="487"/>
      <c r="U238" s="455"/>
      <c r="V238" s="487"/>
      <c r="W238" s="455"/>
      <c r="X238" s="458"/>
      <c r="Y238" s="455"/>
      <c r="Z238" s="455"/>
      <c r="AA238" s="464"/>
      <c r="AB238" s="243">
        <v>3</v>
      </c>
      <c r="AC238" s="252" t="s">
        <v>2060</v>
      </c>
      <c r="AD238" s="259">
        <v>2</v>
      </c>
      <c r="AE238" s="234" t="s">
        <v>1486</v>
      </c>
      <c r="AF238" s="245" t="str">
        <f t="shared" si="12"/>
        <v>Probabilidad</v>
      </c>
      <c r="AG238" s="246" t="s">
        <v>97</v>
      </c>
      <c r="AH238" s="241">
        <f t="shared" si="13"/>
        <v>0.25</v>
      </c>
      <c r="AI238" s="246" t="s">
        <v>98</v>
      </c>
      <c r="AJ238" s="241">
        <f t="shared" si="14"/>
        <v>0.15</v>
      </c>
      <c r="AK238" s="247">
        <f t="shared" si="15"/>
        <v>0.4</v>
      </c>
      <c r="AL238" s="248">
        <f>IFERROR(IF(AND(AF237="Probabilidad",AF238="Probabilidad"),(AL237-(+AL237*AK238)),IF(AND(AF237="Impacto",AF238="Probabilidad"),(AL236-(+AL236*AK238)),IF(AF238="Impacto",AL237,""))),"")</f>
        <v>0.216</v>
      </c>
      <c r="AM238" s="248">
        <f>IFERROR(IF(AND(AF237="Impacto",AF238="Impacto"),(AM237-(+AM237*AK238)),IF(AND(AF237="Probabilidad",AF238="Impacto"),(AM236-(+AM236*AK238)),IF(AF238="Probabilidad",AM237,""))),"")</f>
        <v>0.15000000000000002</v>
      </c>
      <c r="AN238" s="249" t="s">
        <v>99</v>
      </c>
      <c r="AO238" s="249" t="s">
        <v>100</v>
      </c>
      <c r="AP238" s="249" t="s">
        <v>101</v>
      </c>
      <c r="AQ238" s="487"/>
      <c r="AR238" s="463"/>
      <c r="AS238" s="463"/>
      <c r="AT238" s="464"/>
      <c r="AU238" s="463"/>
      <c r="AV238" s="463"/>
      <c r="AW238" s="464"/>
      <c r="AX238" s="464"/>
      <c r="AY238" s="464"/>
      <c r="AZ238" s="736"/>
      <c r="BA238" s="486"/>
      <c r="BB238" s="486"/>
      <c r="BC238" s="486"/>
      <c r="BD238" s="486"/>
      <c r="BE238" s="486"/>
      <c r="BF238" s="408"/>
      <c r="BG238" s="408"/>
      <c r="BH238" s="416"/>
      <c r="BI238" s="416"/>
      <c r="BJ238" s="416"/>
      <c r="BK238" s="416"/>
      <c r="BL238" s="416"/>
      <c r="BM238" s="408"/>
      <c r="BN238" s="408"/>
      <c r="BO238" s="673"/>
    </row>
    <row r="239" spans="1:67" ht="70.5">
      <c r="A239" s="748"/>
      <c r="B239" s="751"/>
      <c r="C239" s="751"/>
      <c r="D239" s="682"/>
      <c r="E239" s="682"/>
      <c r="F239" s="483"/>
      <c r="G239" s="693"/>
      <c r="H239" s="487"/>
      <c r="I239" s="736"/>
      <c r="J239" s="463"/>
      <c r="K239" s="736"/>
      <c r="L239" s="408"/>
      <c r="M239" s="458"/>
      <c r="N239" s="693"/>
      <c r="O239" s="693"/>
      <c r="P239" s="486"/>
      <c r="Q239" s="411"/>
      <c r="R239" s="736"/>
      <c r="S239" s="455"/>
      <c r="T239" s="487"/>
      <c r="U239" s="455"/>
      <c r="V239" s="487"/>
      <c r="W239" s="455"/>
      <c r="X239" s="458"/>
      <c r="Y239" s="455"/>
      <c r="Z239" s="455"/>
      <c r="AA239" s="464"/>
      <c r="AB239" s="243">
        <v>4</v>
      </c>
      <c r="AC239" s="253" t="s">
        <v>2076</v>
      </c>
      <c r="AD239" s="259">
        <v>3</v>
      </c>
      <c r="AE239" s="234" t="s">
        <v>2077</v>
      </c>
      <c r="AF239" s="245" t="str">
        <f t="shared" si="12"/>
        <v>Probabilidad</v>
      </c>
      <c r="AG239" s="246" t="s">
        <v>250</v>
      </c>
      <c r="AH239" s="241">
        <f t="shared" si="13"/>
        <v>0.15</v>
      </c>
      <c r="AI239" s="246" t="s">
        <v>98</v>
      </c>
      <c r="AJ239" s="241">
        <f t="shared" si="14"/>
        <v>0.15</v>
      </c>
      <c r="AK239" s="247">
        <f t="shared" si="15"/>
        <v>0.3</v>
      </c>
      <c r="AL239" s="248">
        <f>IFERROR(IF(AND(AF238="Probabilidad",AF239="Probabilidad"),(AL238-(+AL238*AK239)),IF(AND(AF238="Impacto",AF239="Probabilidad"),(AL237-(+AL237*AK239)),IF(AF239="Impacto",AL238,""))),"")</f>
        <v>0.1512</v>
      </c>
      <c r="AM239" s="248">
        <f>IFERROR(IF(AND(AF238="Impacto",AF239="Impacto"),(AM238-(+AM238*AK239)),IF(AND(AF238="Probabilidad",AF239="Impacto"),(AM237-(+AM237*AK239)),IF(AF239="Probabilidad",AM238,""))),"")</f>
        <v>0.15000000000000002</v>
      </c>
      <c r="AN239" s="249" t="s">
        <v>99</v>
      </c>
      <c r="AO239" s="249" t="s">
        <v>100</v>
      </c>
      <c r="AP239" s="249" t="s">
        <v>101</v>
      </c>
      <c r="AQ239" s="487"/>
      <c r="AR239" s="463"/>
      <c r="AS239" s="463"/>
      <c r="AT239" s="464"/>
      <c r="AU239" s="463"/>
      <c r="AV239" s="463"/>
      <c r="AW239" s="464"/>
      <c r="AX239" s="464"/>
      <c r="AY239" s="464"/>
      <c r="AZ239" s="736"/>
      <c r="BA239" s="486"/>
      <c r="BB239" s="486"/>
      <c r="BC239" s="486"/>
      <c r="BD239" s="486"/>
      <c r="BE239" s="486"/>
      <c r="BF239" s="408"/>
      <c r="BG239" s="408"/>
      <c r="BH239" s="416"/>
      <c r="BI239" s="416"/>
      <c r="BJ239" s="416"/>
      <c r="BK239" s="416"/>
      <c r="BL239" s="416"/>
      <c r="BM239" s="408"/>
      <c r="BN239" s="408"/>
      <c r="BO239" s="673"/>
    </row>
    <row r="240" spans="1:67" ht="89.25">
      <c r="A240" s="748"/>
      <c r="B240" s="751"/>
      <c r="C240" s="751"/>
      <c r="D240" s="682" t="s">
        <v>1470</v>
      </c>
      <c r="E240" s="682" t="s">
        <v>759</v>
      </c>
      <c r="F240" s="483">
        <v>4</v>
      </c>
      <c r="G240" s="693" t="s">
        <v>2070</v>
      </c>
      <c r="H240" s="487" t="s">
        <v>1472</v>
      </c>
      <c r="I240" s="736" t="s">
        <v>1487</v>
      </c>
      <c r="J240" s="463" t="s">
        <v>2078</v>
      </c>
      <c r="K240" s="736" t="s">
        <v>192</v>
      </c>
      <c r="L240" s="408" t="s">
        <v>408</v>
      </c>
      <c r="M240" s="458" t="s">
        <v>1475</v>
      </c>
      <c r="N240" s="693" t="s">
        <v>1489</v>
      </c>
      <c r="O240" s="693" t="s">
        <v>2079</v>
      </c>
      <c r="P240" s="486" t="s">
        <v>114</v>
      </c>
      <c r="Q240" s="485" t="s">
        <v>114</v>
      </c>
      <c r="R240" s="736" t="s">
        <v>91</v>
      </c>
      <c r="S240" s="455">
        <f>IF(R240="Muy Alta",100%,IF(R240="Alta",80%,IF(R240="Media",60%,IF(R240="Baja",40%,IF(R240="Muy Baja",20%,"")))))</f>
        <v>0.6</v>
      </c>
      <c r="T240" s="487" t="s">
        <v>125</v>
      </c>
      <c r="U240" s="455">
        <f>IF(T240="Catastrófico",100%,IF(T240="Mayor",80%,IF(T240="Moderado",60%,IF(T240="Menor",40%,IF(T240="Leve",20%,"")))))</f>
        <v>0.2</v>
      </c>
      <c r="V240" s="487" t="s">
        <v>125</v>
      </c>
      <c r="W240" s="455">
        <f>IF(V240="Catastrófico",100%,IF(V240="Mayor",80%,IF(V240="Moderado",60%,IF(V240="Menor",40%,IF(V240="Leve",20%,"")))))</f>
        <v>0.2</v>
      </c>
      <c r="X240" s="458" t="str">
        <f>IF(Y240=100%,"Catastrófico",IF(Y240=80%,"Mayor",IF(Y240=60%,"Moderado",IF(Y240=40%,"Menor",IF(Y240=20%,"Leve","")))))</f>
        <v>Leve</v>
      </c>
      <c r="Y240" s="455">
        <f>IF(AND(U240="",W240=""),"",MAX(U240,W240))</f>
        <v>0.2</v>
      </c>
      <c r="Z240" s="455" t="str">
        <f>CONCATENATE(R240,X240)</f>
        <v>MediaLeve</v>
      </c>
      <c r="AA240" s="464" t="str">
        <f>IF(Z240="Muy AltaLeve","Alto",IF(Z240="Muy AltaMenor","Alto",IF(Z240="Muy AltaModerado","Alto",IF(Z240="Muy AltaMayor","Alto",IF(Z240="Muy AltaCatastrófico","Extremo",IF(Z240="AltaLeve","Moderado",IF(Z240="AltaMenor","Moderado",IF(Z240="AltaModerado","Alto",IF(Z240="AltaMayor","Alto",IF(Z240="AltaCatastrófico","Extremo",IF(Z240="MediaLeve","Moderado",IF(Z240="MediaMenor","Moderado",IF(Z240="MediaModerado","Moderado",IF(Z240="MediaMayor","Alto",IF(Z240="MediaCatastrófico","Extremo",IF(Z240="BajaLeve","Bajo",IF(Z240="BajaMenor","Moderado",IF(Z240="BajaModerado","Moderado",IF(Z240="BajaMayor","Alto",IF(Z240="BajaCatastrófico","Extremo",IF(Z240="Muy BajaLeve","Bajo",IF(Z240="Muy BajaMenor","Bajo",IF(Z240="Muy BajaModerado","Moderado",IF(Z240="Muy BajaMayor","Alto",IF(Z240="Muy BajaCatastrófico","Extremo","")))))))))))))))))))))))))</f>
        <v>Moderado</v>
      </c>
      <c r="AB240" s="243">
        <v>1</v>
      </c>
      <c r="AC240" s="253" t="s">
        <v>1491</v>
      </c>
      <c r="AD240" s="239">
        <v>1</v>
      </c>
      <c r="AE240" s="234" t="s">
        <v>1481</v>
      </c>
      <c r="AF240" s="245" t="str">
        <f t="shared" si="12"/>
        <v>Probabilidad</v>
      </c>
      <c r="AG240" s="246" t="s">
        <v>97</v>
      </c>
      <c r="AH240" s="241">
        <f t="shared" si="13"/>
        <v>0.25</v>
      </c>
      <c r="AI240" s="246" t="s">
        <v>98</v>
      </c>
      <c r="AJ240" s="241">
        <f t="shared" si="14"/>
        <v>0.15</v>
      </c>
      <c r="AK240" s="247">
        <f t="shared" si="15"/>
        <v>0.4</v>
      </c>
      <c r="AL240" s="248">
        <f>IFERROR(IF(AF240="Probabilidad",(S240-(+S240*AK240)),IF(AF240="Impacto",S240,"")),"")</f>
        <v>0.36</v>
      </c>
      <c r="AM240" s="248">
        <f>IFERROR(IF(AF240="Impacto",(Y240-(+Y240*AK240)),IF(AF240="Probabilidad",Y240,"")),"")</f>
        <v>0.2</v>
      </c>
      <c r="AN240" s="249" t="s">
        <v>99</v>
      </c>
      <c r="AO240" s="249" t="s">
        <v>100</v>
      </c>
      <c r="AP240" s="249" t="s">
        <v>101</v>
      </c>
      <c r="AQ240" s="487" t="s">
        <v>2080</v>
      </c>
      <c r="AR240" s="462">
        <f>S240</f>
        <v>0.6</v>
      </c>
      <c r="AS240" s="462">
        <f>IF(AL240="","",MIN(AL240:AL244))</f>
        <v>0.12959999999999999</v>
      </c>
      <c r="AT240" s="464" t="str">
        <f>IFERROR(IF(AS240="","",IF(AS240&lt;=0.2,"Muy Baja",IF(AS240&lt;=0.4,"Baja",IF(AS240&lt;=0.6,"Media",IF(AS240&lt;=0.8,"Alta","Muy Alta"))))),"")</f>
        <v>Muy Baja</v>
      </c>
      <c r="AU240" s="462">
        <f>Y240</f>
        <v>0.2</v>
      </c>
      <c r="AV240" s="462">
        <f>IF(AM240="","",MIN(AM240:AM244))</f>
        <v>0.11250000000000002</v>
      </c>
      <c r="AW240" s="464" t="str">
        <f>IFERROR(IF(AV240="","",IF(AV240&lt;=0.2,"Leve",IF(AV240&lt;=0.4,"Menor",IF(AV240&lt;=0.6,"Moderado",IF(AV240&lt;=0.8,"Mayor","Catastrófico"))))),"")</f>
        <v>Leve</v>
      </c>
      <c r="AX240" s="464" t="str">
        <f>AA240</f>
        <v>Moderado</v>
      </c>
      <c r="AY240" s="464" t="str">
        <f>IFERROR(IF(OR(AND(AT240="Muy Baja",AW240="Leve"),AND(AT240="Muy Baja",AW240="Menor"),AND(AT240="Baja",AW240="Leve")),"Bajo",IF(OR(AND(AT240="Muy baja",AW240="Moderado"),AND(AT240="Baja",AW240="Menor"),AND(AT240="Baja",AW240="Moderado"),AND(AT240="Media",AW240="Leve"),AND(AT240="Media",AW240="Menor"),AND(AT240="Media",AW240="Moderado"),AND(AT240="Alta",AW240="Leve"),AND(AT240="Alta",AW240="Menor")),"Moderado",IF(OR(AND(AT240="Muy Baja",AW240="Mayor"),AND(AT240="Baja",AW240="Mayor"),AND(AT240="Media",AW240="Mayor"),AND(AT240="Alta",AW240="Moderado"),AND(AT240="Alta",AW240="Mayor"),AND(AT240="Muy Alta",AW240="Leve"),AND(AT240="Muy Alta",AW240="Menor"),AND(AT240="Muy Alta",AW240="Moderado"),AND(AT240="Muy Alta",AW240="Mayor")),"Alto",IF(OR(AND(AT240="Muy Baja",AW240="Catastrófico"),AND(AT240="Baja",AW240="Catastrófico"),AND(AT240="Media",AW240="Catastrófico"),AND(AT240="Alta",AW240="Catastrófico"),AND(AT240="Muy Alta",AW240="Catastrófico")),"Extremo","")))),"")</f>
        <v>Bajo</v>
      </c>
      <c r="AZ240" s="736" t="s">
        <v>132</v>
      </c>
      <c r="BA240" s="408" t="s">
        <v>114</v>
      </c>
      <c r="BB240" s="408" t="s">
        <v>114</v>
      </c>
      <c r="BC240" s="408" t="s">
        <v>114</v>
      </c>
      <c r="BD240" s="408" t="s">
        <v>114</v>
      </c>
      <c r="BE240" s="408" t="s">
        <v>114</v>
      </c>
      <c r="BF240" s="408"/>
      <c r="BG240" s="408"/>
      <c r="BH240" s="416" t="s">
        <v>114</v>
      </c>
      <c r="BI240" s="416"/>
      <c r="BJ240" s="416"/>
      <c r="BK240" s="416"/>
      <c r="BL240" s="416" t="s">
        <v>114</v>
      </c>
      <c r="BM240" s="408" t="s">
        <v>616</v>
      </c>
      <c r="BN240" s="408" t="s">
        <v>114</v>
      </c>
      <c r="BO240" s="673" t="s">
        <v>114</v>
      </c>
    </row>
    <row r="241" spans="1:67" ht="70.5">
      <c r="A241" s="748"/>
      <c r="B241" s="751"/>
      <c r="C241" s="751"/>
      <c r="D241" s="682"/>
      <c r="E241" s="682"/>
      <c r="F241" s="483"/>
      <c r="G241" s="693"/>
      <c r="H241" s="487"/>
      <c r="I241" s="736"/>
      <c r="J241" s="463"/>
      <c r="K241" s="736"/>
      <c r="L241" s="408"/>
      <c r="M241" s="458"/>
      <c r="N241" s="693"/>
      <c r="O241" s="693"/>
      <c r="P241" s="486"/>
      <c r="Q241" s="485"/>
      <c r="R241" s="736"/>
      <c r="S241" s="455"/>
      <c r="T241" s="487" t="s">
        <v>125</v>
      </c>
      <c r="U241" s="455"/>
      <c r="V241" s="487"/>
      <c r="W241" s="455"/>
      <c r="X241" s="458"/>
      <c r="Y241" s="455"/>
      <c r="Z241" s="455"/>
      <c r="AA241" s="464"/>
      <c r="AB241" s="243">
        <v>2</v>
      </c>
      <c r="AC241" s="253" t="s">
        <v>1483</v>
      </c>
      <c r="AD241" s="239">
        <v>2</v>
      </c>
      <c r="AE241" s="234" t="s">
        <v>2081</v>
      </c>
      <c r="AF241" s="245" t="str">
        <f t="shared" si="12"/>
        <v>Impacto</v>
      </c>
      <c r="AG241" s="246" t="s">
        <v>294</v>
      </c>
      <c r="AH241" s="241">
        <f t="shared" si="13"/>
        <v>0.1</v>
      </c>
      <c r="AI241" s="246" t="s">
        <v>98</v>
      </c>
      <c r="AJ241" s="241">
        <f t="shared" si="14"/>
        <v>0.15</v>
      </c>
      <c r="AK241" s="247">
        <f t="shared" si="15"/>
        <v>0.25</v>
      </c>
      <c r="AL241" s="248">
        <f>IFERROR(IF(AND(AF240="Probabilidad",AF241="Probabilidad"),(AL240-(+AL240*AK241)),IF(AF241="Probabilidad",(S240-(+S240*AK241)),IF(AF241="Impacto",AL240,""))),"")</f>
        <v>0.36</v>
      </c>
      <c r="AM241" s="248">
        <f>IFERROR(IF(AND(AF240="Impacto",AF241="Impacto"),(AM240-(+AM240*AK241)),IF(AF241="Impacto",(Y240-(+Y240*AK241)),IF(AF241="Probabilidad",AM240,""))),"")</f>
        <v>0.15000000000000002</v>
      </c>
      <c r="AN241" s="249" t="s">
        <v>99</v>
      </c>
      <c r="AO241" s="249" t="s">
        <v>100</v>
      </c>
      <c r="AP241" s="249" t="s">
        <v>101</v>
      </c>
      <c r="AQ241" s="487"/>
      <c r="AR241" s="463"/>
      <c r="AS241" s="463"/>
      <c r="AT241" s="464"/>
      <c r="AU241" s="463"/>
      <c r="AV241" s="463"/>
      <c r="AW241" s="464"/>
      <c r="AX241" s="464"/>
      <c r="AY241" s="464"/>
      <c r="AZ241" s="736"/>
      <c r="BA241" s="408"/>
      <c r="BB241" s="408"/>
      <c r="BC241" s="408"/>
      <c r="BD241" s="408"/>
      <c r="BE241" s="408"/>
      <c r="BF241" s="408"/>
      <c r="BG241" s="408"/>
      <c r="BH241" s="416"/>
      <c r="BI241" s="416"/>
      <c r="BJ241" s="416"/>
      <c r="BK241" s="416"/>
      <c r="BL241" s="416"/>
      <c r="BM241" s="408"/>
      <c r="BN241" s="408"/>
      <c r="BO241" s="673"/>
    </row>
    <row r="242" spans="1:67" ht="114.75">
      <c r="A242" s="748"/>
      <c r="B242" s="751"/>
      <c r="C242" s="751"/>
      <c r="D242" s="682"/>
      <c r="E242" s="682"/>
      <c r="F242" s="483"/>
      <c r="G242" s="693"/>
      <c r="H242" s="487"/>
      <c r="I242" s="736"/>
      <c r="J242" s="463"/>
      <c r="K242" s="736"/>
      <c r="L242" s="408"/>
      <c r="M242" s="458"/>
      <c r="N242" s="693"/>
      <c r="O242" s="693"/>
      <c r="P242" s="486"/>
      <c r="Q242" s="485"/>
      <c r="R242" s="736"/>
      <c r="S242" s="455"/>
      <c r="T242" s="487" t="s">
        <v>125</v>
      </c>
      <c r="U242" s="455"/>
      <c r="V242" s="487"/>
      <c r="W242" s="455"/>
      <c r="X242" s="458"/>
      <c r="Y242" s="455"/>
      <c r="Z242" s="455"/>
      <c r="AA242" s="464"/>
      <c r="AB242" s="243">
        <v>3</v>
      </c>
      <c r="AC242" s="253" t="s">
        <v>2060</v>
      </c>
      <c r="AD242" s="239">
        <v>2</v>
      </c>
      <c r="AE242" s="234" t="s">
        <v>1497</v>
      </c>
      <c r="AF242" s="245" t="str">
        <f t="shared" si="12"/>
        <v>Probabilidad</v>
      </c>
      <c r="AG242" s="246" t="s">
        <v>97</v>
      </c>
      <c r="AH242" s="241">
        <f t="shared" si="13"/>
        <v>0.25</v>
      </c>
      <c r="AI242" s="246" t="s">
        <v>98</v>
      </c>
      <c r="AJ242" s="241">
        <f t="shared" si="14"/>
        <v>0.15</v>
      </c>
      <c r="AK242" s="247">
        <f t="shared" si="15"/>
        <v>0.4</v>
      </c>
      <c r="AL242" s="248">
        <f>IFERROR(IF(AND(AF241="Probabilidad",AF242="Probabilidad"),(AL241-(+AL241*AK242)),IF(AND(AF241="Impacto",AF242="Probabilidad"),(AL240-(+AL240*AK242)),IF(AF242="Impacto",AL241,""))),"")</f>
        <v>0.216</v>
      </c>
      <c r="AM242" s="248">
        <f>IFERROR(IF(AND(AF241="Impacto",AF242="Impacto"),(AM241-(+AM241*AK242)),IF(AND(AF241="Probabilidad",AF242="Impacto"),(AM240-(+AM240*AK242)),IF(AF242="Probabilidad",AM241,""))),"")</f>
        <v>0.15000000000000002</v>
      </c>
      <c r="AN242" s="249" t="s">
        <v>99</v>
      </c>
      <c r="AO242" s="249" t="s">
        <v>100</v>
      </c>
      <c r="AP242" s="249" t="s">
        <v>101</v>
      </c>
      <c r="AQ242" s="487"/>
      <c r="AR242" s="463"/>
      <c r="AS242" s="463"/>
      <c r="AT242" s="464"/>
      <c r="AU242" s="463"/>
      <c r="AV242" s="463"/>
      <c r="AW242" s="464"/>
      <c r="AX242" s="464"/>
      <c r="AY242" s="464"/>
      <c r="AZ242" s="736"/>
      <c r="BA242" s="408"/>
      <c r="BB242" s="408"/>
      <c r="BC242" s="408"/>
      <c r="BD242" s="408"/>
      <c r="BE242" s="408"/>
      <c r="BF242" s="408"/>
      <c r="BG242" s="408"/>
      <c r="BH242" s="416"/>
      <c r="BI242" s="416"/>
      <c r="BJ242" s="416"/>
      <c r="BK242" s="416"/>
      <c r="BL242" s="416"/>
      <c r="BM242" s="408"/>
      <c r="BN242" s="408"/>
      <c r="BO242" s="673"/>
    </row>
    <row r="243" spans="1:67" ht="89.25">
      <c r="A243" s="748"/>
      <c r="B243" s="751"/>
      <c r="C243" s="751"/>
      <c r="D243" s="682"/>
      <c r="E243" s="682"/>
      <c r="F243" s="483"/>
      <c r="G243" s="693"/>
      <c r="H243" s="487"/>
      <c r="I243" s="736"/>
      <c r="J243" s="463"/>
      <c r="K243" s="736"/>
      <c r="L243" s="408"/>
      <c r="M243" s="458"/>
      <c r="N243" s="693"/>
      <c r="O243" s="693"/>
      <c r="P243" s="486"/>
      <c r="Q243" s="485"/>
      <c r="R243" s="736"/>
      <c r="S243" s="455"/>
      <c r="T243" s="487" t="s">
        <v>125</v>
      </c>
      <c r="U243" s="455"/>
      <c r="V243" s="487"/>
      <c r="W243" s="455"/>
      <c r="X243" s="458"/>
      <c r="Y243" s="455"/>
      <c r="Z243" s="455"/>
      <c r="AA243" s="464"/>
      <c r="AB243" s="243">
        <v>4</v>
      </c>
      <c r="AC243" s="257" t="s">
        <v>1582</v>
      </c>
      <c r="AD243" s="239">
        <v>1.2</v>
      </c>
      <c r="AE243" s="258" t="s">
        <v>2082</v>
      </c>
      <c r="AF243" s="245" t="str">
        <f t="shared" si="12"/>
        <v>Probabilidad</v>
      </c>
      <c r="AG243" s="246" t="s">
        <v>97</v>
      </c>
      <c r="AH243" s="241">
        <f t="shared" si="13"/>
        <v>0.25</v>
      </c>
      <c r="AI243" s="246" t="s">
        <v>98</v>
      </c>
      <c r="AJ243" s="241">
        <f t="shared" si="14"/>
        <v>0.15</v>
      </c>
      <c r="AK243" s="247">
        <f t="shared" si="15"/>
        <v>0.4</v>
      </c>
      <c r="AL243" s="248">
        <f>IFERROR(IF(AND(AF242="Probabilidad",AF243="Probabilidad"),(AL242-(+AL242*AK243)),IF(AND(AF242="Impacto",AF243="Probabilidad"),(AL241-(+AL241*AK243)),IF(AF243="Impacto",AL242,""))),"")</f>
        <v>0.12959999999999999</v>
      </c>
      <c r="AM243" s="248">
        <f>IFERROR(IF(AND(AF242="Impacto",AF243="Impacto"),(AM242-(+AM242*AK243)),IF(AND(AF242="Probabilidad",AF243="Impacto"),(AM241-(+AM241*AK243)),IF(AF243="Probabilidad",AM242,""))),"")</f>
        <v>0.15000000000000002</v>
      </c>
      <c r="AN243" s="249" t="s">
        <v>99</v>
      </c>
      <c r="AO243" s="249" t="s">
        <v>100</v>
      </c>
      <c r="AP243" s="249" t="s">
        <v>101</v>
      </c>
      <c r="AQ243" s="487"/>
      <c r="AR243" s="463"/>
      <c r="AS243" s="463"/>
      <c r="AT243" s="464"/>
      <c r="AU243" s="463"/>
      <c r="AV243" s="463"/>
      <c r="AW243" s="464"/>
      <c r="AX243" s="464"/>
      <c r="AY243" s="464"/>
      <c r="AZ243" s="736"/>
      <c r="BA243" s="408"/>
      <c r="BB243" s="408"/>
      <c r="BC243" s="408"/>
      <c r="BD243" s="408"/>
      <c r="BE243" s="408"/>
      <c r="BF243" s="408"/>
      <c r="BG243" s="408"/>
      <c r="BH243" s="416"/>
      <c r="BI243" s="416"/>
      <c r="BJ243" s="416"/>
      <c r="BK243" s="416"/>
      <c r="BL243" s="416"/>
      <c r="BM243" s="408"/>
      <c r="BN243" s="408"/>
      <c r="BO243" s="673"/>
    </row>
    <row r="244" spans="1:67" ht="70.5">
      <c r="A244" s="748"/>
      <c r="B244" s="751"/>
      <c r="C244" s="751"/>
      <c r="D244" s="682"/>
      <c r="E244" s="682"/>
      <c r="F244" s="483"/>
      <c r="G244" s="693"/>
      <c r="H244" s="487"/>
      <c r="I244" s="736"/>
      <c r="J244" s="463"/>
      <c r="K244" s="736"/>
      <c r="L244" s="408"/>
      <c r="M244" s="458"/>
      <c r="N244" s="693"/>
      <c r="O244" s="693"/>
      <c r="P244" s="486"/>
      <c r="Q244" s="485"/>
      <c r="R244" s="736"/>
      <c r="S244" s="455"/>
      <c r="T244" s="487" t="s">
        <v>125</v>
      </c>
      <c r="U244" s="455"/>
      <c r="V244" s="487"/>
      <c r="W244" s="455"/>
      <c r="X244" s="458"/>
      <c r="Y244" s="455"/>
      <c r="Z244" s="455"/>
      <c r="AA244" s="464"/>
      <c r="AB244" s="243">
        <v>5</v>
      </c>
      <c r="AC244" s="263" t="s">
        <v>1593</v>
      </c>
      <c r="AD244" s="239">
        <v>3</v>
      </c>
      <c r="AE244" s="237" t="s">
        <v>1495</v>
      </c>
      <c r="AF244" s="245" t="str">
        <f t="shared" si="12"/>
        <v>Impacto</v>
      </c>
      <c r="AG244" s="246" t="s">
        <v>294</v>
      </c>
      <c r="AH244" s="241">
        <f t="shared" si="13"/>
        <v>0.1</v>
      </c>
      <c r="AI244" s="246" t="s">
        <v>98</v>
      </c>
      <c r="AJ244" s="241">
        <f t="shared" si="14"/>
        <v>0.15</v>
      </c>
      <c r="AK244" s="247">
        <f t="shared" si="15"/>
        <v>0.25</v>
      </c>
      <c r="AL244" s="248">
        <f>IFERROR(IF(AND(AF243="Probabilidad",AF244="Probabilidad"),(AL243-(+AL243*AK244)),IF(AND(AF243="Impacto",AF244="Probabilidad"),(AL242-(+AL242*AK244)),IF(AF244="Impacto",AL243,""))),"")</f>
        <v>0.12959999999999999</v>
      </c>
      <c r="AM244" s="248">
        <f>IFERROR(IF(AND(AF243="Impacto",AF244="Impacto"),(AM243-(+AM243*AK244)),IF(AND(AF243="Probabilidad",AF244="Impacto"),(AM242-(+AM242*AK244)),IF(AF244="Probabilidad",AM243,""))),"")</f>
        <v>0.11250000000000002</v>
      </c>
      <c r="AN244" s="249" t="s">
        <v>99</v>
      </c>
      <c r="AO244" s="249" t="s">
        <v>766</v>
      </c>
      <c r="AP244" s="249" t="s">
        <v>101</v>
      </c>
      <c r="AQ244" s="487"/>
      <c r="AR244" s="463"/>
      <c r="AS244" s="463"/>
      <c r="AT244" s="464"/>
      <c r="AU244" s="463"/>
      <c r="AV244" s="463"/>
      <c r="AW244" s="464"/>
      <c r="AX244" s="464"/>
      <c r="AY244" s="464"/>
      <c r="AZ244" s="736"/>
      <c r="BA244" s="408"/>
      <c r="BB244" s="408"/>
      <c r="BC244" s="408"/>
      <c r="BD244" s="408"/>
      <c r="BE244" s="408"/>
      <c r="BF244" s="408"/>
      <c r="BG244" s="408"/>
      <c r="BH244" s="416"/>
      <c r="BI244" s="416"/>
      <c r="BJ244" s="416"/>
      <c r="BK244" s="416"/>
      <c r="BL244" s="416"/>
      <c r="BM244" s="408"/>
      <c r="BN244" s="408"/>
      <c r="BO244" s="673"/>
    </row>
    <row r="245" spans="1:67" ht="70.5">
      <c r="A245" s="748"/>
      <c r="B245" s="751"/>
      <c r="C245" s="751"/>
      <c r="D245" s="682" t="s">
        <v>1470</v>
      </c>
      <c r="E245" s="682" t="s">
        <v>759</v>
      </c>
      <c r="F245" s="483">
        <v>5</v>
      </c>
      <c r="G245" s="408" t="s">
        <v>2083</v>
      </c>
      <c r="H245" s="487" t="s">
        <v>1472</v>
      </c>
      <c r="I245" s="736" t="s">
        <v>1473</v>
      </c>
      <c r="J245" s="463" t="s">
        <v>2084</v>
      </c>
      <c r="K245" s="736" t="s">
        <v>192</v>
      </c>
      <c r="L245" s="408" t="s">
        <v>328</v>
      </c>
      <c r="M245" s="464" t="s">
        <v>1475</v>
      </c>
      <c r="N245" s="408" t="s">
        <v>2085</v>
      </c>
      <c r="O245" s="408" t="s">
        <v>2086</v>
      </c>
      <c r="P245" s="484" t="s">
        <v>114</v>
      </c>
      <c r="Q245" s="485" t="s">
        <v>114</v>
      </c>
      <c r="R245" s="487" t="s">
        <v>233</v>
      </c>
      <c r="S245" s="455">
        <f>IF(R245="Muy Alta",100%,IF(R245="Alta",80%,IF(R245="Media",60%,IF(R245="Baja",40%,IF(R245="Muy Baja",20%,"")))))</f>
        <v>0.8</v>
      </c>
      <c r="T245" s="487" t="s">
        <v>125</v>
      </c>
      <c r="U245" s="455">
        <f>IF(T245="Catastrófico",100%,IF(T245="Mayor",80%,IF(T245="Moderado",60%,IF(T245="Menor",40%,IF(T245="Leve",20%,"")))))</f>
        <v>0.2</v>
      </c>
      <c r="V245" s="487" t="s">
        <v>195</v>
      </c>
      <c r="W245" s="455">
        <f>IF(V245="Catastrófico",100%,IF(V245="Mayor",80%,IF(V245="Moderado",60%,IF(V245="Menor",40%,IF(V245="Leve",20%,"")))))</f>
        <v>0.4</v>
      </c>
      <c r="X245" s="458" t="str">
        <f>IF(Y245=100%,"Catastrófico",IF(Y245=80%,"Mayor",IF(Y245=60%,"Moderado",IF(Y245=40%,"Menor",IF(Y245=20%,"Leve","")))))</f>
        <v>Menor</v>
      </c>
      <c r="Y245" s="455">
        <f>IF(AND(U245="",W245=""),"",MAX(U245,W245))</f>
        <v>0.4</v>
      </c>
      <c r="Z245" s="455" t="str">
        <f>CONCATENATE(R245,X245)</f>
        <v>AltaMenor</v>
      </c>
      <c r="AA245" s="464" t="str">
        <f>IF(Z245="Muy AltaLeve","Alto",IF(Z245="Muy AltaMenor","Alto",IF(Z245="Muy AltaModerado","Alto",IF(Z245="Muy AltaMayor","Alto",IF(Z245="Muy AltaCatastrófico","Extremo",IF(Z245="AltaLeve","Moderado",IF(Z245="AltaMenor","Moderado",IF(Z245="AltaModerado","Alto",IF(Z245="AltaMayor","Alto",IF(Z245="AltaCatastrófico","Extremo",IF(Z245="MediaLeve","Moderado",IF(Z245="MediaMenor","Moderado",IF(Z245="MediaModerado","Moderado",IF(Z245="MediaMayor","Alto",IF(Z245="MediaCatastrófico","Extremo",IF(Z245="BajaLeve","Bajo",IF(Z245="BajaMenor","Moderado",IF(Z245="BajaModerado","Moderado",IF(Z245="BajaMayor","Alto",IF(Z245="BajaCatastrófico","Extremo",IF(Z245="Muy BajaLeve","Bajo",IF(Z245="Muy BajaMenor","Bajo",IF(Z245="Muy BajaModerado","Moderado",IF(Z245="Muy BajaMayor","Alto",IF(Z245="Muy BajaCatastrófico","Extremo","")))))))))))))))))))))))))</f>
        <v>Moderado</v>
      </c>
      <c r="AB245" s="243">
        <v>1</v>
      </c>
      <c r="AC245" s="263" t="s">
        <v>2087</v>
      </c>
      <c r="AD245" s="259">
        <v>2</v>
      </c>
      <c r="AE245" s="237" t="s">
        <v>1575</v>
      </c>
      <c r="AF245" s="245" t="str">
        <f t="shared" si="12"/>
        <v>Probabilidad</v>
      </c>
      <c r="AG245" s="246" t="s">
        <v>97</v>
      </c>
      <c r="AH245" s="241">
        <f t="shared" si="13"/>
        <v>0.25</v>
      </c>
      <c r="AI245" s="246" t="s">
        <v>710</v>
      </c>
      <c r="AJ245" s="241">
        <f t="shared" si="14"/>
        <v>0.25</v>
      </c>
      <c r="AK245" s="247">
        <f t="shared" si="15"/>
        <v>0.5</v>
      </c>
      <c r="AL245" s="248">
        <f>IFERROR(IF(AF245="Probabilidad",(S245-(+S245*AK245)),IF(AF245="Impacto",S245,"")),"")</f>
        <v>0.4</v>
      </c>
      <c r="AM245" s="248">
        <f>IFERROR(IF(AF245="Impacto",(Y245-(+Y245*AK245)),IF(AF245="Probabilidad",Y245,"")),"")</f>
        <v>0.4</v>
      </c>
      <c r="AN245" s="249" t="s">
        <v>99</v>
      </c>
      <c r="AO245" s="249" t="s">
        <v>100</v>
      </c>
      <c r="AP245" s="249" t="s">
        <v>101</v>
      </c>
      <c r="AQ245" s="487" t="s">
        <v>2088</v>
      </c>
      <c r="AR245" s="462">
        <f>S245</f>
        <v>0.8</v>
      </c>
      <c r="AS245" s="462">
        <f>IF(AL245="","",MIN(AL245:AL249))</f>
        <v>0.12</v>
      </c>
      <c r="AT245" s="464" t="str">
        <f>IFERROR(IF(AS245="","",IF(AS245&lt;=0.2,"Muy Baja",IF(AS245&lt;=0.4,"Baja",IF(AS245&lt;=0.6,"Media",IF(AS245&lt;=0.8,"Alta","Muy Alta"))))),"")</f>
        <v>Muy Baja</v>
      </c>
      <c r="AU245" s="462">
        <f>Y245</f>
        <v>0.4</v>
      </c>
      <c r="AV245" s="462">
        <f>IF(AM245="","",MIN(AM245:AM249))</f>
        <v>0.22500000000000003</v>
      </c>
      <c r="AW245" s="464" t="str">
        <f>IFERROR(IF(AV245="","",IF(AV245&lt;=0.2,"Leve",IF(AV245&lt;=0.4,"Menor",IF(AV245&lt;=0.6,"Moderado",IF(AV245&lt;=0.8,"Mayor","Catastrófico"))))),"")</f>
        <v>Menor</v>
      </c>
      <c r="AX245" s="464" t="str">
        <f>AA245</f>
        <v>Moderado</v>
      </c>
      <c r="AY245" s="464" t="str">
        <f>IFERROR(IF(OR(AND(AT245="Muy Baja",AW245="Leve"),AND(AT245="Muy Baja",AW245="Menor"),AND(AT245="Baja",AW245="Leve")),"Bajo",IF(OR(AND(AT245="Muy baja",AW245="Moderado"),AND(AT245="Baja",AW245="Menor"),AND(AT245="Baja",AW245="Moderado"),AND(AT245="Media",AW245="Leve"),AND(AT245="Media",AW245="Menor"),AND(AT245="Media",AW245="Moderado"),AND(AT245="Alta",AW245="Leve"),AND(AT245="Alta",AW245="Menor")),"Moderado",IF(OR(AND(AT245="Muy Baja",AW245="Mayor"),AND(AT245="Baja",AW245="Mayor"),AND(AT245="Media",AW245="Mayor"),AND(AT245="Alta",AW245="Moderado"),AND(AT245="Alta",AW245="Mayor"),AND(AT245="Muy Alta",AW245="Leve"),AND(AT245="Muy Alta",AW245="Menor"),AND(AT245="Muy Alta",AW245="Moderado"),AND(AT245="Muy Alta",AW245="Mayor")),"Alto",IF(OR(AND(AT245="Muy Baja",AW245="Catastrófico"),AND(AT245="Baja",AW245="Catastrófico"),AND(AT245="Media",AW245="Catastrófico"),AND(AT245="Alta",AW245="Catastrófico"),AND(AT245="Muy Alta",AW245="Catastrófico")),"Extremo","")))),"")</f>
        <v>Bajo</v>
      </c>
      <c r="AZ245" s="736" t="s">
        <v>132</v>
      </c>
      <c r="BA245" s="408" t="s">
        <v>114</v>
      </c>
      <c r="BB245" s="408" t="s">
        <v>114</v>
      </c>
      <c r="BC245" s="408" t="s">
        <v>114</v>
      </c>
      <c r="BD245" s="408" t="s">
        <v>114</v>
      </c>
      <c r="BE245" s="408" t="s">
        <v>114</v>
      </c>
      <c r="BF245" s="408"/>
      <c r="BG245" s="408"/>
      <c r="BH245" s="416" t="s">
        <v>114</v>
      </c>
      <c r="BI245" s="416"/>
      <c r="BJ245" s="416"/>
      <c r="BK245" s="416"/>
      <c r="BL245" s="416" t="s">
        <v>114</v>
      </c>
      <c r="BM245" s="408" t="s">
        <v>616</v>
      </c>
      <c r="BN245" s="408" t="s">
        <v>114</v>
      </c>
      <c r="BO245" s="673" t="s">
        <v>114</v>
      </c>
    </row>
    <row r="246" spans="1:67" ht="70.5">
      <c r="A246" s="748"/>
      <c r="B246" s="751"/>
      <c r="C246" s="751"/>
      <c r="D246" s="682"/>
      <c r="E246" s="682"/>
      <c r="F246" s="483"/>
      <c r="G246" s="408"/>
      <c r="H246" s="487"/>
      <c r="I246" s="736"/>
      <c r="J246" s="463"/>
      <c r="K246" s="736"/>
      <c r="L246" s="408"/>
      <c r="M246" s="464"/>
      <c r="N246" s="408"/>
      <c r="O246" s="408"/>
      <c r="P246" s="484"/>
      <c r="Q246" s="485"/>
      <c r="R246" s="487"/>
      <c r="S246" s="455"/>
      <c r="T246" s="487" t="s">
        <v>125</v>
      </c>
      <c r="U246" s="455"/>
      <c r="V246" s="487" t="s">
        <v>195</v>
      </c>
      <c r="W246" s="455"/>
      <c r="X246" s="458"/>
      <c r="Y246" s="455"/>
      <c r="Z246" s="455"/>
      <c r="AA246" s="464"/>
      <c r="AB246" s="243">
        <v>2</v>
      </c>
      <c r="AC246" s="263" t="s">
        <v>2089</v>
      </c>
      <c r="AD246" s="259" t="s">
        <v>376</v>
      </c>
      <c r="AE246" s="237" t="s">
        <v>1493</v>
      </c>
      <c r="AF246" s="245" t="str">
        <f t="shared" si="12"/>
        <v>Impacto</v>
      </c>
      <c r="AG246" s="246" t="s">
        <v>294</v>
      </c>
      <c r="AH246" s="241">
        <f t="shared" si="13"/>
        <v>0.1</v>
      </c>
      <c r="AI246" s="246" t="s">
        <v>98</v>
      </c>
      <c r="AJ246" s="241">
        <f t="shared" si="14"/>
        <v>0.15</v>
      </c>
      <c r="AK246" s="247">
        <f t="shared" si="15"/>
        <v>0.25</v>
      </c>
      <c r="AL246" s="248">
        <f>IFERROR(IF(AND(AF245="Probabilidad",AF246="Probabilidad"),(AL245-(+AL245*AK246)),IF(AF246="Probabilidad",(S245-(+S245*AK246)),IF(AF246="Impacto",AL245,""))),"")</f>
        <v>0.4</v>
      </c>
      <c r="AM246" s="248">
        <f>IFERROR(IF(AND(AF245="Impacto",AF246="Impacto"),(AM245-(+AM245*AK246)),IF(AF246="Impacto",(Y245-(+Y245*AK246)),IF(AF246="Probabilidad",AM245,""))),"")</f>
        <v>0.30000000000000004</v>
      </c>
      <c r="AN246" s="249" t="s">
        <v>99</v>
      </c>
      <c r="AO246" s="249" t="s">
        <v>100</v>
      </c>
      <c r="AP246" s="249" t="s">
        <v>101</v>
      </c>
      <c r="AQ246" s="487"/>
      <c r="AR246" s="463"/>
      <c r="AS246" s="463"/>
      <c r="AT246" s="464"/>
      <c r="AU246" s="463"/>
      <c r="AV246" s="463"/>
      <c r="AW246" s="464"/>
      <c r="AX246" s="464"/>
      <c r="AY246" s="464"/>
      <c r="AZ246" s="736"/>
      <c r="BA246" s="408"/>
      <c r="BB246" s="408"/>
      <c r="BC246" s="408"/>
      <c r="BD246" s="408"/>
      <c r="BE246" s="408"/>
      <c r="BF246" s="408"/>
      <c r="BG246" s="408"/>
      <c r="BH246" s="416"/>
      <c r="BI246" s="416"/>
      <c r="BJ246" s="416"/>
      <c r="BK246" s="416"/>
      <c r="BL246" s="416"/>
      <c r="BM246" s="408"/>
      <c r="BN246" s="408"/>
      <c r="BO246" s="673"/>
    </row>
    <row r="247" spans="1:67" ht="70.5">
      <c r="A247" s="748"/>
      <c r="B247" s="751"/>
      <c r="C247" s="751"/>
      <c r="D247" s="682"/>
      <c r="E247" s="682"/>
      <c r="F247" s="483"/>
      <c r="G247" s="408"/>
      <c r="H247" s="487"/>
      <c r="I247" s="736"/>
      <c r="J247" s="463"/>
      <c r="K247" s="736"/>
      <c r="L247" s="408"/>
      <c r="M247" s="464"/>
      <c r="N247" s="408"/>
      <c r="O247" s="408"/>
      <c r="P247" s="484"/>
      <c r="Q247" s="485"/>
      <c r="R247" s="487"/>
      <c r="S247" s="455"/>
      <c r="T247" s="487" t="s">
        <v>125</v>
      </c>
      <c r="U247" s="455"/>
      <c r="V247" s="487" t="s">
        <v>195</v>
      </c>
      <c r="W247" s="455"/>
      <c r="X247" s="458"/>
      <c r="Y247" s="455"/>
      <c r="Z247" s="455"/>
      <c r="AA247" s="464"/>
      <c r="AB247" s="243">
        <v>3</v>
      </c>
      <c r="AC247" s="263" t="s">
        <v>2090</v>
      </c>
      <c r="AD247" s="259">
        <v>2.2999999999999998</v>
      </c>
      <c r="AE247" s="237" t="s">
        <v>2091</v>
      </c>
      <c r="AF247" s="245" t="str">
        <f t="shared" si="12"/>
        <v>Probabilidad</v>
      </c>
      <c r="AG247" s="246" t="s">
        <v>250</v>
      </c>
      <c r="AH247" s="241">
        <f t="shared" si="13"/>
        <v>0.15</v>
      </c>
      <c r="AI247" s="246" t="s">
        <v>710</v>
      </c>
      <c r="AJ247" s="241">
        <f t="shared" si="14"/>
        <v>0.25</v>
      </c>
      <c r="AK247" s="247">
        <f t="shared" si="15"/>
        <v>0.4</v>
      </c>
      <c r="AL247" s="248">
        <f>IFERROR(IF(AND(AF246="Probabilidad",AF247="Probabilidad"),(AL246-(+AL246*AK247)),IF(AND(AF246="Impacto",AF247="Probabilidad"),(AL245-(+AL245*AK247)),IF(AF247="Impacto",AL246,""))),"")</f>
        <v>0.24</v>
      </c>
      <c r="AM247" s="248">
        <f>IFERROR(IF(AND(AF246="Impacto",AF247="Impacto"),(AM246-(+AM246*AK247)),IF(AND(AF246="Probabilidad",AF247="Impacto"),(AM245-(+AM245*AK247)),IF(AF247="Probabilidad",AM246,""))),"")</f>
        <v>0.30000000000000004</v>
      </c>
      <c r="AN247" s="249" t="s">
        <v>99</v>
      </c>
      <c r="AO247" s="249" t="s">
        <v>100</v>
      </c>
      <c r="AP247" s="249" t="s">
        <v>101</v>
      </c>
      <c r="AQ247" s="487"/>
      <c r="AR247" s="463"/>
      <c r="AS247" s="463"/>
      <c r="AT247" s="464"/>
      <c r="AU247" s="463"/>
      <c r="AV247" s="463"/>
      <c r="AW247" s="464"/>
      <c r="AX247" s="464"/>
      <c r="AY247" s="464"/>
      <c r="AZ247" s="736"/>
      <c r="BA247" s="408"/>
      <c r="BB247" s="408"/>
      <c r="BC247" s="408"/>
      <c r="BD247" s="408"/>
      <c r="BE247" s="408"/>
      <c r="BF247" s="408"/>
      <c r="BG247" s="408"/>
      <c r="BH247" s="416"/>
      <c r="BI247" s="416"/>
      <c r="BJ247" s="416"/>
      <c r="BK247" s="416"/>
      <c r="BL247" s="416"/>
      <c r="BM247" s="408"/>
      <c r="BN247" s="408"/>
      <c r="BO247" s="673"/>
    </row>
    <row r="248" spans="1:67" ht="70.5">
      <c r="A248" s="748"/>
      <c r="B248" s="751"/>
      <c r="C248" s="751"/>
      <c r="D248" s="682"/>
      <c r="E248" s="682"/>
      <c r="F248" s="483"/>
      <c r="G248" s="408"/>
      <c r="H248" s="487"/>
      <c r="I248" s="736"/>
      <c r="J248" s="463"/>
      <c r="K248" s="736"/>
      <c r="L248" s="408"/>
      <c r="M248" s="464"/>
      <c r="N248" s="408"/>
      <c r="O248" s="408"/>
      <c r="P248" s="484"/>
      <c r="Q248" s="485"/>
      <c r="R248" s="487"/>
      <c r="S248" s="455"/>
      <c r="T248" s="487" t="s">
        <v>125</v>
      </c>
      <c r="U248" s="455"/>
      <c r="V248" s="487" t="s">
        <v>195</v>
      </c>
      <c r="W248" s="455"/>
      <c r="X248" s="458"/>
      <c r="Y248" s="455"/>
      <c r="Z248" s="455"/>
      <c r="AA248" s="464"/>
      <c r="AB248" s="243">
        <v>4</v>
      </c>
      <c r="AC248" s="263" t="s">
        <v>2068</v>
      </c>
      <c r="AD248" s="259">
        <v>3</v>
      </c>
      <c r="AE248" s="237" t="s">
        <v>2092</v>
      </c>
      <c r="AF248" s="245" t="str">
        <f t="shared" si="12"/>
        <v>Probabilidad</v>
      </c>
      <c r="AG248" s="246" t="s">
        <v>97</v>
      </c>
      <c r="AH248" s="241">
        <f t="shared" si="13"/>
        <v>0.25</v>
      </c>
      <c r="AI248" s="246" t="s">
        <v>710</v>
      </c>
      <c r="AJ248" s="241">
        <f t="shared" si="14"/>
        <v>0.25</v>
      </c>
      <c r="AK248" s="247">
        <f t="shared" si="15"/>
        <v>0.5</v>
      </c>
      <c r="AL248" s="248">
        <f>IFERROR(IF(AND(AF247="Probabilidad",AF248="Probabilidad"),(AL247-(+AL247*AK248)),IF(AND(AF247="Impacto",AF248="Probabilidad"),(AL246-(+AL246*AK248)),IF(AF248="Impacto",AL247,""))),"")</f>
        <v>0.12</v>
      </c>
      <c r="AM248" s="248">
        <f>IFERROR(IF(AND(AF247="Impacto",AF248="Impacto"),(AM247-(+AM247*AK248)),IF(AND(AF247="Probabilidad",AF248="Impacto"),(AM246-(+AM246*AK248)),IF(AF248="Probabilidad",AM247,""))),"")</f>
        <v>0.30000000000000004</v>
      </c>
      <c r="AN248" s="249" t="s">
        <v>99</v>
      </c>
      <c r="AO248" s="249" t="s">
        <v>100</v>
      </c>
      <c r="AP248" s="249" t="s">
        <v>101</v>
      </c>
      <c r="AQ248" s="487"/>
      <c r="AR248" s="463"/>
      <c r="AS248" s="463"/>
      <c r="AT248" s="464"/>
      <c r="AU248" s="463"/>
      <c r="AV248" s="463"/>
      <c r="AW248" s="464"/>
      <c r="AX248" s="464"/>
      <c r="AY248" s="464"/>
      <c r="AZ248" s="736"/>
      <c r="BA248" s="408"/>
      <c r="BB248" s="408"/>
      <c r="BC248" s="408"/>
      <c r="BD248" s="408"/>
      <c r="BE248" s="408"/>
      <c r="BF248" s="408"/>
      <c r="BG248" s="408"/>
      <c r="BH248" s="416"/>
      <c r="BI248" s="416"/>
      <c r="BJ248" s="416"/>
      <c r="BK248" s="416"/>
      <c r="BL248" s="416"/>
      <c r="BM248" s="408"/>
      <c r="BN248" s="408"/>
      <c r="BO248" s="673"/>
    </row>
    <row r="249" spans="1:67" ht="70.5">
      <c r="A249" s="748"/>
      <c r="B249" s="751"/>
      <c r="C249" s="751"/>
      <c r="D249" s="682"/>
      <c r="E249" s="682"/>
      <c r="F249" s="483"/>
      <c r="G249" s="408"/>
      <c r="H249" s="487"/>
      <c r="I249" s="736"/>
      <c r="J249" s="463"/>
      <c r="K249" s="736"/>
      <c r="L249" s="408"/>
      <c r="M249" s="464"/>
      <c r="N249" s="408"/>
      <c r="O249" s="408"/>
      <c r="P249" s="484"/>
      <c r="Q249" s="485"/>
      <c r="R249" s="487"/>
      <c r="S249" s="455"/>
      <c r="T249" s="487" t="s">
        <v>125</v>
      </c>
      <c r="U249" s="455"/>
      <c r="V249" s="487" t="s">
        <v>195</v>
      </c>
      <c r="W249" s="455"/>
      <c r="X249" s="458"/>
      <c r="Y249" s="455"/>
      <c r="Z249" s="455"/>
      <c r="AA249" s="464"/>
      <c r="AB249" s="243">
        <v>5</v>
      </c>
      <c r="AC249" s="263" t="s">
        <v>2069</v>
      </c>
      <c r="AD249" s="239">
        <v>3</v>
      </c>
      <c r="AE249" s="237" t="s">
        <v>2092</v>
      </c>
      <c r="AF249" s="245" t="str">
        <f t="shared" si="12"/>
        <v>Impacto</v>
      </c>
      <c r="AG249" s="246" t="s">
        <v>294</v>
      </c>
      <c r="AH249" s="241">
        <f t="shared" si="13"/>
        <v>0.1</v>
      </c>
      <c r="AI249" s="246" t="s">
        <v>98</v>
      </c>
      <c r="AJ249" s="241">
        <f t="shared" si="14"/>
        <v>0.15</v>
      </c>
      <c r="AK249" s="247">
        <f t="shared" si="15"/>
        <v>0.25</v>
      </c>
      <c r="AL249" s="248">
        <f>IFERROR(IF(AND(AF248="Probabilidad",AF249="Probabilidad"),(AL248-(+AL248*AK249)),IF(AND(AF248="Impacto",AF249="Probabilidad"),(AL247-(+AL247*AK249)),IF(AF249="Impacto",AL248,""))),"")</f>
        <v>0.12</v>
      </c>
      <c r="AM249" s="248">
        <f>IFERROR(IF(AND(AF248="Impacto",AF249="Impacto"),(AM248-(+AM248*AK249)),IF(AND(AF248="Probabilidad",AF249="Impacto"),(AM247-(+AM247*AK249)),IF(AF249="Probabilidad",AM248,""))),"")</f>
        <v>0.22500000000000003</v>
      </c>
      <c r="AN249" s="249" t="s">
        <v>99</v>
      </c>
      <c r="AO249" s="249" t="s">
        <v>766</v>
      </c>
      <c r="AP249" s="249" t="s">
        <v>101</v>
      </c>
      <c r="AQ249" s="487"/>
      <c r="AR249" s="463"/>
      <c r="AS249" s="463"/>
      <c r="AT249" s="464"/>
      <c r="AU249" s="463"/>
      <c r="AV249" s="463"/>
      <c r="AW249" s="464"/>
      <c r="AX249" s="464"/>
      <c r="AY249" s="464"/>
      <c r="AZ249" s="736"/>
      <c r="BA249" s="408"/>
      <c r="BB249" s="408"/>
      <c r="BC249" s="408"/>
      <c r="BD249" s="408"/>
      <c r="BE249" s="408"/>
      <c r="BF249" s="408"/>
      <c r="BG249" s="408"/>
      <c r="BH249" s="416"/>
      <c r="BI249" s="416"/>
      <c r="BJ249" s="416"/>
      <c r="BK249" s="416"/>
      <c r="BL249" s="416"/>
      <c r="BM249" s="408"/>
      <c r="BN249" s="408"/>
      <c r="BO249" s="673"/>
    </row>
    <row r="250" spans="1:67" ht="78.75">
      <c r="A250" s="748"/>
      <c r="B250" s="751"/>
      <c r="C250" s="751"/>
      <c r="D250" s="682" t="s">
        <v>1470</v>
      </c>
      <c r="E250" s="682" t="s">
        <v>759</v>
      </c>
      <c r="F250" s="483">
        <v>6</v>
      </c>
      <c r="G250" s="408" t="s">
        <v>2093</v>
      </c>
      <c r="H250" s="487" t="s">
        <v>1472</v>
      </c>
      <c r="I250" s="736" t="s">
        <v>1487</v>
      </c>
      <c r="J250" s="463" t="s">
        <v>2094</v>
      </c>
      <c r="K250" s="736" t="s">
        <v>192</v>
      </c>
      <c r="L250" s="408" t="s">
        <v>328</v>
      </c>
      <c r="M250" s="464" t="s">
        <v>1475</v>
      </c>
      <c r="N250" s="408" t="s">
        <v>2062</v>
      </c>
      <c r="O250" s="408" t="s">
        <v>2095</v>
      </c>
      <c r="P250" s="486" t="s">
        <v>114</v>
      </c>
      <c r="Q250" s="411" t="s">
        <v>114</v>
      </c>
      <c r="R250" s="487" t="s">
        <v>233</v>
      </c>
      <c r="S250" s="455">
        <f>IF(R250="Muy Alta",100%,IF(R250="Alta",80%,IF(R250="Media",60%,IF(R250="Baja",40%,IF(R250="Muy Baja",20%,"")))))</f>
        <v>0.8</v>
      </c>
      <c r="T250" s="487" t="s">
        <v>125</v>
      </c>
      <c r="U250" s="455">
        <f>IF(T250="Catastrófico",100%,IF(T250="Mayor",80%,IF(T250="Moderado",60%,IF(T250="Menor",40%,IF(T250="Leve",20%,"")))))</f>
        <v>0.2</v>
      </c>
      <c r="V250" s="487" t="s">
        <v>195</v>
      </c>
      <c r="W250" s="455">
        <f>IF(V250="Catastrófico",100%,IF(V250="Mayor",80%,IF(V250="Moderado",60%,IF(V250="Menor",40%,IF(V250="Leve",20%,"")))))</f>
        <v>0.4</v>
      </c>
      <c r="X250" s="458" t="str">
        <f>IF(Y250=100%,"Catastrófico",IF(Y250=80%,"Mayor",IF(Y250=60%,"Moderado",IF(Y250=40%,"Menor",IF(Y250=20%,"Leve","")))))</f>
        <v>Menor</v>
      </c>
      <c r="Y250" s="455">
        <f>IF(AND(U250="",W250=""),"",MAX(U250,W250))</f>
        <v>0.4</v>
      </c>
      <c r="Z250" s="455" t="str">
        <f>CONCATENATE(R250,X250)</f>
        <v>AltaMenor</v>
      </c>
      <c r="AA250" s="464" t="str">
        <f>IF(Z250="Muy AltaLeve","Alto",IF(Z250="Muy AltaMenor","Alto",IF(Z250="Muy AltaModerado","Alto",IF(Z250="Muy AltaMayor","Alto",IF(Z250="Muy AltaCatastrófico","Extremo",IF(Z250="AltaLeve","Moderado",IF(Z250="AltaMenor","Moderado",IF(Z250="AltaModerado","Alto",IF(Z250="AltaMayor","Alto",IF(Z250="AltaCatastrófico","Extremo",IF(Z250="MediaLeve","Moderado",IF(Z250="MediaMenor","Moderado",IF(Z250="MediaModerado","Moderado",IF(Z250="MediaMayor","Alto",IF(Z250="MediaCatastrófico","Extremo",IF(Z250="BajaLeve","Bajo",IF(Z250="BajaMenor","Moderado",IF(Z250="BajaModerado","Moderado",IF(Z250="BajaMayor","Alto",IF(Z250="BajaCatastrófico","Extremo",IF(Z250="Muy BajaLeve","Bajo",IF(Z250="Muy BajaMenor","Bajo",IF(Z250="Muy BajaModerado","Moderado",IF(Z250="Muy BajaMayor","Alto",IF(Z250="Muy BajaCatastrófico","Extremo","")))))))))))))))))))))))))</f>
        <v>Moderado</v>
      </c>
      <c r="AB250" s="243">
        <v>1</v>
      </c>
      <c r="AC250" s="239" t="s">
        <v>2096</v>
      </c>
      <c r="AD250" s="239">
        <v>1</v>
      </c>
      <c r="AE250" s="237" t="s">
        <v>133</v>
      </c>
      <c r="AF250" s="245" t="str">
        <f t="shared" si="12"/>
        <v>Probabilidad</v>
      </c>
      <c r="AG250" s="246" t="s">
        <v>250</v>
      </c>
      <c r="AH250" s="241">
        <f t="shared" si="13"/>
        <v>0.15</v>
      </c>
      <c r="AI250" s="246" t="s">
        <v>98</v>
      </c>
      <c r="AJ250" s="241">
        <f t="shared" si="14"/>
        <v>0.15</v>
      </c>
      <c r="AK250" s="247">
        <f t="shared" si="15"/>
        <v>0.3</v>
      </c>
      <c r="AL250" s="248">
        <f>IFERROR(IF(AF250="Probabilidad",(S250-(+S250*AK250)),IF(AF250="Impacto",S250,"")),"")</f>
        <v>0.56000000000000005</v>
      </c>
      <c r="AM250" s="248">
        <f>IFERROR(IF(AF250="Impacto",(Y250-(+Y250*AK250)),IF(AF250="Probabilidad",Y250,"")),"")</f>
        <v>0.4</v>
      </c>
      <c r="AN250" s="249" t="s">
        <v>1420</v>
      </c>
      <c r="AO250" s="249" t="s">
        <v>100</v>
      </c>
      <c r="AP250" s="249" t="s">
        <v>101</v>
      </c>
      <c r="AQ250" s="487" t="s">
        <v>2097</v>
      </c>
      <c r="AR250" s="462">
        <f>S250</f>
        <v>0.8</v>
      </c>
      <c r="AS250" s="462">
        <f>IF(AL250="","",MIN(AL250:AL255))</f>
        <v>7.0560000000000012E-2</v>
      </c>
      <c r="AT250" s="464" t="str">
        <f>IFERROR(IF(AS250="","",IF(AS250&lt;=0.2,"Muy Baja",IF(AS250&lt;=0.4,"Baja",IF(AS250&lt;=0.6,"Media",IF(AS250&lt;=0.8,"Alta","Muy Alta"))))),"")</f>
        <v>Muy Baja</v>
      </c>
      <c r="AU250" s="462">
        <f>Y250</f>
        <v>0.4</v>
      </c>
      <c r="AV250" s="462">
        <f>IF(AM250="","",MIN(AM250:AM255))</f>
        <v>0.30000000000000004</v>
      </c>
      <c r="AW250" s="464" t="str">
        <f>IFERROR(IF(AV250="","",IF(AV250&lt;=0.2,"Leve",IF(AV250&lt;=0.4,"Menor",IF(AV250&lt;=0.6,"Moderado",IF(AV250&lt;=0.8,"Mayor","Catastrófico"))))),"")</f>
        <v>Menor</v>
      </c>
      <c r="AX250" s="464" t="str">
        <f>AA250</f>
        <v>Moderado</v>
      </c>
      <c r="AY250" s="464" t="str">
        <f>IFERROR(IF(OR(AND(AT250="Muy Baja",AW250="Leve"),AND(AT250="Muy Baja",AW250="Menor"),AND(AT250="Baja",AW250="Leve")),"Bajo",IF(OR(AND(AT250="Muy baja",AW250="Moderado"),AND(AT250="Baja",AW250="Menor"),AND(AT250="Baja",AW250="Moderado"),AND(AT250="Media",AW250="Leve"),AND(AT250="Media",AW250="Menor"),AND(AT250="Media",AW250="Moderado"),AND(AT250="Alta",AW250="Leve"),AND(AT250="Alta",AW250="Menor")),"Moderado",IF(OR(AND(AT250="Muy Baja",AW250="Mayor"),AND(AT250="Baja",AW250="Mayor"),AND(AT250="Media",AW250="Mayor"),AND(AT250="Alta",AW250="Moderado"),AND(AT250="Alta",AW250="Mayor"),AND(AT250="Muy Alta",AW250="Leve"),AND(AT250="Muy Alta",AW250="Menor"),AND(AT250="Muy Alta",AW250="Moderado"),AND(AT250="Muy Alta",AW250="Mayor")),"Alto",IF(OR(AND(AT250="Muy Baja",AW250="Catastrófico"),AND(AT250="Baja",AW250="Catastrófico"),AND(AT250="Media",AW250="Catastrófico"),AND(AT250="Alta",AW250="Catastrófico"),AND(AT250="Muy Alta",AW250="Catastrófico")),"Extremo","")))),"")</f>
        <v>Bajo</v>
      </c>
      <c r="AZ250" s="736" t="s">
        <v>132</v>
      </c>
      <c r="BA250" s="408" t="s">
        <v>114</v>
      </c>
      <c r="BB250" s="408" t="s">
        <v>114</v>
      </c>
      <c r="BC250" s="408" t="s">
        <v>114</v>
      </c>
      <c r="BD250" s="408" t="s">
        <v>114</v>
      </c>
      <c r="BE250" s="408" t="s">
        <v>114</v>
      </c>
      <c r="BF250" s="408"/>
      <c r="BG250" s="408"/>
      <c r="BH250" s="416" t="s">
        <v>114</v>
      </c>
      <c r="BI250" s="416"/>
      <c r="BJ250" s="416"/>
      <c r="BK250" s="416"/>
      <c r="BL250" s="416" t="s">
        <v>114</v>
      </c>
      <c r="BM250" s="408" t="s">
        <v>616</v>
      </c>
      <c r="BN250" s="408" t="s">
        <v>114</v>
      </c>
      <c r="BO250" s="673" t="s">
        <v>114</v>
      </c>
    </row>
    <row r="251" spans="1:67" ht="70.5">
      <c r="A251" s="748"/>
      <c r="B251" s="751"/>
      <c r="C251" s="751"/>
      <c r="D251" s="682"/>
      <c r="E251" s="682"/>
      <c r="F251" s="483"/>
      <c r="G251" s="408"/>
      <c r="H251" s="487"/>
      <c r="I251" s="736"/>
      <c r="J251" s="463"/>
      <c r="K251" s="736"/>
      <c r="L251" s="408"/>
      <c r="M251" s="464"/>
      <c r="N251" s="408"/>
      <c r="O251" s="408"/>
      <c r="P251" s="486"/>
      <c r="Q251" s="411"/>
      <c r="R251" s="487"/>
      <c r="S251" s="455"/>
      <c r="T251" s="487" t="s">
        <v>125</v>
      </c>
      <c r="U251" s="455"/>
      <c r="V251" s="487" t="s">
        <v>195</v>
      </c>
      <c r="W251" s="455"/>
      <c r="X251" s="458"/>
      <c r="Y251" s="455"/>
      <c r="Z251" s="455"/>
      <c r="AA251" s="464"/>
      <c r="AB251" s="243">
        <v>2</v>
      </c>
      <c r="AC251" s="239" t="s">
        <v>2098</v>
      </c>
      <c r="AD251" s="239">
        <v>4</v>
      </c>
      <c r="AE251" s="234" t="s">
        <v>1495</v>
      </c>
      <c r="AF251" s="245" t="str">
        <f t="shared" si="12"/>
        <v>Probabilidad</v>
      </c>
      <c r="AG251" s="246" t="s">
        <v>97</v>
      </c>
      <c r="AH251" s="241">
        <f t="shared" si="13"/>
        <v>0.25</v>
      </c>
      <c r="AI251" s="246" t="s">
        <v>98</v>
      </c>
      <c r="AJ251" s="241">
        <f t="shared" si="14"/>
        <v>0.15</v>
      </c>
      <c r="AK251" s="247">
        <f t="shared" si="15"/>
        <v>0.4</v>
      </c>
      <c r="AL251" s="248">
        <f>IFERROR(IF(AND(AF250="Probabilidad",AF251="Probabilidad"),(AL250-(+AL250*AK251)),IF(AF251="Probabilidad",(S250-(+S250*AK251)),IF(AF251="Impacto",AL250,""))),"")</f>
        <v>0.33600000000000002</v>
      </c>
      <c r="AM251" s="248">
        <f>IFERROR(IF(AND(AF250="Impacto",AF251="Impacto"),(AM250-(+AM250*AK251)),IF(AF251="Impacto",(Y250-(+Y250*AK251)),IF(AF251="Probabilidad",AM250,""))),"")</f>
        <v>0.4</v>
      </c>
      <c r="AN251" s="249" t="s">
        <v>99</v>
      </c>
      <c r="AO251" s="249" t="s">
        <v>100</v>
      </c>
      <c r="AP251" s="249" t="s">
        <v>101</v>
      </c>
      <c r="AQ251" s="487"/>
      <c r="AR251" s="463"/>
      <c r="AS251" s="463"/>
      <c r="AT251" s="464"/>
      <c r="AU251" s="463"/>
      <c r="AV251" s="463"/>
      <c r="AW251" s="464"/>
      <c r="AX251" s="464"/>
      <c r="AY251" s="464"/>
      <c r="AZ251" s="736" t="s">
        <v>132</v>
      </c>
      <c r="BA251" s="408"/>
      <c r="BB251" s="408"/>
      <c r="BC251" s="408"/>
      <c r="BD251" s="408"/>
      <c r="BE251" s="408"/>
      <c r="BF251" s="408"/>
      <c r="BG251" s="408"/>
      <c r="BH251" s="416"/>
      <c r="BI251" s="416"/>
      <c r="BJ251" s="416"/>
      <c r="BK251" s="416"/>
      <c r="BL251" s="416"/>
      <c r="BM251" s="408"/>
      <c r="BN251" s="408"/>
      <c r="BO251" s="673"/>
    </row>
    <row r="252" spans="1:67" ht="70.5">
      <c r="A252" s="748"/>
      <c r="B252" s="751"/>
      <c r="C252" s="751"/>
      <c r="D252" s="682"/>
      <c r="E252" s="682"/>
      <c r="F252" s="483"/>
      <c r="G252" s="408"/>
      <c r="H252" s="487"/>
      <c r="I252" s="736"/>
      <c r="J252" s="463"/>
      <c r="K252" s="736"/>
      <c r="L252" s="408"/>
      <c r="M252" s="464"/>
      <c r="N252" s="408"/>
      <c r="O252" s="408"/>
      <c r="P252" s="486"/>
      <c r="Q252" s="411"/>
      <c r="R252" s="487"/>
      <c r="S252" s="455"/>
      <c r="T252" s="487" t="s">
        <v>125</v>
      </c>
      <c r="U252" s="455"/>
      <c r="V252" s="487" t="s">
        <v>195</v>
      </c>
      <c r="W252" s="455"/>
      <c r="X252" s="458"/>
      <c r="Y252" s="455"/>
      <c r="Z252" s="455"/>
      <c r="AA252" s="464"/>
      <c r="AB252" s="243">
        <v>3</v>
      </c>
      <c r="AC252" s="239" t="s">
        <v>2099</v>
      </c>
      <c r="AD252" s="239">
        <v>1.3</v>
      </c>
      <c r="AE252" s="234" t="s">
        <v>1486</v>
      </c>
      <c r="AF252" s="245" t="str">
        <f t="shared" si="12"/>
        <v>Probabilidad</v>
      </c>
      <c r="AG252" s="246" t="s">
        <v>250</v>
      </c>
      <c r="AH252" s="241">
        <f t="shared" si="13"/>
        <v>0.15</v>
      </c>
      <c r="AI252" s="246" t="s">
        <v>98</v>
      </c>
      <c r="AJ252" s="241">
        <f t="shared" si="14"/>
        <v>0.15</v>
      </c>
      <c r="AK252" s="247">
        <f t="shared" si="15"/>
        <v>0.3</v>
      </c>
      <c r="AL252" s="248">
        <f>IFERROR(IF(AND(AF251="Probabilidad",AF252="Probabilidad"),(AL251-(+AL251*AK252)),IF(AND(AF251="Impacto",AF252="Probabilidad"),(AL250-(+AL250*AK252)),IF(AF252="Impacto",AL251,""))),"")</f>
        <v>0.23520000000000002</v>
      </c>
      <c r="AM252" s="248">
        <f>IFERROR(IF(AND(AF251="Impacto",AF252="Impacto"),(AM251-(+AM251*AK252)),IF(AND(AF251="Probabilidad",AF252="Impacto"),(AM250-(+AM250*AK252)),IF(AF252="Probabilidad",AM251,""))),"")</f>
        <v>0.4</v>
      </c>
      <c r="AN252" s="249" t="s">
        <v>99</v>
      </c>
      <c r="AO252" s="249" t="s">
        <v>100</v>
      </c>
      <c r="AP252" s="249" t="s">
        <v>101</v>
      </c>
      <c r="AQ252" s="487"/>
      <c r="AR252" s="463"/>
      <c r="AS252" s="463"/>
      <c r="AT252" s="464"/>
      <c r="AU252" s="463"/>
      <c r="AV252" s="463"/>
      <c r="AW252" s="464"/>
      <c r="AX252" s="464"/>
      <c r="AY252" s="464"/>
      <c r="AZ252" s="736" t="s">
        <v>132</v>
      </c>
      <c r="BA252" s="408"/>
      <c r="BB252" s="408"/>
      <c r="BC252" s="408"/>
      <c r="BD252" s="408"/>
      <c r="BE252" s="408"/>
      <c r="BF252" s="408"/>
      <c r="BG252" s="408"/>
      <c r="BH252" s="416"/>
      <c r="BI252" s="416"/>
      <c r="BJ252" s="416"/>
      <c r="BK252" s="416"/>
      <c r="BL252" s="416"/>
      <c r="BM252" s="408"/>
      <c r="BN252" s="408"/>
      <c r="BO252" s="673"/>
    </row>
    <row r="253" spans="1:67" ht="78.75">
      <c r="A253" s="748"/>
      <c r="B253" s="751"/>
      <c r="C253" s="751"/>
      <c r="D253" s="682"/>
      <c r="E253" s="682"/>
      <c r="F253" s="483"/>
      <c r="G253" s="408"/>
      <c r="H253" s="487"/>
      <c r="I253" s="736"/>
      <c r="J253" s="463"/>
      <c r="K253" s="736"/>
      <c r="L253" s="408"/>
      <c r="M253" s="464"/>
      <c r="N253" s="408"/>
      <c r="O253" s="408"/>
      <c r="P253" s="486"/>
      <c r="Q253" s="411"/>
      <c r="R253" s="487"/>
      <c r="S253" s="455"/>
      <c r="T253" s="487" t="s">
        <v>125</v>
      </c>
      <c r="U253" s="455"/>
      <c r="V253" s="487" t="s">
        <v>195</v>
      </c>
      <c r="W253" s="455"/>
      <c r="X253" s="458"/>
      <c r="Y253" s="455"/>
      <c r="Z253" s="455"/>
      <c r="AA253" s="464"/>
      <c r="AB253" s="243">
        <v>4</v>
      </c>
      <c r="AC253" s="239" t="s">
        <v>2100</v>
      </c>
      <c r="AD253" s="239">
        <v>3</v>
      </c>
      <c r="AE253" s="237" t="s">
        <v>2101</v>
      </c>
      <c r="AF253" s="245" t="str">
        <f t="shared" si="12"/>
        <v>Probabilidad</v>
      </c>
      <c r="AG253" s="246" t="s">
        <v>97</v>
      </c>
      <c r="AH253" s="241">
        <f t="shared" si="13"/>
        <v>0.25</v>
      </c>
      <c r="AI253" s="246" t="s">
        <v>710</v>
      </c>
      <c r="AJ253" s="241">
        <f t="shared" si="14"/>
        <v>0.25</v>
      </c>
      <c r="AK253" s="247">
        <f t="shared" si="15"/>
        <v>0.5</v>
      </c>
      <c r="AL253" s="248">
        <f>IFERROR(IF(AND(AF252="Probabilidad",AF253="Probabilidad"),(AL252-(+AL252*AK253)),IF(AND(AF252="Impacto",AF253="Probabilidad"),(AL251-(+AL251*AK253)),IF(AF253="Impacto",AL252,""))),"")</f>
        <v>0.11760000000000001</v>
      </c>
      <c r="AM253" s="248">
        <f>IFERROR(IF(AND(AF252="Impacto",AF253="Impacto"),(AM252-(+AM252*AK253)),IF(AND(AF252="Probabilidad",AF253="Impacto"),(AM251-(+AM251*AK253)),IF(AF253="Probabilidad",AM252,""))),"")</f>
        <v>0.4</v>
      </c>
      <c r="AN253" s="249" t="s">
        <v>1420</v>
      </c>
      <c r="AO253" s="249" t="s">
        <v>100</v>
      </c>
      <c r="AP253" s="249" t="s">
        <v>101</v>
      </c>
      <c r="AQ253" s="487"/>
      <c r="AR253" s="463"/>
      <c r="AS253" s="463"/>
      <c r="AT253" s="464"/>
      <c r="AU253" s="463"/>
      <c r="AV253" s="463"/>
      <c r="AW253" s="464"/>
      <c r="AX253" s="464"/>
      <c r="AY253" s="464"/>
      <c r="AZ253" s="736" t="s">
        <v>132</v>
      </c>
      <c r="BA253" s="408"/>
      <c r="BB253" s="408"/>
      <c r="BC253" s="408"/>
      <c r="BD253" s="408"/>
      <c r="BE253" s="408"/>
      <c r="BF253" s="408"/>
      <c r="BG253" s="408"/>
      <c r="BH253" s="416"/>
      <c r="BI253" s="416"/>
      <c r="BJ253" s="416"/>
      <c r="BK253" s="416"/>
      <c r="BL253" s="416"/>
      <c r="BM253" s="408"/>
      <c r="BN253" s="408"/>
      <c r="BO253" s="673"/>
    </row>
    <row r="254" spans="1:67" ht="70.5">
      <c r="A254" s="748"/>
      <c r="B254" s="751"/>
      <c r="C254" s="751"/>
      <c r="D254" s="682"/>
      <c r="E254" s="682"/>
      <c r="F254" s="483"/>
      <c r="G254" s="408"/>
      <c r="H254" s="487"/>
      <c r="I254" s="736"/>
      <c r="J254" s="463"/>
      <c r="K254" s="736"/>
      <c r="L254" s="408"/>
      <c r="M254" s="464"/>
      <c r="N254" s="408"/>
      <c r="O254" s="408"/>
      <c r="P254" s="486"/>
      <c r="Q254" s="411"/>
      <c r="R254" s="487"/>
      <c r="S254" s="455"/>
      <c r="T254" s="487" t="s">
        <v>125</v>
      </c>
      <c r="U254" s="455"/>
      <c r="V254" s="487" t="s">
        <v>195</v>
      </c>
      <c r="W254" s="455"/>
      <c r="X254" s="458"/>
      <c r="Y254" s="455"/>
      <c r="Z254" s="455"/>
      <c r="AA254" s="464"/>
      <c r="AB254" s="243">
        <v>5</v>
      </c>
      <c r="AC254" s="263" t="s">
        <v>2068</v>
      </c>
      <c r="AD254" s="239">
        <v>4</v>
      </c>
      <c r="AE254" s="237" t="s">
        <v>1495</v>
      </c>
      <c r="AF254" s="245" t="str">
        <f t="shared" si="12"/>
        <v>Probabilidad</v>
      </c>
      <c r="AG254" s="246" t="s">
        <v>97</v>
      </c>
      <c r="AH254" s="241">
        <f t="shared" si="13"/>
        <v>0.25</v>
      </c>
      <c r="AI254" s="246" t="s">
        <v>98</v>
      </c>
      <c r="AJ254" s="241">
        <f t="shared" si="14"/>
        <v>0.15</v>
      </c>
      <c r="AK254" s="247">
        <f t="shared" si="15"/>
        <v>0.4</v>
      </c>
      <c r="AL254" s="248">
        <f>IFERROR(IF(AND(AF253="Probabilidad",AF254="Probabilidad"),(AL253-(+AL253*AK254)),IF(AND(AF253="Impacto",AF254="Probabilidad"),(AL252-(+AL252*AK254)),IF(AF254="Impacto",AL253,""))),"")</f>
        <v>7.0560000000000012E-2</v>
      </c>
      <c r="AM254" s="248">
        <f>IFERROR(IF(AND(AF253="Impacto",AF254="Impacto"),(AM253-(+AM253*AK254)),IF(AND(AF253="Probabilidad",AF254="Impacto"),(AM252-(+AM252*AK254)),IF(AF254="Probabilidad",AM253,""))),"")</f>
        <v>0.4</v>
      </c>
      <c r="AN254" s="249" t="s">
        <v>99</v>
      </c>
      <c r="AO254" s="249" t="s">
        <v>100</v>
      </c>
      <c r="AP254" s="249" t="s">
        <v>101</v>
      </c>
      <c r="AQ254" s="487"/>
      <c r="AR254" s="463"/>
      <c r="AS254" s="463"/>
      <c r="AT254" s="464"/>
      <c r="AU254" s="463"/>
      <c r="AV254" s="463"/>
      <c r="AW254" s="464"/>
      <c r="AX254" s="464"/>
      <c r="AY254" s="464"/>
      <c r="AZ254" s="736" t="s">
        <v>132</v>
      </c>
      <c r="BA254" s="408"/>
      <c r="BB254" s="408"/>
      <c r="BC254" s="408"/>
      <c r="BD254" s="408"/>
      <c r="BE254" s="408"/>
      <c r="BF254" s="408"/>
      <c r="BG254" s="408"/>
      <c r="BH254" s="416"/>
      <c r="BI254" s="416"/>
      <c r="BJ254" s="416"/>
      <c r="BK254" s="416"/>
      <c r="BL254" s="416"/>
      <c r="BM254" s="408"/>
      <c r="BN254" s="408"/>
      <c r="BO254" s="673"/>
    </row>
    <row r="255" spans="1:67" ht="70.5">
      <c r="A255" s="748"/>
      <c r="B255" s="751"/>
      <c r="C255" s="751"/>
      <c r="D255" s="682"/>
      <c r="E255" s="682"/>
      <c r="F255" s="483"/>
      <c r="G255" s="408"/>
      <c r="H255" s="487"/>
      <c r="I255" s="736"/>
      <c r="J255" s="463"/>
      <c r="K255" s="736"/>
      <c r="L255" s="408"/>
      <c r="M255" s="464"/>
      <c r="N255" s="408"/>
      <c r="O255" s="408"/>
      <c r="P255" s="486"/>
      <c r="Q255" s="411"/>
      <c r="R255" s="487"/>
      <c r="S255" s="455"/>
      <c r="T255" s="487" t="s">
        <v>125</v>
      </c>
      <c r="U255" s="455"/>
      <c r="V255" s="487" t="s">
        <v>195</v>
      </c>
      <c r="W255" s="455"/>
      <c r="X255" s="458"/>
      <c r="Y255" s="455"/>
      <c r="Z255" s="455"/>
      <c r="AA255" s="464"/>
      <c r="AB255" s="243">
        <v>6</v>
      </c>
      <c r="AC255" s="263" t="s">
        <v>2069</v>
      </c>
      <c r="AD255" s="239">
        <v>4</v>
      </c>
      <c r="AE255" s="237" t="s">
        <v>1495</v>
      </c>
      <c r="AF255" s="245" t="str">
        <f t="shared" si="12"/>
        <v>Impacto</v>
      </c>
      <c r="AG255" s="246" t="s">
        <v>294</v>
      </c>
      <c r="AH255" s="241">
        <f t="shared" si="13"/>
        <v>0.1</v>
      </c>
      <c r="AI255" s="246" t="s">
        <v>98</v>
      </c>
      <c r="AJ255" s="241">
        <f t="shared" si="14"/>
        <v>0.15</v>
      </c>
      <c r="AK255" s="247">
        <f t="shared" si="15"/>
        <v>0.25</v>
      </c>
      <c r="AL255" s="248">
        <f>IFERROR(IF(AND(AF254="Probabilidad",AF255="Probabilidad"),(AL254-(+AL254*AK255)),IF(AND(AF254="Impacto",AF255="Probabilidad"),(AL253-(+AL253*AK255)),IF(AF255="Impacto",AL254,""))),"")</f>
        <v>7.0560000000000012E-2</v>
      </c>
      <c r="AM255" s="248">
        <f>IFERROR(IF(AND(AF254="Impacto",AF255="Impacto"),(AM254-(+AM254*AK255)),IF(AND(AF254="Probabilidad",AF255="Impacto"),(AM253-(+AM253*AK255)),IF(AF255="Probabilidad",AM254,""))),"")</f>
        <v>0.30000000000000004</v>
      </c>
      <c r="AN255" s="249" t="s">
        <v>99</v>
      </c>
      <c r="AO255" s="249" t="s">
        <v>766</v>
      </c>
      <c r="AP255" s="249" t="s">
        <v>101</v>
      </c>
      <c r="AQ255" s="487"/>
      <c r="AR255" s="463"/>
      <c r="AS255" s="463"/>
      <c r="AT255" s="464"/>
      <c r="AU255" s="463"/>
      <c r="AV255" s="463"/>
      <c r="AW255" s="464"/>
      <c r="AX255" s="464"/>
      <c r="AY255" s="464"/>
      <c r="AZ255" s="736" t="s">
        <v>132</v>
      </c>
      <c r="BA255" s="408"/>
      <c r="BB255" s="408"/>
      <c r="BC255" s="408"/>
      <c r="BD255" s="408"/>
      <c r="BE255" s="408"/>
      <c r="BF255" s="408"/>
      <c r="BG255" s="408"/>
      <c r="BH255" s="416"/>
      <c r="BI255" s="416"/>
      <c r="BJ255" s="416"/>
      <c r="BK255" s="416"/>
      <c r="BL255" s="416"/>
      <c r="BM255" s="408"/>
      <c r="BN255" s="408"/>
      <c r="BO255" s="673"/>
    </row>
    <row r="256" spans="1:67" ht="75">
      <c r="A256" s="748"/>
      <c r="B256" s="751"/>
      <c r="C256" s="751"/>
      <c r="D256" s="682" t="s">
        <v>1470</v>
      </c>
      <c r="E256" s="682" t="s">
        <v>759</v>
      </c>
      <c r="F256" s="483">
        <v>7</v>
      </c>
      <c r="G256" s="408" t="s">
        <v>2102</v>
      </c>
      <c r="H256" s="487" t="s">
        <v>1472</v>
      </c>
      <c r="I256" s="736" t="s">
        <v>1473</v>
      </c>
      <c r="J256" s="463" t="s">
        <v>2103</v>
      </c>
      <c r="K256" s="736" t="s">
        <v>192</v>
      </c>
      <c r="L256" s="408" t="s">
        <v>408</v>
      </c>
      <c r="M256" s="464" t="s">
        <v>1475</v>
      </c>
      <c r="N256" s="408" t="s">
        <v>2104</v>
      </c>
      <c r="O256" s="408" t="s">
        <v>2105</v>
      </c>
      <c r="P256" s="486" t="s">
        <v>114</v>
      </c>
      <c r="Q256" s="411" t="s">
        <v>114</v>
      </c>
      <c r="R256" s="487" t="s">
        <v>129</v>
      </c>
      <c r="S256" s="455">
        <f>IF(R256="Muy Alta",100%,IF(R256="Alta",80%,IF(R256="Media",60%,IF(R256="Baja",40%,IF(R256="Muy Baja",20%,"")))))</f>
        <v>0.4</v>
      </c>
      <c r="T256" s="487" t="s">
        <v>195</v>
      </c>
      <c r="U256" s="455">
        <f>IF(T256="Catastrófico",100%,IF(T256="Mayor",80%,IF(T256="Moderado",60%,IF(T256="Menor",40%,IF(T256="Leve",20%,"")))))</f>
        <v>0.4</v>
      </c>
      <c r="V256" s="487" t="s">
        <v>195</v>
      </c>
      <c r="W256" s="455">
        <f>IF(V256="Catastrófico",100%,IF(V256="Mayor",80%,IF(V256="Moderado",60%,IF(V256="Menor",40%,IF(V256="Leve",20%,"")))))</f>
        <v>0.4</v>
      </c>
      <c r="X256" s="458" t="str">
        <f>IF(Y256=100%,"Catastrófico",IF(Y256=80%,"Mayor",IF(Y256=60%,"Moderado",IF(Y256=40%,"Menor",IF(Y256=20%,"Leve","")))))</f>
        <v>Menor</v>
      </c>
      <c r="Y256" s="455">
        <f>IF(AND(U256="",W256=""),"",MAX(U256,W256))</f>
        <v>0.4</v>
      </c>
      <c r="Z256" s="455" t="str">
        <f>CONCATENATE(R256,X256)</f>
        <v>BajaMenor</v>
      </c>
      <c r="AA256" s="464" t="str">
        <f>IF(Z256="Muy AltaLeve","Alto",IF(Z256="Muy AltaMenor","Alto",IF(Z256="Muy AltaModerado","Alto",IF(Z256="Muy AltaMayor","Alto",IF(Z256="Muy AltaCatastrófico","Extremo",IF(Z256="AltaLeve","Moderado",IF(Z256="AltaMenor","Moderado",IF(Z256="AltaModerado","Alto",IF(Z256="AltaMayor","Alto",IF(Z256="AltaCatastrófico","Extremo",IF(Z256="MediaLeve","Moderado",IF(Z256="MediaMenor","Moderado",IF(Z256="MediaModerado","Moderado",IF(Z256="MediaMayor","Alto",IF(Z256="MediaCatastrófico","Extremo",IF(Z256="BajaLeve","Bajo",IF(Z256="BajaMenor","Moderado",IF(Z256="BajaModerado","Moderado",IF(Z256="BajaMayor","Alto",IF(Z256="BajaCatastrófico","Extremo",IF(Z256="Muy BajaLeve","Bajo",IF(Z256="Muy BajaMenor","Bajo",IF(Z256="Muy BajaModerado","Moderado",IF(Z256="Muy BajaMayor","Alto",IF(Z256="Muy BajaCatastrófico","Extremo","")))))))))))))))))))))))))</f>
        <v>Moderado</v>
      </c>
      <c r="AB256" s="243">
        <v>1</v>
      </c>
      <c r="AC256" s="239" t="s">
        <v>2106</v>
      </c>
      <c r="AD256" s="239">
        <v>1</v>
      </c>
      <c r="AE256" s="237" t="s">
        <v>2107</v>
      </c>
      <c r="AF256" s="245" t="str">
        <f t="shared" si="12"/>
        <v>Probabilidad</v>
      </c>
      <c r="AG256" s="246" t="s">
        <v>97</v>
      </c>
      <c r="AH256" s="241">
        <f t="shared" si="13"/>
        <v>0.25</v>
      </c>
      <c r="AI256" s="246" t="s">
        <v>98</v>
      </c>
      <c r="AJ256" s="241">
        <f t="shared" si="14"/>
        <v>0.15</v>
      </c>
      <c r="AK256" s="247">
        <f t="shared" si="15"/>
        <v>0.4</v>
      </c>
      <c r="AL256" s="248">
        <f>IFERROR(IF(AF256="Probabilidad",(S256-(+S256*AK256)),IF(AF256="Impacto",S256,"")),"")</f>
        <v>0.24</v>
      </c>
      <c r="AM256" s="248">
        <f>IFERROR(IF(AF256="Impacto",(Y256-(+Y256*AK256)),IF(AF256="Probabilidad",Y256,"")),"")</f>
        <v>0.4</v>
      </c>
      <c r="AN256" s="249" t="s">
        <v>99</v>
      </c>
      <c r="AO256" s="249" t="s">
        <v>100</v>
      </c>
      <c r="AP256" s="249" t="s">
        <v>101</v>
      </c>
      <c r="AQ256" s="487" t="s">
        <v>2108</v>
      </c>
      <c r="AR256" s="462">
        <f>S256</f>
        <v>0.4</v>
      </c>
      <c r="AS256" s="462">
        <f>IF(AL256="","",MIN(AL256:AL258))</f>
        <v>0.14399999999999999</v>
      </c>
      <c r="AT256" s="464" t="str">
        <f>IFERROR(IF(AS256="","",IF(AS256&lt;=0.2,"Muy Baja",IF(AS256&lt;=0.4,"Baja",IF(AS256&lt;=0.6,"Media",IF(AS256&lt;=0.8,"Alta","Muy Alta"))))),"")</f>
        <v>Muy Baja</v>
      </c>
      <c r="AU256" s="462">
        <f>Y256</f>
        <v>0.4</v>
      </c>
      <c r="AV256" s="462">
        <f>IF(AM256="","",MIN(AM256:AM258))</f>
        <v>0.30000000000000004</v>
      </c>
      <c r="AW256" s="464" t="str">
        <f>IFERROR(IF(AV256="","",IF(AV256&lt;=0.2,"Leve",IF(AV256&lt;=0.4,"Menor",IF(AV256&lt;=0.6,"Moderado",IF(AV256&lt;=0.8,"Mayor","Catastrófico"))))),"")</f>
        <v>Menor</v>
      </c>
      <c r="AX256" s="464" t="str">
        <f>AA256</f>
        <v>Moderado</v>
      </c>
      <c r="AY256" s="464" t="str">
        <f>IFERROR(IF(OR(AND(AT256="Muy Baja",AW256="Leve"),AND(AT256="Muy Baja",AW256="Menor"),AND(AT256="Baja",AW256="Leve")),"Bajo",IF(OR(AND(AT256="Muy baja",AW256="Moderado"),AND(AT256="Baja",AW256="Menor"),AND(AT256="Baja",AW256="Moderado"),AND(AT256="Media",AW256="Leve"),AND(AT256="Media",AW256="Menor"),AND(AT256="Media",AW256="Moderado"),AND(AT256="Alta",AW256="Leve"),AND(AT256="Alta",AW256="Menor")),"Moderado",IF(OR(AND(AT256="Muy Baja",AW256="Mayor"),AND(AT256="Baja",AW256="Mayor"),AND(AT256="Media",AW256="Mayor"),AND(AT256="Alta",AW256="Moderado"),AND(AT256="Alta",AW256="Mayor"),AND(AT256="Muy Alta",AW256="Leve"),AND(AT256="Muy Alta",AW256="Menor"),AND(AT256="Muy Alta",AW256="Moderado"),AND(AT256="Muy Alta",AW256="Mayor")),"Alto",IF(OR(AND(AT256="Muy Baja",AW256="Catastrófico"),AND(AT256="Baja",AW256="Catastrófico"),AND(AT256="Media",AW256="Catastrófico"),AND(AT256="Alta",AW256="Catastrófico"),AND(AT256="Muy Alta",AW256="Catastrófico")),"Extremo","")))),"")</f>
        <v>Bajo</v>
      </c>
      <c r="AZ256" s="487" t="s">
        <v>132</v>
      </c>
      <c r="BA256" s="408" t="s">
        <v>114</v>
      </c>
      <c r="BB256" s="408" t="s">
        <v>114</v>
      </c>
      <c r="BC256" s="408" t="s">
        <v>114</v>
      </c>
      <c r="BD256" s="408" t="s">
        <v>114</v>
      </c>
      <c r="BE256" s="408" t="s">
        <v>114</v>
      </c>
      <c r="BF256" s="408"/>
      <c r="BG256" s="408"/>
      <c r="BH256" s="416" t="s">
        <v>114</v>
      </c>
      <c r="BI256" s="416"/>
      <c r="BJ256" s="416"/>
      <c r="BK256" s="416"/>
      <c r="BL256" s="416" t="s">
        <v>114</v>
      </c>
      <c r="BM256" s="408" t="s">
        <v>616</v>
      </c>
      <c r="BN256" s="408" t="s">
        <v>114</v>
      </c>
      <c r="BO256" s="673" t="s">
        <v>114</v>
      </c>
    </row>
    <row r="257" spans="1:67" ht="75">
      <c r="A257" s="748"/>
      <c r="B257" s="751"/>
      <c r="C257" s="751"/>
      <c r="D257" s="682"/>
      <c r="E257" s="682"/>
      <c r="F257" s="483"/>
      <c r="G257" s="408"/>
      <c r="H257" s="487"/>
      <c r="I257" s="736"/>
      <c r="J257" s="463"/>
      <c r="K257" s="736"/>
      <c r="L257" s="408"/>
      <c r="M257" s="464"/>
      <c r="N257" s="408"/>
      <c r="O257" s="408"/>
      <c r="P257" s="486"/>
      <c r="Q257" s="411"/>
      <c r="R257" s="487"/>
      <c r="S257" s="455"/>
      <c r="T257" s="487"/>
      <c r="U257" s="455"/>
      <c r="V257" s="487"/>
      <c r="W257" s="455"/>
      <c r="X257" s="458"/>
      <c r="Y257" s="455"/>
      <c r="Z257" s="455"/>
      <c r="AA257" s="464"/>
      <c r="AB257" s="243">
        <v>2</v>
      </c>
      <c r="AC257" s="239" t="s">
        <v>2109</v>
      </c>
      <c r="AD257" s="239">
        <v>1</v>
      </c>
      <c r="AE257" s="237" t="s">
        <v>1495</v>
      </c>
      <c r="AF257" s="245" t="str">
        <f t="shared" si="12"/>
        <v>Impacto</v>
      </c>
      <c r="AG257" s="246" t="s">
        <v>294</v>
      </c>
      <c r="AH257" s="241">
        <f t="shared" si="13"/>
        <v>0.1</v>
      </c>
      <c r="AI257" s="246" t="s">
        <v>98</v>
      </c>
      <c r="AJ257" s="241">
        <f t="shared" si="14"/>
        <v>0.15</v>
      </c>
      <c r="AK257" s="247">
        <f t="shared" si="15"/>
        <v>0.25</v>
      </c>
      <c r="AL257" s="248">
        <f>IFERROR(IF(AND(AF256="Probabilidad",AF257="Probabilidad"),(AL256-(+AL256*AK257)),IF(AF257="Probabilidad",(S256-(+S256*AK257)),IF(AF257="Impacto",AL256,""))),"")</f>
        <v>0.24</v>
      </c>
      <c r="AM257" s="248">
        <f>IFERROR(IF(AND(AF256="Impacto",AF257="Impacto"),(AM256-(+AM256*AK257)),IF(AF257="Impacto",(Y256-(Y256*AK257)),IF(AF257="Probabilidad",AM256,""))),"")</f>
        <v>0.30000000000000004</v>
      </c>
      <c r="AN257" s="249" t="s">
        <v>99</v>
      </c>
      <c r="AO257" s="249" t="s">
        <v>100</v>
      </c>
      <c r="AP257" s="249" t="s">
        <v>101</v>
      </c>
      <c r="AQ257" s="487"/>
      <c r="AR257" s="463"/>
      <c r="AS257" s="463"/>
      <c r="AT257" s="464"/>
      <c r="AU257" s="463"/>
      <c r="AV257" s="463"/>
      <c r="AW257" s="464"/>
      <c r="AX257" s="464"/>
      <c r="AY257" s="464"/>
      <c r="AZ257" s="487"/>
      <c r="BA257" s="408"/>
      <c r="BB257" s="408"/>
      <c r="BC257" s="408"/>
      <c r="BD257" s="408"/>
      <c r="BE257" s="408"/>
      <c r="BF257" s="408"/>
      <c r="BG257" s="408"/>
      <c r="BH257" s="416"/>
      <c r="BI257" s="416"/>
      <c r="BJ257" s="416"/>
      <c r="BK257" s="416"/>
      <c r="BL257" s="416"/>
      <c r="BM257" s="408"/>
      <c r="BN257" s="408"/>
      <c r="BO257" s="673"/>
    </row>
    <row r="258" spans="1:67" ht="150">
      <c r="A258" s="748"/>
      <c r="B258" s="751"/>
      <c r="C258" s="751"/>
      <c r="D258" s="682"/>
      <c r="E258" s="682"/>
      <c r="F258" s="483"/>
      <c r="G258" s="408"/>
      <c r="H258" s="487"/>
      <c r="I258" s="736"/>
      <c r="J258" s="463"/>
      <c r="K258" s="736"/>
      <c r="L258" s="408"/>
      <c r="M258" s="464"/>
      <c r="N258" s="408"/>
      <c r="O258" s="408"/>
      <c r="P258" s="486"/>
      <c r="Q258" s="411"/>
      <c r="R258" s="487"/>
      <c r="S258" s="455"/>
      <c r="T258" s="487"/>
      <c r="U258" s="455"/>
      <c r="V258" s="487"/>
      <c r="W258" s="455"/>
      <c r="X258" s="458"/>
      <c r="Y258" s="455"/>
      <c r="Z258" s="455"/>
      <c r="AA258" s="464"/>
      <c r="AB258" s="243">
        <v>3</v>
      </c>
      <c r="AC258" s="239" t="s">
        <v>2060</v>
      </c>
      <c r="AD258" s="239">
        <v>2</v>
      </c>
      <c r="AE258" s="237" t="s">
        <v>1486</v>
      </c>
      <c r="AF258" s="245" t="str">
        <f t="shared" si="12"/>
        <v>Probabilidad</v>
      </c>
      <c r="AG258" s="246" t="s">
        <v>97</v>
      </c>
      <c r="AH258" s="241">
        <f t="shared" si="13"/>
        <v>0.25</v>
      </c>
      <c r="AI258" s="246" t="s">
        <v>98</v>
      </c>
      <c r="AJ258" s="241">
        <f t="shared" si="14"/>
        <v>0.15</v>
      </c>
      <c r="AK258" s="247">
        <f t="shared" si="15"/>
        <v>0.4</v>
      </c>
      <c r="AL258" s="248">
        <f>IFERROR(IF(AND(AF257="Probabilidad",AF258="Probabilidad"),(AL257-(+AL257*AK258)),IF(AND(AF257="Impacto",AF258="Probabilidad"),(AL256-(+AL256*AK258)),IF(AF258="Impacto",AL257,""))),"")</f>
        <v>0.14399999999999999</v>
      </c>
      <c r="AM258" s="248">
        <f>IFERROR(IF(AND(AF257="Impacto",AF258="Impacto"),(AM257-(+AM257*AK258)),IF(AND(AF257="Probabilidad",AF258="Impacto"),(AM256-(+AM256*AK258)),IF(AF258="Probabilidad",AM257,""))),"")</f>
        <v>0.30000000000000004</v>
      </c>
      <c r="AN258" s="249" t="s">
        <v>99</v>
      </c>
      <c r="AO258" s="249" t="s">
        <v>100</v>
      </c>
      <c r="AP258" s="249" t="s">
        <v>101</v>
      </c>
      <c r="AQ258" s="487"/>
      <c r="AR258" s="463"/>
      <c r="AS258" s="463"/>
      <c r="AT258" s="464"/>
      <c r="AU258" s="463"/>
      <c r="AV258" s="463"/>
      <c r="AW258" s="464"/>
      <c r="AX258" s="464"/>
      <c r="AY258" s="464"/>
      <c r="AZ258" s="487"/>
      <c r="BA258" s="408"/>
      <c r="BB258" s="408"/>
      <c r="BC258" s="408"/>
      <c r="BD258" s="408"/>
      <c r="BE258" s="408"/>
      <c r="BF258" s="408"/>
      <c r="BG258" s="408"/>
      <c r="BH258" s="416"/>
      <c r="BI258" s="416"/>
      <c r="BJ258" s="416"/>
      <c r="BK258" s="416"/>
      <c r="BL258" s="416"/>
      <c r="BM258" s="408"/>
      <c r="BN258" s="408"/>
      <c r="BO258" s="673"/>
    </row>
    <row r="259" spans="1:67" ht="78.75">
      <c r="A259" s="748"/>
      <c r="B259" s="751"/>
      <c r="C259" s="751"/>
      <c r="D259" s="682" t="s">
        <v>1470</v>
      </c>
      <c r="E259" s="682" t="s">
        <v>759</v>
      </c>
      <c r="F259" s="483">
        <v>8</v>
      </c>
      <c r="G259" s="408" t="s">
        <v>2102</v>
      </c>
      <c r="H259" s="487" t="s">
        <v>1472</v>
      </c>
      <c r="I259" s="736" t="s">
        <v>1487</v>
      </c>
      <c r="J259" s="463" t="s">
        <v>2110</v>
      </c>
      <c r="K259" s="736" t="s">
        <v>192</v>
      </c>
      <c r="L259" s="408" t="s">
        <v>408</v>
      </c>
      <c r="M259" s="464" t="s">
        <v>1475</v>
      </c>
      <c r="N259" s="408" t="s">
        <v>2111</v>
      </c>
      <c r="O259" s="408" t="s">
        <v>2112</v>
      </c>
      <c r="P259" s="486" t="s">
        <v>114</v>
      </c>
      <c r="Q259" s="411" t="s">
        <v>114</v>
      </c>
      <c r="R259" s="487" t="s">
        <v>129</v>
      </c>
      <c r="S259" s="455">
        <f>IF(R259="Muy Alta",100%,IF(R259="Alta",80%,IF(R259="Media",60%,IF(R259="Baja",40%,IF(R259="Muy Baja",20%,"")))))</f>
        <v>0.4</v>
      </c>
      <c r="T259" s="487" t="s">
        <v>195</v>
      </c>
      <c r="U259" s="455">
        <f>IF(T259="Catastrófico",100%,IF(T259="Mayor",80%,IF(T259="Moderado",60%,IF(T259="Menor",40%,IF(T259="Leve",20%,"")))))</f>
        <v>0.4</v>
      </c>
      <c r="V259" s="487" t="s">
        <v>195</v>
      </c>
      <c r="W259" s="455">
        <f>IF(V259="Catastrófico",100%,IF(V259="Mayor",80%,IF(V259="Moderado",60%,IF(V259="Menor",40%,IF(V259="Leve",20%,"")))))</f>
        <v>0.4</v>
      </c>
      <c r="X259" s="458" t="str">
        <f>IF(Y259=100%,"Catastrófico",IF(Y259=80%,"Mayor",IF(Y259=60%,"Moderado",IF(Y259=40%,"Menor",IF(Y259=20%,"Leve","")))))</f>
        <v>Menor</v>
      </c>
      <c r="Y259" s="455">
        <f>IF(AND(U259="",W259=""),"",MAX(U259,W259))</f>
        <v>0.4</v>
      </c>
      <c r="Z259" s="455" t="str">
        <f>CONCATENATE(R259,X259)</f>
        <v>BajaMenor</v>
      </c>
      <c r="AA259" s="464" t="str">
        <f>IF(Z259="Muy AltaLeve","Alto",IF(Z259="Muy AltaMenor","Alto",IF(Z259="Muy AltaModerado","Alto",IF(Z259="Muy AltaMayor","Alto",IF(Z259="Muy AltaCatastrófico","Extremo",IF(Z259="AltaLeve","Moderado",IF(Z259="AltaMenor","Moderado",IF(Z259="AltaModerado","Alto",IF(Z259="AltaMayor","Alto",IF(Z259="AltaCatastrófico","Extremo",IF(Z259="MediaLeve","Moderado",IF(Z259="MediaMenor","Moderado",IF(Z259="MediaModerado","Moderado",IF(Z259="MediaMayor","Alto",IF(Z259="MediaCatastrófico","Extremo",IF(Z259="BajaLeve","Bajo",IF(Z259="BajaMenor","Moderado",IF(Z259="BajaModerado","Moderado",IF(Z259="BajaMayor","Alto",IF(Z259="BajaCatastrófico","Extremo",IF(Z259="Muy BajaLeve","Bajo",IF(Z259="Muy BajaMenor","Bajo",IF(Z259="Muy BajaModerado","Moderado",IF(Z259="Muy BajaMayor","Alto",IF(Z259="Muy BajaCatastrófico","Extremo","")))))))))))))))))))))))))</f>
        <v>Moderado</v>
      </c>
      <c r="AB259" s="243">
        <v>1</v>
      </c>
      <c r="AC259" s="239" t="s">
        <v>2099</v>
      </c>
      <c r="AD259" s="239">
        <v>1</v>
      </c>
      <c r="AE259" s="237" t="s">
        <v>133</v>
      </c>
      <c r="AF259" s="245" t="str">
        <f t="shared" si="12"/>
        <v>Impacto</v>
      </c>
      <c r="AG259" s="246" t="s">
        <v>294</v>
      </c>
      <c r="AH259" s="241">
        <f t="shared" si="13"/>
        <v>0.1</v>
      </c>
      <c r="AI259" s="246" t="s">
        <v>98</v>
      </c>
      <c r="AJ259" s="241">
        <f t="shared" si="14"/>
        <v>0.15</v>
      </c>
      <c r="AK259" s="247">
        <f t="shared" si="15"/>
        <v>0.25</v>
      </c>
      <c r="AL259" s="248">
        <f>IFERROR(IF(AF259="Probabilidad",(S259-(+S259*AK259)),IF(AF259="Impacto",S259,"")),"")</f>
        <v>0.4</v>
      </c>
      <c r="AM259" s="248">
        <f>IFERROR(IF(AF259="Impacto",(Y259-(+Y259*AK259)),IF(AF259="Probabilidad",Y259,"")),"")</f>
        <v>0.30000000000000004</v>
      </c>
      <c r="AN259" s="249" t="s">
        <v>1420</v>
      </c>
      <c r="AO259" s="249" t="s">
        <v>100</v>
      </c>
      <c r="AP259" s="249" t="s">
        <v>101</v>
      </c>
      <c r="AQ259" s="487" t="s">
        <v>2113</v>
      </c>
      <c r="AR259" s="462">
        <f>S259</f>
        <v>0.4</v>
      </c>
      <c r="AS259" s="462">
        <f>IF(AL259="","",MIN(AL259:AL263))</f>
        <v>6.0479999999999999E-2</v>
      </c>
      <c r="AT259" s="464" t="str">
        <f>IFERROR(IF(AS259="","",IF(AS259&lt;=0.2,"Muy Baja",IF(AS259&lt;=0.4,"Baja",IF(AS259&lt;=0.6,"Media",IF(AS259&lt;=0.8,"Alta","Muy Alta"))))),"")</f>
        <v>Muy Baja</v>
      </c>
      <c r="AU259" s="462">
        <f>Y259</f>
        <v>0.4</v>
      </c>
      <c r="AV259" s="462">
        <f>IF(AM259="","",MIN(AM259:AM263))</f>
        <v>0.30000000000000004</v>
      </c>
      <c r="AW259" s="464" t="str">
        <f>IFERROR(IF(AV259="","",IF(AV259&lt;=0.2,"Leve",IF(AV259&lt;=0.4,"Menor",IF(AV259&lt;=0.6,"Moderado",IF(AV259&lt;=0.8,"Mayor","Catastrófico"))))),"")</f>
        <v>Menor</v>
      </c>
      <c r="AX259" s="464" t="str">
        <f>AA259</f>
        <v>Moderado</v>
      </c>
      <c r="AY259" s="464" t="str">
        <f>IFERROR(IF(OR(AND(AT259="Muy Baja",AW259="Leve"),AND(AT259="Muy Baja",AW259="Menor"),AND(AT259="Baja",AW259="Leve")),"Bajo",IF(OR(AND(AT259="Muy baja",AW259="Moderado"),AND(AT259="Baja",AW259="Menor"),AND(AT259="Baja",AW259="Moderado"),AND(AT259="Media",AW259="Leve"),AND(AT259="Media",AW259="Menor"),AND(AT259="Media",AW259="Moderado"),AND(AT259="Alta",AW259="Leve"),AND(AT259="Alta",AW259="Menor")),"Moderado",IF(OR(AND(AT259="Muy Baja",AW259="Mayor"),AND(AT259="Baja",AW259="Mayor"),AND(AT259="Media",AW259="Mayor"),AND(AT259="Alta",AW259="Moderado"),AND(AT259="Alta",AW259="Mayor"),AND(AT259="Muy Alta",AW259="Leve"),AND(AT259="Muy Alta",AW259="Menor"),AND(AT259="Muy Alta",AW259="Moderado"),AND(AT259="Muy Alta",AW259="Mayor")),"Alto",IF(OR(AND(AT259="Muy Baja",AW259="Catastrófico"),AND(AT259="Baja",AW259="Catastrófico"),AND(AT259="Media",AW259="Catastrófico"),AND(AT259="Alta",AW259="Catastrófico"),AND(AT259="Muy Alta",AW259="Catastrófico")),"Extremo","")))),"")</f>
        <v>Bajo</v>
      </c>
      <c r="AZ259" s="487" t="s">
        <v>132</v>
      </c>
      <c r="BA259" s="408" t="s">
        <v>114</v>
      </c>
      <c r="BB259" s="408" t="s">
        <v>114</v>
      </c>
      <c r="BC259" s="408" t="s">
        <v>114</v>
      </c>
      <c r="BD259" s="408" t="s">
        <v>114</v>
      </c>
      <c r="BE259" s="408" t="s">
        <v>114</v>
      </c>
      <c r="BF259" s="408"/>
      <c r="BG259" s="408"/>
      <c r="BH259" s="416" t="s">
        <v>114</v>
      </c>
      <c r="BI259" s="416"/>
      <c r="BJ259" s="416"/>
      <c r="BK259" s="416"/>
      <c r="BL259" s="416" t="s">
        <v>114</v>
      </c>
      <c r="BM259" s="408" t="s">
        <v>616</v>
      </c>
      <c r="BN259" s="408" t="s">
        <v>114</v>
      </c>
      <c r="BO259" s="673" t="s">
        <v>114</v>
      </c>
    </row>
    <row r="260" spans="1:67" ht="75">
      <c r="A260" s="748"/>
      <c r="B260" s="751"/>
      <c r="C260" s="751"/>
      <c r="D260" s="682"/>
      <c r="E260" s="682"/>
      <c r="F260" s="483"/>
      <c r="G260" s="408"/>
      <c r="H260" s="487"/>
      <c r="I260" s="736"/>
      <c r="J260" s="463"/>
      <c r="K260" s="736"/>
      <c r="L260" s="408"/>
      <c r="M260" s="464"/>
      <c r="N260" s="408"/>
      <c r="O260" s="408"/>
      <c r="P260" s="486"/>
      <c r="Q260" s="411"/>
      <c r="R260" s="487"/>
      <c r="S260" s="455"/>
      <c r="T260" s="487"/>
      <c r="U260" s="455"/>
      <c r="V260" s="487"/>
      <c r="W260" s="455"/>
      <c r="X260" s="458"/>
      <c r="Y260" s="455"/>
      <c r="Z260" s="455"/>
      <c r="AA260" s="464"/>
      <c r="AB260" s="243">
        <v>2</v>
      </c>
      <c r="AC260" s="239" t="s">
        <v>2114</v>
      </c>
      <c r="AD260" s="239">
        <v>4</v>
      </c>
      <c r="AE260" s="237" t="s">
        <v>1495</v>
      </c>
      <c r="AF260" s="245" t="str">
        <f t="shared" si="12"/>
        <v>Probabilidad</v>
      </c>
      <c r="AG260" s="246" t="s">
        <v>250</v>
      </c>
      <c r="AH260" s="241">
        <f t="shared" si="13"/>
        <v>0.15</v>
      </c>
      <c r="AI260" s="246" t="s">
        <v>98</v>
      </c>
      <c r="AJ260" s="241">
        <f t="shared" si="14"/>
        <v>0.15</v>
      </c>
      <c r="AK260" s="247">
        <f t="shared" si="15"/>
        <v>0.3</v>
      </c>
      <c r="AL260" s="248">
        <f>IFERROR(IF(AND(AF259="Probabilidad",AF260="Probabilidad"),(AL259-(+AL259*AK260)),IF(AF260="Probabilidad",(S259-(+S259*AK260)),IF(AF260="Impacto",AL259,""))),"")</f>
        <v>0.28000000000000003</v>
      </c>
      <c r="AM260" s="248">
        <f>IFERROR(IF(AND(AF259="Impacto",AF260="Impacto"),(AM259-(+AM259*AK260)),IF(AF260="Impacto",(Y259-(Y259*AK260)),IF(AF260="Probabilidad",AM259,""))),"")</f>
        <v>0.30000000000000004</v>
      </c>
      <c r="AN260" s="249" t="s">
        <v>99</v>
      </c>
      <c r="AO260" s="249" t="s">
        <v>100</v>
      </c>
      <c r="AP260" s="249" t="s">
        <v>101</v>
      </c>
      <c r="AQ260" s="487"/>
      <c r="AR260" s="463"/>
      <c r="AS260" s="463"/>
      <c r="AT260" s="464"/>
      <c r="AU260" s="463"/>
      <c r="AV260" s="463"/>
      <c r="AW260" s="464"/>
      <c r="AX260" s="464"/>
      <c r="AY260" s="464"/>
      <c r="AZ260" s="487"/>
      <c r="BA260" s="408"/>
      <c r="BB260" s="408"/>
      <c r="BC260" s="408"/>
      <c r="BD260" s="408"/>
      <c r="BE260" s="408"/>
      <c r="BF260" s="408"/>
      <c r="BG260" s="408"/>
      <c r="BH260" s="416"/>
      <c r="BI260" s="416"/>
      <c r="BJ260" s="416"/>
      <c r="BK260" s="416"/>
      <c r="BL260" s="416"/>
      <c r="BM260" s="408"/>
      <c r="BN260" s="408"/>
      <c r="BO260" s="673"/>
    </row>
    <row r="261" spans="1:67" ht="90">
      <c r="A261" s="748"/>
      <c r="B261" s="751"/>
      <c r="C261" s="751"/>
      <c r="D261" s="682"/>
      <c r="E261" s="682"/>
      <c r="F261" s="483"/>
      <c r="G261" s="408"/>
      <c r="H261" s="487"/>
      <c r="I261" s="736"/>
      <c r="J261" s="463"/>
      <c r="K261" s="736"/>
      <c r="L261" s="408"/>
      <c r="M261" s="464"/>
      <c r="N261" s="408"/>
      <c r="O261" s="408"/>
      <c r="P261" s="486"/>
      <c r="Q261" s="411"/>
      <c r="R261" s="487"/>
      <c r="S261" s="455"/>
      <c r="T261" s="487"/>
      <c r="U261" s="455"/>
      <c r="V261" s="487"/>
      <c r="W261" s="455"/>
      <c r="X261" s="458"/>
      <c r="Y261" s="455"/>
      <c r="Z261" s="455"/>
      <c r="AA261" s="464"/>
      <c r="AB261" s="243">
        <v>3</v>
      </c>
      <c r="AC261" s="239" t="s">
        <v>2115</v>
      </c>
      <c r="AD261" s="239">
        <v>1</v>
      </c>
      <c r="AE261" s="237" t="s">
        <v>1495</v>
      </c>
      <c r="AF261" s="245" t="str">
        <f t="shared" si="12"/>
        <v>Probabilidad</v>
      </c>
      <c r="AG261" s="246" t="s">
        <v>97</v>
      </c>
      <c r="AH261" s="241">
        <f t="shared" si="13"/>
        <v>0.25</v>
      </c>
      <c r="AI261" s="246" t="s">
        <v>98</v>
      </c>
      <c r="AJ261" s="241">
        <f t="shared" si="14"/>
        <v>0.15</v>
      </c>
      <c r="AK261" s="247">
        <f t="shared" si="15"/>
        <v>0.4</v>
      </c>
      <c r="AL261" s="248">
        <f>IFERROR(IF(AND(AF260="Probabilidad",AF261="Probabilidad"),(AL260-(+AL260*AK261)),IF(AND(AF260="Impacto",AF261="Probabilidad"),(AL259-(+AL259*AK261)),IF(AF261="Impacto",AL260,""))),"")</f>
        <v>0.16800000000000001</v>
      </c>
      <c r="AM261" s="248">
        <f>IFERROR(IF(AND(AF260="Impacto",AF261="Impacto"),(AM260-(+AM260*AK261)),IF(AND(AF260="Probabilidad",AF261="Impacto"),(AM259-(+AM259*AK261)),IF(AF261="Probabilidad",AM260,""))),"")</f>
        <v>0.30000000000000004</v>
      </c>
      <c r="AN261" s="249" t="s">
        <v>99</v>
      </c>
      <c r="AO261" s="249" t="s">
        <v>100</v>
      </c>
      <c r="AP261" s="249" t="s">
        <v>101</v>
      </c>
      <c r="AQ261" s="487"/>
      <c r="AR261" s="463"/>
      <c r="AS261" s="463"/>
      <c r="AT261" s="464"/>
      <c r="AU261" s="463"/>
      <c r="AV261" s="463"/>
      <c r="AW261" s="464"/>
      <c r="AX261" s="464"/>
      <c r="AY261" s="464"/>
      <c r="AZ261" s="487"/>
      <c r="BA261" s="408"/>
      <c r="BB261" s="408"/>
      <c r="BC261" s="408"/>
      <c r="BD261" s="408"/>
      <c r="BE261" s="408"/>
      <c r="BF261" s="408"/>
      <c r="BG261" s="408"/>
      <c r="BH261" s="416"/>
      <c r="BI261" s="416"/>
      <c r="BJ261" s="416"/>
      <c r="BK261" s="416"/>
      <c r="BL261" s="416"/>
      <c r="BM261" s="408"/>
      <c r="BN261" s="408"/>
      <c r="BO261" s="673"/>
    </row>
    <row r="262" spans="1:67" ht="70.5">
      <c r="A262" s="748"/>
      <c r="B262" s="751"/>
      <c r="C262" s="751"/>
      <c r="D262" s="682"/>
      <c r="E262" s="682"/>
      <c r="F262" s="483"/>
      <c r="G262" s="408"/>
      <c r="H262" s="487"/>
      <c r="I262" s="736"/>
      <c r="J262" s="463"/>
      <c r="K262" s="736"/>
      <c r="L262" s="408"/>
      <c r="M262" s="464"/>
      <c r="N262" s="408"/>
      <c r="O262" s="408"/>
      <c r="P262" s="486"/>
      <c r="Q262" s="411"/>
      <c r="R262" s="487"/>
      <c r="S262" s="455"/>
      <c r="T262" s="487"/>
      <c r="U262" s="455"/>
      <c r="V262" s="487"/>
      <c r="W262" s="455"/>
      <c r="X262" s="458"/>
      <c r="Y262" s="455"/>
      <c r="Z262" s="455"/>
      <c r="AA262" s="464"/>
      <c r="AB262" s="243">
        <v>4</v>
      </c>
      <c r="AC262" s="263" t="s">
        <v>2116</v>
      </c>
      <c r="AD262" s="239">
        <v>4</v>
      </c>
      <c r="AE262" s="237" t="s">
        <v>1495</v>
      </c>
      <c r="AF262" s="245" t="str">
        <f t="shared" si="12"/>
        <v>Probabilidad</v>
      </c>
      <c r="AG262" s="246" t="s">
        <v>97</v>
      </c>
      <c r="AH262" s="241">
        <f t="shared" si="13"/>
        <v>0.25</v>
      </c>
      <c r="AI262" s="246" t="s">
        <v>98</v>
      </c>
      <c r="AJ262" s="241">
        <f t="shared" si="14"/>
        <v>0.15</v>
      </c>
      <c r="AK262" s="247">
        <f t="shared" si="15"/>
        <v>0.4</v>
      </c>
      <c r="AL262" s="248">
        <f>IFERROR(IF(AND(AF261="Probabilidad",AF262="Probabilidad"),(AL261-(+AL261*AK262)),IF(AND(AF261="Impacto",AF262="Probabilidad"),(AL260-(+AL260*AK262)),IF(AF262="Impacto",AL261,""))),"")</f>
        <v>0.1008</v>
      </c>
      <c r="AM262" s="256">
        <f>IFERROR(IF(AND(AF261="Impacto",AF262="Impacto"),(AM261-(+AM261*AK262)),IF(AND(AF261="Probabilidad",AF262="Impacto"),(AM260-(+AM260*AK262)),IF(AF262="Probabilidad",AM261,""))),"")</f>
        <v>0.30000000000000004</v>
      </c>
      <c r="AN262" s="249" t="s">
        <v>99</v>
      </c>
      <c r="AO262" s="249" t="s">
        <v>100</v>
      </c>
      <c r="AP262" s="249" t="s">
        <v>101</v>
      </c>
      <c r="AQ262" s="487"/>
      <c r="AR262" s="463"/>
      <c r="AS262" s="463"/>
      <c r="AT262" s="464"/>
      <c r="AU262" s="463"/>
      <c r="AV262" s="463"/>
      <c r="AW262" s="464"/>
      <c r="AX262" s="464"/>
      <c r="AY262" s="464"/>
      <c r="AZ262" s="487"/>
      <c r="BA262" s="408"/>
      <c r="BB262" s="408"/>
      <c r="BC262" s="408"/>
      <c r="BD262" s="408"/>
      <c r="BE262" s="408"/>
      <c r="BF262" s="408"/>
      <c r="BG262" s="408"/>
      <c r="BH262" s="416"/>
      <c r="BI262" s="416"/>
      <c r="BJ262" s="416"/>
      <c r="BK262" s="416"/>
      <c r="BL262" s="416"/>
      <c r="BM262" s="408"/>
      <c r="BN262" s="408"/>
      <c r="BO262" s="673"/>
    </row>
    <row r="263" spans="1:67" ht="71.25" thickBot="1">
      <c r="A263" s="769"/>
      <c r="B263" s="770"/>
      <c r="C263" s="770"/>
      <c r="D263" s="761"/>
      <c r="E263" s="761"/>
      <c r="F263" s="469"/>
      <c r="G263" s="409"/>
      <c r="H263" s="452"/>
      <c r="I263" s="757"/>
      <c r="J263" s="472"/>
      <c r="K263" s="757"/>
      <c r="L263" s="409"/>
      <c r="M263" s="756"/>
      <c r="N263" s="409"/>
      <c r="O263" s="409"/>
      <c r="P263" s="504"/>
      <c r="Q263" s="412"/>
      <c r="R263" s="452"/>
      <c r="S263" s="760"/>
      <c r="T263" s="452"/>
      <c r="U263" s="760"/>
      <c r="V263" s="452"/>
      <c r="W263" s="760"/>
      <c r="X263" s="516"/>
      <c r="Y263" s="760"/>
      <c r="Z263" s="760"/>
      <c r="AA263" s="756"/>
      <c r="AB263" s="150">
        <v>5</v>
      </c>
      <c r="AC263" s="223" t="s">
        <v>2117</v>
      </c>
      <c r="AD263" s="131">
        <v>4</v>
      </c>
      <c r="AE263" s="138" t="s">
        <v>1495</v>
      </c>
      <c r="AF263" s="142" t="str">
        <f t="shared" si="12"/>
        <v>Probabilidad</v>
      </c>
      <c r="AG263" s="143" t="s">
        <v>250</v>
      </c>
      <c r="AH263" s="214">
        <f t="shared" si="13"/>
        <v>0.15</v>
      </c>
      <c r="AI263" s="143" t="s">
        <v>710</v>
      </c>
      <c r="AJ263" s="214">
        <f t="shared" si="14"/>
        <v>0.25</v>
      </c>
      <c r="AK263" s="152">
        <f t="shared" si="15"/>
        <v>0.4</v>
      </c>
      <c r="AL263" s="153">
        <f>IFERROR(IF(AND(AF262="Probabilidad",AF263="Probabilidad"),(AL262-(+AL262*AK263)),IF(AND(AF262="Impacto",AF263="Probabilidad"),(AL261-(+AL261*AK263)),IF(AF263="Impacto",AL262,""))),"")</f>
        <v>6.0479999999999999E-2</v>
      </c>
      <c r="AM263" s="153">
        <f>IFERROR(IF(AND(AF262="Impacto",AF263="Impacto"),(AM262-(+AM262*AK263)),IF(AND(AF262="Probabilidad",AF263="Impacto"),(AM261-(+AM261*AK263)),IF(AF263="Probabilidad",AM262,""))),"")</f>
        <v>0.30000000000000004</v>
      </c>
      <c r="AN263" s="154" t="s">
        <v>99</v>
      </c>
      <c r="AO263" s="154" t="s">
        <v>766</v>
      </c>
      <c r="AP263" s="154" t="s">
        <v>101</v>
      </c>
      <c r="AQ263" s="452"/>
      <c r="AR263" s="472"/>
      <c r="AS263" s="472"/>
      <c r="AT263" s="756"/>
      <c r="AU263" s="472"/>
      <c r="AV263" s="472"/>
      <c r="AW263" s="756"/>
      <c r="AX263" s="756"/>
      <c r="AY263" s="756"/>
      <c r="AZ263" s="452"/>
      <c r="BA263" s="409"/>
      <c r="BB263" s="409"/>
      <c r="BC263" s="409"/>
      <c r="BD263" s="409"/>
      <c r="BE263" s="409"/>
      <c r="BF263" s="409"/>
      <c r="BG263" s="409"/>
      <c r="BH263" s="417"/>
      <c r="BI263" s="417"/>
      <c r="BJ263" s="417"/>
      <c r="BK263" s="417"/>
      <c r="BL263" s="417"/>
      <c r="BM263" s="409"/>
      <c r="BN263" s="409"/>
      <c r="BO263" s="746"/>
    </row>
    <row r="264" spans="1:67" ht="89.25">
      <c r="A264" s="747" t="s">
        <v>438</v>
      </c>
      <c r="B264" s="750" t="s">
        <v>381</v>
      </c>
      <c r="C264" s="753" t="s">
        <v>1164</v>
      </c>
      <c r="D264" s="771" t="s">
        <v>1470</v>
      </c>
      <c r="E264" s="771" t="s">
        <v>441</v>
      </c>
      <c r="F264" s="670">
        <v>1</v>
      </c>
      <c r="G264" s="655" t="s">
        <v>2118</v>
      </c>
      <c r="H264" s="646" t="s">
        <v>1894</v>
      </c>
      <c r="I264" s="765" t="s">
        <v>1473</v>
      </c>
      <c r="J264" s="659" t="s">
        <v>2119</v>
      </c>
      <c r="K264" s="765" t="s">
        <v>192</v>
      </c>
      <c r="L264" s="638" t="s">
        <v>408</v>
      </c>
      <c r="M264" s="653" t="s">
        <v>1475</v>
      </c>
      <c r="N264" s="655" t="s">
        <v>2120</v>
      </c>
      <c r="O264" s="655" t="s">
        <v>2121</v>
      </c>
      <c r="P264" s="655" t="s">
        <v>114</v>
      </c>
      <c r="Q264" s="762" t="s">
        <v>114</v>
      </c>
      <c r="R264" s="646" t="s">
        <v>233</v>
      </c>
      <c r="S264" s="651">
        <f>IF(R264="Muy Alta",100%,IF(R264="Alta",80%,IF(R264="Media",60%,IF(R264="Baja",40%,IF(R264="Muy Baja",20%,"")))))</f>
        <v>0.8</v>
      </c>
      <c r="T264" s="646" t="s">
        <v>125</v>
      </c>
      <c r="U264" s="651">
        <f>IF(T264="Catastrófico",100%,IF(T264="Mayor",80%,IF(T264="Moderado",60%,IF(T264="Menor",40%,IF(T264="Leve",20%,"")))))</f>
        <v>0.2</v>
      </c>
      <c r="V264" s="646" t="s">
        <v>92</v>
      </c>
      <c r="W264" s="651">
        <f>IF(V264="Catastrófico",100%,IF(V264="Mayor",80%,IF(V264="Moderado",60%,IF(V264="Menor",40%,IF(V264="Leve",20%,"")))))</f>
        <v>0.8</v>
      </c>
      <c r="X264" s="653" t="str">
        <f>IF(Y264=100%,"Catastrófico",IF(Y264=80%,"Mayor",IF(Y264=60%,"Moderado",IF(Y264=40%,"Menor",IF(Y264=20%,"Leve","")))))</f>
        <v>Mayor</v>
      </c>
      <c r="Y264" s="651">
        <f>IF(AND(U264="",W264=""),"",MAX(U264,W264))</f>
        <v>0.8</v>
      </c>
      <c r="Z264" s="651" t="str">
        <f>CONCATENATE(R264,X264)</f>
        <v>AltaMayor</v>
      </c>
      <c r="AA264" s="644" t="str">
        <f>IF(Z264="Muy AltaLeve","Alto",IF(Z264="Muy AltaMenor","Alto",IF(Z264="Muy AltaModerado","Alto",IF(Z264="Muy AltaMayor","Alto",IF(Z264="Muy AltaCatastrófico","Extremo",IF(Z264="AltaLeve","Moderado",IF(Z264="AltaMenor","Moderado",IF(Z264="AltaModerado","Alto",IF(Z264="AltaMayor","Alto",IF(Z264="AltaCatastrófico","Extremo",IF(Z264="MediaLeve","Moderado",IF(Z264="MediaMenor","Moderado",IF(Z264="MediaModerado","Moderado",IF(Z264="MediaMayor","Alto",IF(Z264="MediaCatastrófico","Extremo",IF(Z264="BajaLeve","Bajo",IF(Z264="BajaMenor","Moderado",IF(Z264="BajaModerado","Moderado",IF(Z264="BajaMayor","Alto",IF(Z264="BajaCatastrófico","Extremo",IF(Z264="Muy BajaLeve","Bajo",IF(Z264="Muy BajaMenor","Bajo",IF(Z264="Muy BajaModerado","Moderado",IF(Z264="Muy BajaMayor","Alto",IF(Z264="Muy BajaCatastrófico","Extremo","")))))))))))))))))))))))))</f>
        <v>Alto</v>
      </c>
      <c r="AB264" s="26">
        <v>1</v>
      </c>
      <c r="AC264" s="45" t="s">
        <v>2122</v>
      </c>
      <c r="AD264" s="74">
        <v>1</v>
      </c>
      <c r="AE264" s="73" t="s">
        <v>1575</v>
      </c>
      <c r="AF264" s="30" t="str">
        <f t="shared" ref="AF264:AF319" si="16">IF(OR(AG264="Preventivo",AG264="Detectivo"),"Probabilidad",IF(AG264="Correctivo","Impacto",""))</f>
        <v>Probabilidad</v>
      </c>
      <c r="AG264" s="27" t="s">
        <v>1655</v>
      </c>
      <c r="AH264" s="75">
        <f t="shared" ref="AH264:AH319" si="17">IF(AG264="","",IF(AG264="Preventivo",25%,IF(AG264="Detectivo",15%,IF(AG264="Correctivo",10%))))</f>
        <v>0.15</v>
      </c>
      <c r="AI264" s="27" t="s">
        <v>98</v>
      </c>
      <c r="AJ264" s="75">
        <f>IF(AI264="Automático",25%,IF(AI264="Manual",15%,""))</f>
        <v>0.15</v>
      </c>
      <c r="AK264" s="76">
        <f>IF(OR(AH264="",AJ264=""),"",AH264+AJ264)</f>
        <v>0.3</v>
      </c>
      <c r="AL264" s="28">
        <f>IFERROR(IF(AF264="Probabilidad",(S264-(+S264*AK264)),IF(AF264="Impacto",S264,"")),"")</f>
        <v>0.56000000000000005</v>
      </c>
      <c r="AM264" s="28">
        <f>IFERROR(IF(AF264="Impacto",(Y264-(+Y264*AK264)),IF(AF264="Probabilidad",Y264,"")),"")</f>
        <v>0.8</v>
      </c>
      <c r="AN264" s="29" t="s">
        <v>99</v>
      </c>
      <c r="AO264" s="29" t="s">
        <v>100</v>
      </c>
      <c r="AP264" s="29" t="s">
        <v>101</v>
      </c>
      <c r="AQ264" s="646" t="s">
        <v>2123</v>
      </c>
      <c r="AR264" s="642">
        <f>S264</f>
        <v>0.8</v>
      </c>
      <c r="AS264" s="642">
        <f>IF(AL264="","",MIN(AL264:AL269))</f>
        <v>8.4671999999999997E-2</v>
      </c>
      <c r="AT264" s="644" t="str">
        <f>IFERROR(IF(AS264="","",IF(AS264&lt;=0.2,"Muy Baja",IF(AS264&lt;=0.4,"Baja",IF(AS264&lt;=0.6,"Media",IF(AS264&lt;=0.8,"Alta","Muy Alta"))))),"")</f>
        <v>Muy Baja</v>
      </c>
      <c r="AU264" s="642">
        <f>Y264</f>
        <v>0.8</v>
      </c>
      <c r="AV264" s="642">
        <f>IF(AM264="","",MIN(AM264:AM269))</f>
        <v>0.60000000000000009</v>
      </c>
      <c r="AW264" s="644" t="str">
        <f>IFERROR(IF(AV264="","",IF(AV264&lt;=0.2,"Leve",IF(AV264&lt;=0.4,"Menor",IF(AV264&lt;=0.6,"Moderado",IF(AV264&lt;=0.8,"Mayor","Catastrófico"))))),"")</f>
        <v>Moderado</v>
      </c>
      <c r="AX264" s="644" t="str">
        <f>AA264</f>
        <v>Alto</v>
      </c>
      <c r="AY264" s="644" t="str">
        <f>IFERROR(IF(OR(AND(AT264="Muy Baja",AW264="Leve"),AND(AT264="Muy Baja",AW264="Menor"),AND(AT264="Baja",AW264="Leve")),"Bajo",IF(OR(AND(AT264="Muy baja",AW264="Moderado"),AND(AT264="Baja",AW264="Menor"),AND(AT264="Baja",AW264="Moderado"),AND(AT264="Media",AW264="Leve"),AND(AT264="Media",AW264="Menor"),AND(AT264="Media",AW264="Moderado"),AND(AT264="Alta",AW264="Leve"),AND(AT264="Alta",AW264="Menor")),"Moderado",IF(OR(AND(AT264="Muy Baja",AW264="Mayor"),AND(AT264="Baja",AW264="Mayor"),AND(AT264="Media",AW264="Mayor"),AND(AT264="Alta",AW264="Moderado"),AND(AT264="Alta",AW264="Mayor"),AND(AT264="Muy Alta",AW264="Leve"),AND(AT264="Muy Alta",AW264="Menor"),AND(AT264="Muy Alta",AW264="Moderado"),AND(AT264="Muy Alta",AW264="Mayor")),"Alto",IF(OR(AND(AT264="Muy Baja",AW264="Catastrófico"),AND(AT264="Baja",AW264="Catastrófico"),AND(AT264="Media",AW264="Catastrófico"),AND(AT264="Alta",AW264="Catastrófico"),AND(AT264="Muy Alta",AW264="Catastrófico")),"Extremo","")))),"")</f>
        <v>Moderado</v>
      </c>
      <c r="AZ264" s="765" t="s">
        <v>105</v>
      </c>
      <c r="BA264" s="655" t="s">
        <v>2124</v>
      </c>
      <c r="BB264" s="655" t="s">
        <v>2125</v>
      </c>
      <c r="BC264" s="655" t="s">
        <v>2126</v>
      </c>
      <c r="BD264" s="655" t="s">
        <v>2127</v>
      </c>
      <c r="BE264" s="723" t="s">
        <v>265</v>
      </c>
      <c r="BF264" s="638" t="s">
        <v>2934</v>
      </c>
      <c r="BG264" s="638" t="s">
        <v>2128</v>
      </c>
      <c r="BH264" s="640">
        <v>0.25</v>
      </c>
      <c r="BI264" s="640"/>
      <c r="BJ264" s="638"/>
      <c r="BK264" s="638"/>
      <c r="BL264" s="762" t="s">
        <v>114</v>
      </c>
      <c r="BM264" s="655" t="s">
        <v>2129</v>
      </c>
      <c r="BN264" s="655" t="s">
        <v>133</v>
      </c>
      <c r="BO264" s="763" t="s">
        <v>133</v>
      </c>
    </row>
    <row r="265" spans="1:67" ht="127.5">
      <c r="A265" s="748"/>
      <c r="B265" s="751"/>
      <c r="C265" s="754"/>
      <c r="D265" s="682"/>
      <c r="E265" s="682"/>
      <c r="F265" s="483"/>
      <c r="G265" s="486"/>
      <c r="H265" s="487"/>
      <c r="I265" s="736"/>
      <c r="J265" s="463"/>
      <c r="K265" s="736"/>
      <c r="L265" s="408"/>
      <c r="M265" s="458"/>
      <c r="N265" s="486"/>
      <c r="O265" s="486"/>
      <c r="P265" s="486"/>
      <c r="Q265" s="411"/>
      <c r="R265" s="487"/>
      <c r="S265" s="455"/>
      <c r="T265" s="487"/>
      <c r="U265" s="455"/>
      <c r="V265" s="487"/>
      <c r="W265" s="455"/>
      <c r="X265" s="458"/>
      <c r="Y265" s="455"/>
      <c r="Z265" s="455"/>
      <c r="AA265" s="464"/>
      <c r="AB265" s="243">
        <v>2</v>
      </c>
      <c r="AC265" s="259" t="s">
        <v>2130</v>
      </c>
      <c r="AD265" s="239">
        <v>4.5</v>
      </c>
      <c r="AE265" s="237" t="s">
        <v>1529</v>
      </c>
      <c r="AF265" s="245" t="str">
        <f t="shared" si="16"/>
        <v>Probabilidad</v>
      </c>
      <c r="AG265" s="246" t="s">
        <v>97</v>
      </c>
      <c r="AH265" s="241">
        <f t="shared" si="17"/>
        <v>0.25</v>
      </c>
      <c r="AI265" s="246" t="s">
        <v>1645</v>
      </c>
      <c r="AJ265" s="241">
        <f t="shared" ref="AJ265:AJ328" si="18">IF(AI265="Automático",25%,IF(AI265="Manual",15%,""))</f>
        <v>0.15</v>
      </c>
      <c r="AK265" s="247">
        <f t="shared" ref="AK265:AK328" si="19">IF(OR(AH265="",AJ265=""),"",AH265+AJ265)</f>
        <v>0.4</v>
      </c>
      <c r="AL265" s="248">
        <f>IFERROR(IF(AND(AF264="Probabilidad",AF265="Probabilidad"),(AL264-(+AL264*AK265)),IF(AF265="Probabilidad",(S264-(+S264*AK265)),IF(AF265="Impacto",AL264,""))),"")</f>
        <v>0.33600000000000002</v>
      </c>
      <c r="AM265" s="248">
        <f>IFERROR(IF(AND(AF264="Impacto",AF265="Impacto"),(AM264-(+AM264*AK265)),IF(AF265="Impacto",(Y264-(+Y264*AK265)),IF(AF265="Probabilidad",AM264,""))),"")</f>
        <v>0.8</v>
      </c>
      <c r="AN265" s="249" t="s">
        <v>99</v>
      </c>
      <c r="AO265" s="249" t="s">
        <v>100</v>
      </c>
      <c r="AP265" s="249" t="s">
        <v>101</v>
      </c>
      <c r="AQ265" s="487"/>
      <c r="AR265" s="463"/>
      <c r="AS265" s="463"/>
      <c r="AT265" s="464"/>
      <c r="AU265" s="463"/>
      <c r="AV265" s="463"/>
      <c r="AW265" s="464"/>
      <c r="AX265" s="464"/>
      <c r="AY265" s="464"/>
      <c r="AZ265" s="736"/>
      <c r="BA265" s="486"/>
      <c r="BB265" s="486"/>
      <c r="BC265" s="486"/>
      <c r="BD265" s="486"/>
      <c r="BE265" s="486"/>
      <c r="BF265" s="408"/>
      <c r="BG265" s="408"/>
      <c r="BH265" s="408"/>
      <c r="BI265" s="408"/>
      <c r="BJ265" s="408"/>
      <c r="BK265" s="408"/>
      <c r="BL265" s="411"/>
      <c r="BM265" s="486"/>
      <c r="BN265" s="486"/>
      <c r="BO265" s="764"/>
    </row>
    <row r="266" spans="1:67" ht="127.5">
      <c r="A266" s="748"/>
      <c r="B266" s="751"/>
      <c r="C266" s="754"/>
      <c r="D266" s="682"/>
      <c r="E266" s="682"/>
      <c r="F266" s="483"/>
      <c r="G266" s="486"/>
      <c r="H266" s="487"/>
      <c r="I266" s="736"/>
      <c r="J266" s="463"/>
      <c r="K266" s="736"/>
      <c r="L266" s="408"/>
      <c r="M266" s="458"/>
      <c r="N266" s="486"/>
      <c r="O266" s="486"/>
      <c r="P266" s="486"/>
      <c r="Q266" s="411"/>
      <c r="R266" s="487"/>
      <c r="S266" s="455"/>
      <c r="T266" s="487"/>
      <c r="U266" s="455"/>
      <c r="V266" s="487"/>
      <c r="W266" s="455"/>
      <c r="X266" s="458"/>
      <c r="Y266" s="455"/>
      <c r="Z266" s="455"/>
      <c r="AA266" s="464"/>
      <c r="AB266" s="243">
        <v>3</v>
      </c>
      <c r="AC266" s="259" t="s">
        <v>1726</v>
      </c>
      <c r="AD266" s="239">
        <v>5</v>
      </c>
      <c r="AE266" s="239" t="s">
        <v>1728</v>
      </c>
      <c r="AF266" s="245" t="str">
        <f t="shared" si="16"/>
        <v>Probabilidad</v>
      </c>
      <c r="AG266" s="246" t="s">
        <v>1644</v>
      </c>
      <c r="AH266" s="241">
        <f t="shared" si="17"/>
        <v>0.25</v>
      </c>
      <c r="AI266" s="246" t="s">
        <v>1645</v>
      </c>
      <c r="AJ266" s="241">
        <f t="shared" si="18"/>
        <v>0.15</v>
      </c>
      <c r="AK266" s="247">
        <f t="shared" si="19"/>
        <v>0.4</v>
      </c>
      <c r="AL266" s="248">
        <f>IFERROR(IF(AND(AF265="Probabilidad",AF266="Probabilidad"),(AL265-(+AL265*AK266)),IF(AND(AF265="Impacto",AF266="Probabilidad"),(AL264-(+AL264*AK266)),IF(AF266="Impacto",AL265,""))),"")</f>
        <v>0.2016</v>
      </c>
      <c r="AM266" s="248">
        <f>IFERROR(IF(AND(AF265="Impacto",AF266="Impacto"),(AM265-(+AM265*AK266)),IF(AND(AF265="Probabilidad",AF266="Impacto"),(AM264-(+AM264*AK266)),IF(AF266="Probabilidad",AM265,""))),"")</f>
        <v>0.8</v>
      </c>
      <c r="AN266" s="249" t="s">
        <v>99</v>
      </c>
      <c r="AO266" s="249" t="s">
        <v>100</v>
      </c>
      <c r="AP266" s="249" t="s">
        <v>101</v>
      </c>
      <c r="AQ266" s="487"/>
      <c r="AR266" s="463"/>
      <c r="AS266" s="463"/>
      <c r="AT266" s="464"/>
      <c r="AU266" s="463"/>
      <c r="AV266" s="463"/>
      <c r="AW266" s="464"/>
      <c r="AX266" s="464"/>
      <c r="AY266" s="464"/>
      <c r="AZ266" s="736"/>
      <c r="BA266" s="486"/>
      <c r="BB266" s="486"/>
      <c r="BC266" s="486"/>
      <c r="BD266" s="486"/>
      <c r="BE266" s="486"/>
      <c r="BF266" s="408"/>
      <c r="BG266" s="408"/>
      <c r="BH266" s="408"/>
      <c r="BI266" s="408"/>
      <c r="BJ266" s="408"/>
      <c r="BK266" s="408"/>
      <c r="BL266" s="411"/>
      <c r="BM266" s="486"/>
      <c r="BN266" s="486"/>
      <c r="BO266" s="764"/>
    </row>
    <row r="267" spans="1:67" ht="76.5">
      <c r="A267" s="748"/>
      <c r="B267" s="751"/>
      <c r="C267" s="754"/>
      <c r="D267" s="682"/>
      <c r="E267" s="682"/>
      <c r="F267" s="483"/>
      <c r="G267" s="486"/>
      <c r="H267" s="487"/>
      <c r="I267" s="736"/>
      <c r="J267" s="463"/>
      <c r="K267" s="736"/>
      <c r="L267" s="408"/>
      <c r="M267" s="458"/>
      <c r="N267" s="486"/>
      <c r="O267" s="486"/>
      <c r="P267" s="486"/>
      <c r="Q267" s="411"/>
      <c r="R267" s="487"/>
      <c r="S267" s="455"/>
      <c r="T267" s="487"/>
      <c r="U267" s="455"/>
      <c r="V267" s="487"/>
      <c r="W267" s="455"/>
      <c r="X267" s="458"/>
      <c r="Y267" s="455"/>
      <c r="Z267" s="455"/>
      <c r="AA267" s="464"/>
      <c r="AB267" s="243">
        <v>4</v>
      </c>
      <c r="AC267" s="275" t="s">
        <v>2131</v>
      </c>
      <c r="AD267" s="239" t="s">
        <v>236</v>
      </c>
      <c r="AE267" s="239" t="s">
        <v>1728</v>
      </c>
      <c r="AF267" s="245" t="str">
        <f t="shared" si="16"/>
        <v>Impacto</v>
      </c>
      <c r="AG267" s="246" t="s">
        <v>1656</v>
      </c>
      <c r="AH267" s="241">
        <f t="shared" si="17"/>
        <v>0.1</v>
      </c>
      <c r="AI267" s="246" t="s">
        <v>1645</v>
      </c>
      <c r="AJ267" s="241">
        <f t="shared" si="18"/>
        <v>0.15</v>
      </c>
      <c r="AK267" s="247">
        <f t="shared" si="19"/>
        <v>0.25</v>
      </c>
      <c r="AL267" s="248">
        <f>IFERROR(IF(AND(AF266="Probabilidad",AF267="Probabilidad"),(AL266-(+AL266*AK267)),IF(AND(AF266="Impacto",AF267="Probabilidad"),(AL265-(+AL265*AK267)),IF(AF267="Impacto",AL266,""))),"")</f>
        <v>0.2016</v>
      </c>
      <c r="AM267" s="248">
        <f>IFERROR(IF(AND(AF266="Impacto",AF267="Impacto"),(AM266-(+AM266*AK267)),IF(AND(AF266="Probabilidad",AF267="Impacto"),(AM265-(+AM265*AK267)),IF(AF267="Probabilidad",AM266,""))),"")</f>
        <v>0.60000000000000009</v>
      </c>
      <c r="AN267" s="249" t="s">
        <v>99</v>
      </c>
      <c r="AO267" s="249" t="s">
        <v>100</v>
      </c>
      <c r="AP267" s="249" t="s">
        <v>101</v>
      </c>
      <c r="AQ267" s="487"/>
      <c r="AR267" s="463"/>
      <c r="AS267" s="463"/>
      <c r="AT267" s="464"/>
      <c r="AU267" s="463"/>
      <c r="AV267" s="463"/>
      <c r="AW267" s="464"/>
      <c r="AX267" s="464"/>
      <c r="AY267" s="464"/>
      <c r="AZ267" s="736"/>
      <c r="BA267" s="486"/>
      <c r="BB267" s="486"/>
      <c r="BC267" s="486"/>
      <c r="BD267" s="486"/>
      <c r="BE267" s="486"/>
      <c r="BF267" s="408"/>
      <c r="BG267" s="408"/>
      <c r="BH267" s="408"/>
      <c r="BI267" s="408"/>
      <c r="BJ267" s="408"/>
      <c r="BK267" s="408"/>
      <c r="BL267" s="411"/>
      <c r="BM267" s="486"/>
      <c r="BN267" s="486"/>
      <c r="BO267" s="764"/>
    </row>
    <row r="268" spans="1:67" ht="70.5">
      <c r="A268" s="748"/>
      <c r="B268" s="751"/>
      <c r="C268" s="754"/>
      <c r="D268" s="682"/>
      <c r="E268" s="682"/>
      <c r="F268" s="483"/>
      <c r="G268" s="486"/>
      <c r="H268" s="487"/>
      <c r="I268" s="736"/>
      <c r="J268" s="463"/>
      <c r="K268" s="736"/>
      <c r="L268" s="408"/>
      <c r="M268" s="458"/>
      <c r="N268" s="486"/>
      <c r="O268" s="486"/>
      <c r="P268" s="486"/>
      <c r="Q268" s="411"/>
      <c r="R268" s="487"/>
      <c r="S268" s="455"/>
      <c r="T268" s="487"/>
      <c r="U268" s="455"/>
      <c r="V268" s="487"/>
      <c r="W268" s="455"/>
      <c r="X268" s="458"/>
      <c r="Y268" s="455"/>
      <c r="Z268" s="455"/>
      <c r="AA268" s="464"/>
      <c r="AB268" s="243">
        <v>5</v>
      </c>
      <c r="AC268" s="259" t="s">
        <v>2132</v>
      </c>
      <c r="AD268" s="239" t="s">
        <v>236</v>
      </c>
      <c r="AE268" s="237" t="s">
        <v>1575</v>
      </c>
      <c r="AF268" s="245" t="str">
        <f t="shared" si="16"/>
        <v>Probabilidad</v>
      </c>
      <c r="AG268" s="246" t="s">
        <v>1655</v>
      </c>
      <c r="AH268" s="241">
        <f t="shared" si="17"/>
        <v>0.15</v>
      </c>
      <c r="AI268" s="246" t="s">
        <v>1645</v>
      </c>
      <c r="AJ268" s="241">
        <f t="shared" si="18"/>
        <v>0.15</v>
      </c>
      <c r="AK268" s="247">
        <f t="shared" si="19"/>
        <v>0.3</v>
      </c>
      <c r="AL268" s="248">
        <f>IFERROR(IF(AND(AF267="Probabilidad",AF268="Probabilidad"),(AL267-(+AL267*AK268)),IF(AND(AF267="Impacto",AF268="Probabilidad"),(AL266-(+AL266*AK268)),IF(AF268="Impacto",AL267,""))),"")</f>
        <v>0.14112</v>
      </c>
      <c r="AM268" s="248">
        <f>IFERROR(IF(AND(AF267="Impacto",AF268="Impacto"),(AM267-(+AM267*AK268)),IF(AND(AF267="Probabilidad",AF268="Impacto"),(AM266-(+AM266*AK268)),IF(AF268="Probabilidad",AM267,""))),"")</f>
        <v>0.60000000000000009</v>
      </c>
      <c r="AN268" s="249" t="s">
        <v>99</v>
      </c>
      <c r="AO268" s="249" t="s">
        <v>100</v>
      </c>
      <c r="AP268" s="249" t="s">
        <v>101</v>
      </c>
      <c r="AQ268" s="487"/>
      <c r="AR268" s="463"/>
      <c r="AS268" s="463"/>
      <c r="AT268" s="464"/>
      <c r="AU268" s="463"/>
      <c r="AV268" s="463"/>
      <c r="AW268" s="464"/>
      <c r="AX268" s="464"/>
      <c r="AY268" s="464"/>
      <c r="AZ268" s="736"/>
      <c r="BA268" s="486"/>
      <c r="BB268" s="486"/>
      <c r="BC268" s="486"/>
      <c r="BD268" s="486"/>
      <c r="BE268" s="486"/>
      <c r="BF268" s="408"/>
      <c r="BG268" s="408"/>
      <c r="BH268" s="408"/>
      <c r="BI268" s="408"/>
      <c r="BJ268" s="408"/>
      <c r="BK268" s="408"/>
      <c r="BL268" s="411"/>
      <c r="BM268" s="486"/>
      <c r="BN268" s="486"/>
      <c r="BO268" s="764"/>
    </row>
    <row r="269" spans="1:67" ht="89.25">
      <c r="A269" s="748"/>
      <c r="B269" s="751"/>
      <c r="C269" s="754"/>
      <c r="D269" s="682"/>
      <c r="E269" s="682"/>
      <c r="F269" s="483"/>
      <c r="G269" s="486"/>
      <c r="H269" s="487"/>
      <c r="I269" s="736"/>
      <c r="J269" s="463"/>
      <c r="K269" s="736"/>
      <c r="L269" s="408"/>
      <c r="M269" s="458"/>
      <c r="N269" s="486"/>
      <c r="O269" s="486"/>
      <c r="P269" s="486"/>
      <c r="Q269" s="411"/>
      <c r="R269" s="487"/>
      <c r="S269" s="455"/>
      <c r="T269" s="487"/>
      <c r="U269" s="455"/>
      <c r="V269" s="487"/>
      <c r="W269" s="455"/>
      <c r="X269" s="458"/>
      <c r="Y269" s="455"/>
      <c r="Z269" s="455"/>
      <c r="AA269" s="464"/>
      <c r="AB269" s="243">
        <v>6</v>
      </c>
      <c r="AC269" s="259" t="s">
        <v>2133</v>
      </c>
      <c r="AD269" s="239">
        <v>1</v>
      </c>
      <c r="AE269" s="237" t="s">
        <v>1575</v>
      </c>
      <c r="AF269" s="245" t="str">
        <f t="shared" si="16"/>
        <v>Probabilidad</v>
      </c>
      <c r="AG269" s="246" t="s">
        <v>1644</v>
      </c>
      <c r="AH269" s="241">
        <f t="shared" si="17"/>
        <v>0.25</v>
      </c>
      <c r="AI269" s="246" t="s">
        <v>1645</v>
      </c>
      <c r="AJ269" s="241">
        <f t="shared" si="18"/>
        <v>0.15</v>
      </c>
      <c r="AK269" s="247">
        <f t="shared" si="19"/>
        <v>0.4</v>
      </c>
      <c r="AL269" s="248">
        <f>IFERROR(IF(AND(AF268="Probabilidad",AF269="Probabilidad"),(AL268-(+AL268*AK269)),IF(AND(AF268="Impacto",AF269="Probabilidad"),(AL267-(+AL267*AK269)),IF(AF269="Impacto",AL268,""))),"")</f>
        <v>8.4671999999999997E-2</v>
      </c>
      <c r="AM269" s="248">
        <f>IFERROR(IF(AND(AF268="Impacto",AF269="Impacto"),(AM268-(+AM268*AK269)),IF(AND(AF268="Probabilidad",AF269="Impacto"),(AM267-(+AM267*AK269)),IF(AF269="Probabilidad",AM268,""))),"")</f>
        <v>0.60000000000000009</v>
      </c>
      <c r="AN269" s="249" t="s">
        <v>99</v>
      </c>
      <c r="AO269" s="249" t="s">
        <v>100</v>
      </c>
      <c r="AP269" s="249" t="s">
        <v>101</v>
      </c>
      <c r="AQ269" s="487"/>
      <c r="AR269" s="463"/>
      <c r="AS269" s="463"/>
      <c r="AT269" s="464"/>
      <c r="AU269" s="463"/>
      <c r="AV269" s="463"/>
      <c r="AW269" s="464"/>
      <c r="AX269" s="464"/>
      <c r="AY269" s="464"/>
      <c r="AZ269" s="736"/>
      <c r="BA269" s="486"/>
      <c r="BB269" s="486"/>
      <c r="BC269" s="486"/>
      <c r="BD269" s="486"/>
      <c r="BE269" s="486"/>
      <c r="BF269" s="408"/>
      <c r="BG269" s="408"/>
      <c r="BH269" s="408"/>
      <c r="BI269" s="408"/>
      <c r="BJ269" s="408"/>
      <c r="BK269" s="408"/>
      <c r="BL269" s="411"/>
      <c r="BM269" s="486"/>
      <c r="BN269" s="486"/>
      <c r="BO269" s="764"/>
    </row>
    <row r="270" spans="1:67" ht="76.5">
      <c r="A270" s="748"/>
      <c r="B270" s="751"/>
      <c r="C270" s="754"/>
      <c r="D270" s="682" t="s">
        <v>1470</v>
      </c>
      <c r="E270" s="682" t="s">
        <v>441</v>
      </c>
      <c r="F270" s="483">
        <v>2</v>
      </c>
      <c r="G270" s="486" t="s">
        <v>2118</v>
      </c>
      <c r="H270" s="487" t="s">
        <v>1894</v>
      </c>
      <c r="I270" s="736" t="s">
        <v>1487</v>
      </c>
      <c r="J270" s="463" t="s">
        <v>2134</v>
      </c>
      <c r="K270" s="736" t="s">
        <v>192</v>
      </c>
      <c r="L270" s="408" t="s">
        <v>408</v>
      </c>
      <c r="M270" s="458" t="s">
        <v>1475</v>
      </c>
      <c r="N270" s="486" t="s">
        <v>2135</v>
      </c>
      <c r="O270" s="486" t="s">
        <v>2136</v>
      </c>
      <c r="P270" s="486" t="s">
        <v>114</v>
      </c>
      <c r="Q270" s="411" t="s">
        <v>114</v>
      </c>
      <c r="R270" s="487" t="s">
        <v>233</v>
      </c>
      <c r="S270" s="455">
        <f>IF(R270="Muy Alta",100%,IF(R270="Alta",80%,IF(R270="Media",60%,IF(R270="Baja",40%,IF(R270="Muy Baja",20%,"")))))</f>
        <v>0.8</v>
      </c>
      <c r="T270" s="487" t="s">
        <v>125</v>
      </c>
      <c r="U270" s="455">
        <f>IF(T270="Catastrófico",100%,IF(T270="Mayor",80%,IF(T270="Moderado",60%,IF(T270="Menor",40%,IF(T270="Leve",20%,"")))))</f>
        <v>0.2</v>
      </c>
      <c r="V270" s="487" t="s">
        <v>92</v>
      </c>
      <c r="W270" s="455">
        <f>IF(V270="Catastrófico",100%,IF(V270="Mayor",80%,IF(V270="Moderado",60%,IF(V270="Menor",40%,IF(V270="Leve",20%,"")))))</f>
        <v>0.8</v>
      </c>
      <c r="X270" s="458" t="str">
        <f>IF(Y270=100%,"Catastrófico",IF(Y270=80%,"Mayor",IF(Y270=60%,"Moderado",IF(Y270=40%,"Menor",IF(Y270=20%,"Leve","")))))</f>
        <v>Mayor</v>
      </c>
      <c r="Y270" s="455">
        <f>IF(AND(U270="",W270=""),"",MAX(U270,W270))</f>
        <v>0.8</v>
      </c>
      <c r="Z270" s="455" t="str">
        <f>CONCATENATE(R270,X270)</f>
        <v>AltaMayor</v>
      </c>
      <c r="AA270" s="464" t="str">
        <f>IF(Z270="Muy AltaLeve","Alto",IF(Z270="Muy AltaMenor","Alto",IF(Z270="Muy AltaModerado","Alto",IF(Z270="Muy AltaMayor","Alto",IF(Z270="Muy AltaCatastrófico","Extremo",IF(Z270="AltaLeve","Moderado",IF(Z270="AltaMenor","Moderado",IF(Z270="AltaModerado","Alto",IF(Z270="AltaMayor","Alto",IF(Z270="AltaCatastrófico","Extremo",IF(Z270="MediaLeve","Moderado",IF(Z270="MediaMenor","Moderado",IF(Z270="MediaModerado","Moderado",IF(Z270="MediaMayor","Alto",IF(Z270="MediaCatastrófico","Extremo",IF(Z270="BajaLeve","Bajo",IF(Z270="BajaMenor","Moderado",IF(Z270="BajaModerado","Moderado",IF(Z270="BajaMayor","Alto",IF(Z270="BajaCatastrófico","Extremo",IF(Z270="Muy BajaLeve","Bajo",IF(Z270="Muy BajaMenor","Bajo",IF(Z270="Muy BajaModerado","Moderado",IF(Z270="Muy BajaMayor","Alto",IF(Z270="Muy BajaCatastrófico","Extremo","")))))))))))))))))))))))))</f>
        <v>Alto</v>
      </c>
      <c r="AB270" s="243">
        <v>1</v>
      </c>
      <c r="AC270" s="275" t="s">
        <v>1996</v>
      </c>
      <c r="AD270" s="239">
        <v>1.2</v>
      </c>
      <c r="AE270" s="237" t="s">
        <v>1664</v>
      </c>
      <c r="AF270" s="245" t="str">
        <f t="shared" si="16"/>
        <v>Probabilidad</v>
      </c>
      <c r="AG270" s="246" t="s">
        <v>1655</v>
      </c>
      <c r="AH270" s="241">
        <f t="shared" si="17"/>
        <v>0.15</v>
      </c>
      <c r="AI270" s="246" t="s">
        <v>1645</v>
      </c>
      <c r="AJ270" s="241">
        <f t="shared" si="18"/>
        <v>0.15</v>
      </c>
      <c r="AK270" s="247">
        <f t="shared" si="19"/>
        <v>0.3</v>
      </c>
      <c r="AL270" s="248">
        <f>IFERROR(IF(AF270="Probabilidad",(S270-(+S270*AK270)),IF(AF270="Impacto",S270,"")),"")</f>
        <v>0.56000000000000005</v>
      </c>
      <c r="AM270" s="248">
        <f>IFERROR(IF(AF270="Impacto",(Y270-(+Y270*AK270)),IF(AF270="Probabilidad",Y270,"")),"")</f>
        <v>0.8</v>
      </c>
      <c r="AN270" s="249" t="s">
        <v>99</v>
      </c>
      <c r="AO270" s="249" t="s">
        <v>100</v>
      </c>
      <c r="AP270" s="249" t="s">
        <v>101</v>
      </c>
      <c r="AQ270" s="487" t="s">
        <v>2137</v>
      </c>
      <c r="AR270" s="462">
        <f>S270</f>
        <v>0.8</v>
      </c>
      <c r="AS270" s="462">
        <f>IF(AL270="","",MIN(AL270:AL274))</f>
        <v>9.8783999999999997E-2</v>
      </c>
      <c r="AT270" s="464" t="str">
        <f>IFERROR(IF(AS270="","",IF(AS270&lt;=0.2,"Muy Baja",IF(AS270&lt;=0.4,"Baja",IF(AS270&lt;=0.6,"Media",IF(AS270&lt;=0.8,"Alta","Muy Alta"))))),"")</f>
        <v>Muy Baja</v>
      </c>
      <c r="AU270" s="462">
        <f>Y270</f>
        <v>0.8</v>
      </c>
      <c r="AV270" s="462">
        <f>IF(AM270="","",MIN(AM270:AM274))</f>
        <v>0.8</v>
      </c>
      <c r="AW270" s="464" t="str">
        <f>IFERROR(IF(AV270="","",IF(AV270&lt;=0.2,"Leve",IF(AV270&lt;=0.4,"Menor",IF(AV270&lt;=0.6,"Moderado",IF(AV270&lt;=0.8,"Mayor","Catastrófico"))))),"")</f>
        <v>Mayor</v>
      </c>
      <c r="AX270" s="464" t="str">
        <f>AA270</f>
        <v>Alto</v>
      </c>
      <c r="AY270" s="464" t="str">
        <f>IFERROR(IF(OR(AND(AT270="Muy Baja",AW270="Leve"),AND(AT270="Muy Baja",AW270="Menor"),AND(AT270="Baja",AW270="Leve")),"Bajo",IF(OR(AND(AT270="Muy baja",AW270="Moderado"),AND(AT270="Baja",AW270="Menor"),AND(AT270="Baja",AW270="Moderado"),AND(AT270="Media",AW270="Leve"),AND(AT270="Media",AW270="Menor"),AND(AT270="Media",AW270="Moderado"),AND(AT270="Alta",AW270="Leve"),AND(AT270="Alta",AW270="Menor")),"Moderado",IF(OR(AND(AT270="Muy Baja",AW270="Mayor"),AND(AT270="Baja",AW270="Mayor"),AND(AT270="Media",AW270="Mayor"),AND(AT270="Alta",AW270="Moderado"),AND(AT270="Alta",AW270="Mayor"),AND(AT270="Muy Alta",AW270="Leve"),AND(AT270="Muy Alta",AW270="Menor"),AND(AT270="Muy Alta",AW270="Moderado"),AND(AT270="Muy Alta",AW270="Mayor")),"Alto",IF(OR(AND(AT270="Muy Baja",AW270="Catastrófico"),AND(AT270="Baja",AW270="Catastrófico"),AND(AT270="Media",AW270="Catastrófico"),AND(AT270="Alta",AW270="Catastrófico"),AND(AT270="Muy Alta",AW270="Catastrófico")),"Extremo","")))),"")</f>
        <v>Alto</v>
      </c>
      <c r="AZ270" s="736" t="s">
        <v>105</v>
      </c>
      <c r="BA270" s="486" t="s">
        <v>2138</v>
      </c>
      <c r="BB270" s="486" t="s">
        <v>2139</v>
      </c>
      <c r="BC270" s="486" t="s">
        <v>2126</v>
      </c>
      <c r="BD270" s="486" t="s">
        <v>2140</v>
      </c>
      <c r="BE270" s="724" t="s">
        <v>265</v>
      </c>
      <c r="BF270" s="408" t="s">
        <v>2141</v>
      </c>
      <c r="BG270" s="408" t="s">
        <v>2142</v>
      </c>
      <c r="BH270" s="416" t="s">
        <v>2143</v>
      </c>
      <c r="BI270" s="416"/>
      <c r="BJ270" s="416"/>
      <c r="BK270" s="416"/>
      <c r="BL270" s="416" t="s">
        <v>114</v>
      </c>
      <c r="BM270" s="408" t="s">
        <v>2129</v>
      </c>
      <c r="BN270" s="408" t="s">
        <v>133</v>
      </c>
      <c r="BO270" s="673" t="s">
        <v>133</v>
      </c>
    </row>
    <row r="271" spans="1:67" ht="75">
      <c r="A271" s="748"/>
      <c r="B271" s="751"/>
      <c r="C271" s="754"/>
      <c r="D271" s="682"/>
      <c r="E271" s="682"/>
      <c r="F271" s="483"/>
      <c r="G271" s="486"/>
      <c r="H271" s="487"/>
      <c r="I271" s="736"/>
      <c r="J271" s="463"/>
      <c r="K271" s="736"/>
      <c r="L271" s="408"/>
      <c r="M271" s="458"/>
      <c r="N271" s="486"/>
      <c r="O271" s="486"/>
      <c r="P271" s="486"/>
      <c r="Q271" s="411"/>
      <c r="R271" s="487"/>
      <c r="S271" s="455"/>
      <c r="T271" s="487"/>
      <c r="U271" s="455"/>
      <c r="V271" s="487"/>
      <c r="W271" s="455"/>
      <c r="X271" s="458"/>
      <c r="Y271" s="455"/>
      <c r="Z271" s="455"/>
      <c r="AA271" s="464"/>
      <c r="AB271" s="243">
        <v>2</v>
      </c>
      <c r="AC271" s="262" t="s">
        <v>2144</v>
      </c>
      <c r="AD271" s="239" t="s">
        <v>1590</v>
      </c>
      <c r="AE271" s="237" t="s">
        <v>1664</v>
      </c>
      <c r="AF271" s="255" t="str">
        <f>IF(OR(AG271="Preventivo",AG271="Detectivo"),"Probabilidad",IF(AG271="Correctivo","Impacto",""))</f>
        <v>Probabilidad</v>
      </c>
      <c r="AG271" s="249" t="s">
        <v>1655</v>
      </c>
      <c r="AH271" s="241">
        <f t="shared" si="17"/>
        <v>0.15</v>
      </c>
      <c r="AI271" s="249" t="s">
        <v>1645</v>
      </c>
      <c r="AJ271" s="241">
        <f t="shared" si="18"/>
        <v>0.15</v>
      </c>
      <c r="AK271" s="247">
        <f t="shared" si="19"/>
        <v>0.3</v>
      </c>
      <c r="AL271" s="256">
        <f>IFERROR(IF(AND(AF270="Probabilidad",AF271="Probabilidad"),(AL270-(+AL270*AK271)),IF(AF271="Probabilidad",(S270-(+S270*AK271)),IF(AF271="Impacto",AL270,""))),"")</f>
        <v>0.39200000000000002</v>
      </c>
      <c r="AM271" s="256">
        <f>IFERROR(IF(AND(AF270="Impacto",AF271="Impacto"),(AM270-(+AM270*AK271)),IF(AF271="Impacto",(Y270-(+Y270*AK271)),IF(AF271="Probabilidad",AM270,""))),"")</f>
        <v>0.8</v>
      </c>
      <c r="AN271" s="249" t="s">
        <v>99</v>
      </c>
      <c r="AO271" s="249" t="s">
        <v>100</v>
      </c>
      <c r="AP271" s="249" t="s">
        <v>101</v>
      </c>
      <c r="AQ271" s="487"/>
      <c r="AR271" s="463"/>
      <c r="AS271" s="463"/>
      <c r="AT271" s="464"/>
      <c r="AU271" s="463"/>
      <c r="AV271" s="463"/>
      <c r="AW271" s="464"/>
      <c r="AX271" s="464"/>
      <c r="AY271" s="464"/>
      <c r="AZ271" s="736"/>
      <c r="BA271" s="486"/>
      <c r="BB271" s="486"/>
      <c r="BC271" s="486"/>
      <c r="BD271" s="486"/>
      <c r="BE271" s="486"/>
      <c r="BF271" s="408"/>
      <c r="BG271" s="408"/>
      <c r="BH271" s="416"/>
      <c r="BI271" s="416"/>
      <c r="BJ271" s="416"/>
      <c r="BK271" s="416"/>
      <c r="BL271" s="416"/>
      <c r="BM271" s="408"/>
      <c r="BN271" s="408"/>
      <c r="BO271" s="673"/>
    </row>
    <row r="272" spans="1:67" ht="70.5">
      <c r="A272" s="748"/>
      <c r="B272" s="751"/>
      <c r="C272" s="754"/>
      <c r="D272" s="682"/>
      <c r="E272" s="682"/>
      <c r="F272" s="483"/>
      <c r="G272" s="486"/>
      <c r="H272" s="487"/>
      <c r="I272" s="736"/>
      <c r="J272" s="463"/>
      <c r="K272" s="736"/>
      <c r="L272" s="408"/>
      <c r="M272" s="458"/>
      <c r="N272" s="486"/>
      <c r="O272" s="486"/>
      <c r="P272" s="486"/>
      <c r="Q272" s="411"/>
      <c r="R272" s="487"/>
      <c r="S272" s="455"/>
      <c r="T272" s="487"/>
      <c r="U272" s="455"/>
      <c r="V272" s="487"/>
      <c r="W272" s="455"/>
      <c r="X272" s="458"/>
      <c r="Y272" s="455"/>
      <c r="Z272" s="455"/>
      <c r="AA272" s="464"/>
      <c r="AB272" s="243">
        <v>3</v>
      </c>
      <c r="AC272" s="262" t="s">
        <v>2145</v>
      </c>
      <c r="AD272" s="239">
        <v>3</v>
      </c>
      <c r="AE272" s="237" t="s">
        <v>1664</v>
      </c>
      <c r="AF272" s="245" t="str">
        <f>IF(OR(AG272="Preventivo",AG272="Detectivo"),"Probabilidad",IF(AG272="Correctivo","Impacto",""))</f>
        <v>Probabilidad</v>
      </c>
      <c r="AG272" s="246" t="s">
        <v>97</v>
      </c>
      <c r="AH272" s="241">
        <f t="shared" si="17"/>
        <v>0.25</v>
      </c>
      <c r="AI272" s="246" t="s">
        <v>98</v>
      </c>
      <c r="AJ272" s="241">
        <f t="shared" si="18"/>
        <v>0.15</v>
      </c>
      <c r="AK272" s="247">
        <f t="shared" si="19"/>
        <v>0.4</v>
      </c>
      <c r="AL272" s="248">
        <f>IFERROR(IF(AND(AF271="Probabilidad",AF272="Probabilidad"),(AL271-(+AL271*AK272)),IF(AND(AF271="Impacto",AF272="Probabilidad"),(AL270-(+AL270*AK272)),IF(AF272="Impacto",AL271,""))),"")</f>
        <v>0.23519999999999999</v>
      </c>
      <c r="AM272" s="248">
        <f>IFERROR(IF(AND(AF271="Impacto",AF272="Impacto"),(AM271-(+AM271*AK272)),IF(AND(AF271="Probabilidad",AF272="Impacto"),(AM270-(+AM270*AK272)),IF(AF272="Probabilidad",AM271,""))),"")</f>
        <v>0.8</v>
      </c>
      <c r="AN272" s="249" t="s">
        <v>99</v>
      </c>
      <c r="AO272" s="249" t="s">
        <v>100</v>
      </c>
      <c r="AP272" s="249" t="s">
        <v>101</v>
      </c>
      <c r="AQ272" s="487"/>
      <c r="AR272" s="463"/>
      <c r="AS272" s="463"/>
      <c r="AT272" s="464"/>
      <c r="AU272" s="463"/>
      <c r="AV272" s="463"/>
      <c r="AW272" s="464"/>
      <c r="AX272" s="464"/>
      <c r="AY272" s="464"/>
      <c r="AZ272" s="736"/>
      <c r="BA272" s="486"/>
      <c r="BB272" s="486"/>
      <c r="BC272" s="486"/>
      <c r="BD272" s="486"/>
      <c r="BE272" s="486"/>
      <c r="BF272" s="408"/>
      <c r="BG272" s="408"/>
      <c r="BH272" s="416"/>
      <c r="BI272" s="416"/>
      <c r="BJ272" s="416"/>
      <c r="BK272" s="416"/>
      <c r="BL272" s="416"/>
      <c r="BM272" s="408"/>
      <c r="BN272" s="408"/>
      <c r="BO272" s="673"/>
    </row>
    <row r="273" spans="1:67" ht="127.5">
      <c r="A273" s="748"/>
      <c r="B273" s="751"/>
      <c r="C273" s="754"/>
      <c r="D273" s="682"/>
      <c r="E273" s="682"/>
      <c r="F273" s="483"/>
      <c r="G273" s="486"/>
      <c r="H273" s="487"/>
      <c r="I273" s="736"/>
      <c r="J273" s="463"/>
      <c r="K273" s="736"/>
      <c r="L273" s="408"/>
      <c r="M273" s="458"/>
      <c r="N273" s="486"/>
      <c r="O273" s="486"/>
      <c r="P273" s="486"/>
      <c r="Q273" s="411"/>
      <c r="R273" s="487"/>
      <c r="S273" s="455"/>
      <c r="T273" s="487"/>
      <c r="U273" s="455"/>
      <c r="V273" s="487"/>
      <c r="W273" s="455"/>
      <c r="X273" s="458"/>
      <c r="Y273" s="455"/>
      <c r="Z273" s="455"/>
      <c r="AA273" s="464"/>
      <c r="AB273" s="243">
        <v>4</v>
      </c>
      <c r="AC273" s="259" t="s">
        <v>2130</v>
      </c>
      <c r="AD273" s="239">
        <v>4</v>
      </c>
      <c r="AE273" s="237" t="s">
        <v>1529</v>
      </c>
      <c r="AF273" s="245" t="str">
        <f t="shared" si="16"/>
        <v>Probabilidad</v>
      </c>
      <c r="AG273" s="246" t="s">
        <v>97</v>
      </c>
      <c r="AH273" s="241">
        <f t="shared" si="17"/>
        <v>0.25</v>
      </c>
      <c r="AI273" s="246" t="s">
        <v>1645</v>
      </c>
      <c r="AJ273" s="241">
        <f t="shared" si="18"/>
        <v>0.15</v>
      </c>
      <c r="AK273" s="247">
        <f t="shared" si="19"/>
        <v>0.4</v>
      </c>
      <c r="AL273" s="248">
        <f>IFERROR(IF(AND(AF272="Probabilidad",AF273="Probabilidad"),(AL272-(+AL272*AK273)),IF(AND(AF272="Impacto",AF273="Probabilidad"),(AL271-(+AL271*AK273)),IF(AF273="Impacto",AL272,""))),"")</f>
        <v>0.14112</v>
      </c>
      <c r="AM273" s="248">
        <f>IFERROR(IF(AND(AF272="Impacto",AF273="Impacto"),(AM272-(+AM272*AK273)),IF(AND(AF272="Probabilidad",AF273="Impacto"),(AM271-(+AM271*AK273)),IF(AF273="Probabilidad",AM272,""))),"")</f>
        <v>0.8</v>
      </c>
      <c r="AN273" s="249" t="s">
        <v>99</v>
      </c>
      <c r="AO273" s="249" t="s">
        <v>100</v>
      </c>
      <c r="AP273" s="249" t="s">
        <v>101</v>
      </c>
      <c r="AQ273" s="487"/>
      <c r="AR273" s="463"/>
      <c r="AS273" s="463"/>
      <c r="AT273" s="464"/>
      <c r="AU273" s="463"/>
      <c r="AV273" s="463"/>
      <c r="AW273" s="464"/>
      <c r="AX273" s="464"/>
      <c r="AY273" s="464"/>
      <c r="AZ273" s="736"/>
      <c r="BA273" s="486"/>
      <c r="BB273" s="486"/>
      <c r="BC273" s="486"/>
      <c r="BD273" s="486"/>
      <c r="BE273" s="486"/>
      <c r="BF273" s="408"/>
      <c r="BG273" s="408"/>
      <c r="BH273" s="416"/>
      <c r="BI273" s="416"/>
      <c r="BJ273" s="416"/>
      <c r="BK273" s="416"/>
      <c r="BL273" s="416"/>
      <c r="BM273" s="408"/>
      <c r="BN273" s="408"/>
      <c r="BO273" s="673"/>
    </row>
    <row r="274" spans="1:67" ht="70.5">
      <c r="A274" s="748"/>
      <c r="B274" s="751"/>
      <c r="C274" s="754"/>
      <c r="D274" s="682"/>
      <c r="E274" s="682"/>
      <c r="F274" s="483"/>
      <c r="G274" s="486"/>
      <c r="H274" s="487"/>
      <c r="I274" s="736"/>
      <c r="J274" s="463"/>
      <c r="K274" s="736"/>
      <c r="L274" s="408"/>
      <c r="M274" s="458"/>
      <c r="N274" s="486"/>
      <c r="O274" s="486"/>
      <c r="P274" s="486"/>
      <c r="Q274" s="411"/>
      <c r="R274" s="487"/>
      <c r="S274" s="455"/>
      <c r="T274" s="487"/>
      <c r="U274" s="455"/>
      <c r="V274" s="487"/>
      <c r="W274" s="455"/>
      <c r="X274" s="458"/>
      <c r="Y274" s="455"/>
      <c r="Z274" s="455"/>
      <c r="AA274" s="464"/>
      <c r="AB274" s="243">
        <v>5</v>
      </c>
      <c r="AC274" s="262" t="s">
        <v>2146</v>
      </c>
      <c r="AD274" s="239" t="s">
        <v>1525</v>
      </c>
      <c r="AE274" s="237" t="s">
        <v>1497</v>
      </c>
      <c r="AF274" s="245" t="str">
        <f t="shared" si="16"/>
        <v>Probabilidad</v>
      </c>
      <c r="AG274" s="246" t="s">
        <v>1655</v>
      </c>
      <c r="AH274" s="241">
        <f t="shared" si="17"/>
        <v>0.15</v>
      </c>
      <c r="AI274" s="246" t="s">
        <v>98</v>
      </c>
      <c r="AJ274" s="241">
        <f t="shared" si="18"/>
        <v>0.15</v>
      </c>
      <c r="AK274" s="247">
        <f t="shared" si="19"/>
        <v>0.3</v>
      </c>
      <c r="AL274" s="248">
        <f>IFERROR(IF(AND(AF273="Probabilidad",AF274="Probabilidad"),(AL273-(+AL273*AK274)),IF(AND(AF273="Impacto",AF274="Probabilidad"),(AL272-(+AL272*AK274)),IF(AF274="Impacto",AL273,""))),"")</f>
        <v>9.8783999999999997E-2</v>
      </c>
      <c r="AM274" s="248">
        <f>IFERROR(IF(AND(AF273="Impacto",AF274="Impacto"),(AM273-(+AM273*AK274)),IF(AND(AF273="Probabilidad",AF274="Impacto"),(AM272-(+AM272*AK274)),IF(AF274="Probabilidad",AM273,""))),"")</f>
        <v>0.8</v>
      </c>
      <c r="AN274" s="249" t="s">
        <v>99</v>
      </c>
      <c r="AO274" s="249" t="s">
        <v>100</v>
      </c>
      <c r="AP274" s="249" t="s">
        <v>101</v>
      </c>
      <c r="AQ274" s="487"/>
      <c r="AR274" s="463"/>
      <c r="AS274" s="463"/>
      <c r="AT274" s="464"/>
      <c r="AU274" s="463"/>
      <c r="AV274" s="463"/>
      <c r="AW274" s="464"/>
      <c r="AX274" s="464"/>
      <c r="AY274" s="464"/>
      <c r="AZ274" s="736"/>
      <c r="BA274" s="486"/>
      <c r="BB274" s="486"/>
      <c r="BC274" s="486"/>
      <c r="BD274" s="486"/>
      <c r="BE274" s="486"/>
      <c r="BF274" s="408"/>
      <c r="BG274" s="408"/>
      <c r="BH274" s="416"/>
      <c r="BI274" s="416"/>
      <c r="BJ274" s="416"/>
      <c r="BK274" s="416"/>
      <c r="BL274" s="416"/>
      <c r="BM274" s="408"/>
      <c r="BN274" s="408"/>
      <c r="BO274" s="673"/>
    </row>
    <row r="275" spans="1:67" ht="114.75">
      <c r="A275" s="748"/>
      <c r="B275" s="751"/>
      <c r="C275" s="754"/>
      <c r="D275" s="682" t="s">
        <v>1470</v>
      </c>
      <c r="E275" s="682" t="s">
        <v>441</v>
      </c>
      <c r="F275" s="483">
        <v>3</v>
      </c>
      <c r="G275" s="408" t="s">
        <v>2147</v>
      </c>
      <c r="H275" s="487" t="s">
        <v>1472</v>
      </c>
      <c r="I275" s="736" t="s">
        <v>1473</v>
      </c>
      <c r="J275" s="463" t="s">
        <v>2148</v>
      </c>
      <c r="K275" s="736" t="s">
        <v>192</v>
      </c>
      <c r="L275" s="408" t="s">
        <v>328</v>
      </c>
      <c r="M275" s="458" t="s">
        <v>1475</v>
      </c>
      <c r="N275" s="486" t="s">
        <v>2149</v>
      </c>
      <c r="O275" s="486" t="s">
        <v>2150</v>
      </c>
      <c r="P275" s="486" t="s">
        <v>114</v>
      </c>
      <c r="Q275" s="411" t="s">
        <v>114</v>
      </c>
      <c r="R275" s="487" t="s">
        <v>129</v>
      </c>
      <c r="S275" s="455">
        <f>IF(R275="Muy Alta",100%,IF(R275="Alta",80%,IF(R275="Media",60%,IF(R275="Baja",40%,IF(R275="Muy Baja",20%,"")))))</f>
        <v>0.4</v>
      </c>
      <c r="T275" s="487" t="s">
        <v>125</v>
      </c>
      <c r="U275" s="455">
        <f>IF(T275="Catastrófico",100%,IF(T275="Mayor",80%,IF(T275="Moderado",60%,IF(T275="Menor",40%,IF(T275="Leve",20%,"")))))</f>
        <v>0.2</v>
      </c>
      <c r="V275" s="487" t="s">
        <v>130</v>
      </c>
      <c r="W275" s="455">
        <f>IF(V275="Catastrófico",100%,IF(V275="Mayor",80%,IF(V275="Moderado",60%,IF(V275="Menor",40%,IF(V275="Leve",20%,"")))))</f>
        <v>0.6</v>
      </c>
      <c r="X275" s="458" t="str">
        <f>IF(Y275=100%,"Catastrófico",IF(Y275=80%,"Mayor",IF(Y275=60%,"Moderado",IF(Y275=40%,"Menor",IF(Y275=20%,"Leve","")))))</f>
        <v>Moderado</v>
      </c>
      <c r="Y275" s="455">
        <f>IF(AND(U275="",W275=""),"",MAX(U275,W275))</f>
        <v>0.6</v>
      </c>
      <c r="Z275" s="455" t="str">
        <f>CONCATENATE(R275,X275)</f>
        <v>BajaModerado</v>
      </c>
      <c r="AA275" s="464" t="str">
        <f>IF(Z275="Muy AltaLeve","Alto",IF(Z275="Muy AltaMenor","Alto",IF(Z275="Muy AltaModerado","Alto",IF(Z275="Muy AltaMayor","Alto",IF(Z275="Muy AltaCatastrófico","Extremo",IF(Z275="AltaLeve","Moderado",IF(Z275="AltaMenor","Moderado",IF(Z275="AltaModerado","Alto",IF(Z275="AltaMayor","Alto",IF(Z275="AltaCatastrófico","Extremo",IF(Z275="MediaLeve","Moderado",IF(Z275="MediaMenor","Moderado",IF(Z275="MediaModerado","Moderado",IF(Z275="MediaMayor","Alto",IF(Z275="MediaCatastrófico","Extremo",IF(Z275="BajaLeve","Bajo",IF(Z275="BajaMenor","Moderado",IF(Z275="BajaModerado","Moderado",IF(Z275="BajaMayor","Alto",IF(Z275="BajaCatastrófico","Extremo",IF(Z275="Muy BajaLeve","Bajo",IF(Z275="Muy BajaMenor","Bajo",IF(Z275="Muy BajaModerado","Moderado",IF(Z275="Muy BajaMayor","Alto",IF(Z275="Muy BajaCatastrófico","Extremo","")))))))))))))))))))))))))</f>
        <v>Moderado</v>
      </c>
      <c r="AB275" s="243">
        <v>1</v>
      </c>
      <c r="AC275" s="259" t="s">
        <v>1671</v>
      </c>
      <c r="AD275" s="259">
        <v>1.2</v>
      </c>
      <c r="AE275" s="237" t="s">
        <v>1529</v>
      </c>
      <c r="AF275" s="245" t="str">
        <f t="shared" si="16"/>
        <v>Probabilidad</v>
      </c>
      <c r="AG275" s="246" t="s">
        <v>97</v>
      </c>
      <c r="AH275" s="241">
        <f t="shared" si="17"/>
        <v>0.25</v>
      </c>
      <c r="AI275" s="246" t="s">
        <v>1645</v>
      </c>
      <c r="AJ275" s="241">
        <f t="shared" si="18"/>
        <v>0.15</v>
      </c>
      <c r="AK275" s="247">
        <f t="shared" si="19"/>
        <v>0.4</v>
      </c>
      <c r="AL275" s="248">
        <f>IFERROR(IF(AF275="Probabilidad",(S275-(+S275*AK275)),IF(AF275="Impacto",S275,"")),"")</f>
        <v>0.24</v>
      </c>
      <c r="AM275" s="248">
        <f>IFERROR(IF(AF275="Impacto",(Y275-(+Y275*AK275)),IF(AF275="Probabilidad",Y275,"")),"")</f>
        <v>0.6</v>
      </c>
      <c r="AN275" s="249" t="s">
        <v>99</v>
      </c>
      <c r="AO275" s="249" t="s">
        <v>100</v>
      </c>
      <c r="AP275" s="249" t="s">
        <v>101</v>
      </c>
      <c r="AQ275" s="487" t="s">
        <v>2123</v>
      </c>
      <c r="AR275" s="462">
        <f>S275</f>
        <v>0.4</v>
      </c>
      <c r="AS275" s="462">
        <f>IF(AL275="","",MIN(AL275:AL277))</f>
        <v>0.14399999999999999</v>
      </c>
      <c r="AT275" s="464" t="str">
        <f>IFERROR(IF(AS275="","",IF(AS275&lt;=0.2,"Muy Baja",IF(AS275&lt;=0.4,"Baja",IF(AS275&lt;=0.6,"Media",IF(AS275&lt;=0.8,"Alta","Muy Alta"))))),"")</f>
        <v>Muy Baja</v>
      </c>
      <c r="AU275" s="462">
        <f>Y275</f>
        <v>0.6</v>
      </c>
      <c r="AV275" s="462">
        <f>IF(AM275="","",MIN(AM275:AM277))</f>
        <v>0.44999999999999996</v>
      </c>
      <c r="AW275" s="464" t="str">
        <f>IFERROR(IF(AV275="","",IF(AV275&lt;=0.2,"Leve",IF(AV275&lt;=0.4,"Menor",IF(AV275&lt;=0.6,"Moderado",IF(AV275&lt;=0.8,"Mayor","Catastrófico"))))),"")</f>
        <v>Moderado</v>
      </c>
      <c r="AX275" s="464" t="str">
        <f>AA275</f>
        <v>Moderado</v>
      </c>
      <c r="AY275" s="464" t="str">
        <f>IFERROR(IF(OR(AND(AT275="Muy Baja",AW275="Leve"),AND(AT275="Muy Baja",AW275="Menor"),AND(AT275="Baja",AW275="Leve")),"Bajo",IF(OR(AND(AT275="Muy baja",AW275="Moderado"),AND(AT275="Baja",AW275="Menor"),AND(AT275="Baja",AW275="Moderado"),AND(AT275="Media",AW275="Leve"),AND(AT275="Media",AW275="Menor"),AND(AT275="Media",AW275="Moderado"),AND(AT275="Alta",AW275="Leve"),AND(AT275="Alta",AW275="Menor")),"Moderado",IF(OR(AND(AT275="Muy Baja",AW275="Mayor"),AND(AT275="Baja",AW275="Mayor"),AND(AT275="Media",AW275="Mayor"),AND(AT275="Alta",AW275="Moderado"),AND(AT275="Alta",AW275="Mayor"),AND(AT275="Muy Alta",AW275="Leve"),AND(AT275="Muy Alta",AW275="Menor"),AND(AT275="Muy Alta",AW275="Moderado"),AND(AT275="Muy Alta",AW275="Mayor")),"Alto",IF(OR(AND(AT275="Muy Baja",AW275="Catastrófico"),AND(AT275="Baja",AW275="Catastrófico"),AND(AT275="Media",AW275="Catastrófico"),AND(AT275="Alta",AW275="Catastrófico"),AND(AT275="Muy Alta",AW275="Catastrófico")),"Extremo","")))),"")</f>
        <v>Moderado</v>
      </c>
      <c r="AZ275" s="736" t="s">
        <v>105</v>
      </c>
      <c r="BA275" s="486" t="s">
        <v>2124</v>
      </c>
      <c r="BB275" s="486" t="s">
        <v>2151</v>
      </c>
      <c r="BC275" s="486" t="s">
        <v>2126</v>
      </c>
      <c r="BD275" s="486" t="s">
        <v>2152</v>
      </c>
      <c r="BE275" s="724" t="s">
        <v>265</v>
      </c>
      <c r="BF275" s="408" t="s">
        <v>2153</v>
      </c>
      <c r="BG275" s="408" t="s">
        <v>2154</v>
      </c>
      <c r="BH275" s="416">
        <v>0.25</v>
      </c>
      <c r="BI275" s="416"/>
      <c r="BJ275" s="416"/>
      <c r="BK275" s="416"/>
      <c r="BL275" s="416" t="s">
        <v>114</v>
      </c>
      <c r="BM275" s="408" t="s">
        <v>2129</v>
      </c>
      <c r="BN275" s="408" t="s">
        <v>133</v>
      </c>
      <c r="BO275" s="673" t="s">
        <v>133</v>
      </c>
    </row>
    <row r="276" spans="1:67" ht="70.5">
      <c r="A276" s="748"/>
      <c r="B276" s="751"/>
      <c r="C276" s="754"/>
      <c r="D276" s="682"/>
      <c r="E276" s="682"/>
      <c r="F276" s="483"/>
      <c r="G276" s="408"/>
      <c r="H276" s="487"/>
      <c r="I276" s="736"/>
      <c r="J276" s="463"/>
      <c r="K276" s="736"/>
      <c r="L276" s="408"/>
      <c r="M276" s="458"/>
      <c r="N276" s="486"/>
      <c r="O276" s="486"/>
      <c r="P276" s="486"/>
      <c r="Q276" s="411"/>
      <c r="R276" s="487" t="s">
        <v>129</v>
      </c>
      <c r="S276" s="455"/>
      <c r="T276" s="487"/>
      <c r="U276" s="455"/>
      <c r="V276" s="487"/>
      <c r="W276" s="455"/>
      <c r="X276" s="458"/>
      <c r="Y276" s="455"/>
      <c r="Z276" s="455"/>
      <c r="AA276" s="464"/>
      <c r="AB276" s="243">
        <v>2</v>
      </c>
      <c r="AC276" s="259" t="s">
        <v>2155</v>
      </c>
      <c r="AD276" s="259">
        <v>2</v>
      </c>
      <c r="AE276" s="237" t="s">
        <v>1486</v>
      </c>
      <c r="AF276" s="245" t="str">
        <f t="shared" si="16"/>
        <v>Probabilidad</v>
      </c>
      <c r="AG276" s="246" t="s">
        <v>97</v>
      </c>
      <c r="AH276" s="241">
        <f t="shared" si="17"/>
        <v>0.25</v>
      </c>
      <c r="AI276" s="246" t="s">
        <v>1645</v>
      </c>
      <c r="AJ276" s="241">
        <f t="shared" si="18"/>
        <v>0.15</v>
      </c>
      <c r="AK276" s="247">
        <f t="shared" si="19"/>
        <v>0.4</v>
      </c>
      <c r="AL276" s="248">
        <f>IFERROR(IF(AND(AF275="Probabilidad",AF276="Probabilidad"),(AL275-(+AL275*AK276)),IF(AF276="Probabilidad",(S275-(+S275*AK276)),IF(AF276="Impacto",AL275,""))),"")</f>
        <v>0.14399999999999999</v>
      </c>
      <c r="AM276" s="248">
        <f>IFERROR(IF(AND(AF275="Impacto",AF276="Impacto"),(AM275-(+AM275*AK276)),IF(AF276="Impacto",(Y275-(+Y275*AK276)),IF(AF276="Probabilidad",AM275,""))),"")</f>
        <v>0.6</v>
      </c>
      <c r="AN276" s="249" t="s">
        <v>99</v>
      </c>
      <c r="AO276" s="249" t="s">
        <v>100</v>
      </c>
      <c r="AP276" s="249" t="s">
        <v>101</v>
      </c>
      <c r="AQ276" s="487"/>
      <c r="AR276" s="463"/>
      <c r="AS276" s="463"/>
      <c r="AT276" s="464"/>
      <c r="AU276" s="463"/>
      <c r="AV276" s="463"/>
      <c r="AW276" s="464"/>
      <c r="AX276" s="464"/>
      <c r="AY276" s="464"/>
      <c r="AZ276" s="736"/>
      <c r="BA276" s="486"/>
      <c r="BB276" s="486"/>
      <c r="BC276" s="486"/>
      <c r="BD276" s="486"/>
      <c r="BE276" s="486"/>
      <c r="BF276" s="408"/>
      <c r="BG276" s="408"/>
      <c r="BH276" s="416"/>
      <c r="BI276" s="416"/>
      <c r="BJ276" s="416"/>
      <c r="BK276" s="416"/>
      <c r="BL276" s="416"/>
      <c r="BM276" s="408"/>
      <c r="BN276" s="408"/>
      <c r="BO276" s="673"/>
    </row>
    <row r="277" spans="1:67" ht="75">
      <c r="A277" s="748"/>
      <c r="B277" s="751"/>
      <c r="C277" s="754"/>
      <c r="D277" s="682"/>
      <c r="E277" s="682"/>
      <c r="F277" s="483"/>
      <c r="G277" s="408"/>
      <c r="H277" s="487"/>
      <c r="I277" s="736"/>
      <c r="J277" s="463"/>
      <c r="K277" s="736"/>
      <c r="L277" s="408"/>
      <c r="M277" s="458"/>
      <c r="N277" s="486"/>
      <c r="O277" s="486"/>
      <c r="P277" s="486"/>
      <c r="Q277" s="411"/>
      <c r="R277" s="487" t="s">
        <v>129</v>
      </c>
      <c r="S277" s="455"/>
      <c r="T277" s="487"/>
      <c r="U277" s="455"/>
      <c r="V277" s="487"/>
      <c r="W277" s="455"/>
      <c r="X277" s="458"/>
      <c r="Y277" s="455"/>
      <c r="Z277" s="455"/>
      <c r="AA277" s="464"/>
      <c r="AB277" s="243">
        <v>3</v>
      </c>
      <c r="AC277" s="262" t="s">
        <v>2156</v>
      </c>
      <c r="AD277" s="259">
        <v>2</v>
      </c>
      <c r="AE277" s="237" t="s">
        <v>2157</v>
      </c>
      <c r="AF277" s="245" t="str">
        <f t="shared" si="16"/>
        <v>Impacto</v>
      </c>
      <c r="AG277" s="246" t="s">
        <v>1656</v>
      </c>
      <c r="AH277" s="241">
        <f t="shared" si="17"/>
        <v>0.1</v>
      </c>
      <c r="AI277" s="246" t="s">
        <v>1645</v>
      </c>
      <c r="AJ277" s="241">
        <f t="shared" si="18"/>
        <v>0.15</v>
      </c>
      <c r="AK277" s="247">
        <f t="shared" si="19"/>
        <v>0.25</v>
      </c>
      <c r="AL277" s="248">
        <f>IFERROR(IF(AND(AF276="Probabilidad",AF277="Probabilidad"),(AL276-(+AL276*AK277)),IF(AND(AF276="Impacto",AF277="Probabilidad"),(AL275-(+AL275*AK277)),IF(AF277="Impacto",AL276,""))),"")</f>
        <v>0.14399999999999999</v>
      </c>
      <c r="AM277" s="248">
        <f>IFERROR(IF(AND(AF276="Impacto",AF277="Impacto"),(AM276-(+AM276*AK277)),IF(AND(AF276="Probabilidad",AF277="Impacto"),(AM275-(+AM275*AK277)),IF(AF277="Probabilidad",AM276,""))),"")</f>
        <v>0.44999999999999996</v>
      </c>
      <c r="AN277" s="249" t="s">
        <v>99</v>
      </c>
      <c r="AO277" s="249" t="s">
        <v>100</v>
      </c>
      <c r="AP277" s="249" t="s">
        <v>101</v>
      </c>
      <c r="AQ277" s="487"/>
      <c r="AR277" s="463"/>
      <c r="AS277" s="463"/>
      <c r="AT277" s="464"/>
      <c r="AU277" s="463"/>
      <c r="AV277" s="463"/>
      <c r="AW277" s="464"/>
      <c r="AX277" s="464"/>
      <c r="AY277" s="464"/>
      <c r="AZ277" s="736"/>
      <c r="BA277" s="486"/>
      <c r="BB277" s="486"/>
      <c r="BC277" s="486"/>
      <c r="BD277" s="486"/>
      <c r="BE277" s="486"/>
      <c r="BF277" s="408"/>
      <c r="BG277" s="408"/>
      <c r="BH277" s="416"/>
      <c r="BI277" s="416"/>
      <c r="BJ277" s="416"/>
      <c r="BK277" s="416"/>
      <c r="BL277" s="416"/>
      <c r="BM277" s="408"/>
      <c r="BN277" s="408"/>
      <c r="BO277" s="673"/>
    </row>
    <row r="278" spans="1:67" ht="70.5">
      <c r="A278" s="748"/>
      <c r="B278" s="751"/>
      <c r="C278" s="754"/>
      <c r="D278" s="682" t="s">
        <v>1470</v>
      </c>
      <c r="E278" s="682" t="s">
        <v>441</v>
      </c>
      <c r="F278" s="483">
        <v>4</v>
      </c>
      <c r="G278" s="408" t="s">
        <v>2147</v>
      </c>
      <c r="H278" s="487" t="s">
        <v>1472</v>
      </c>
      <c r="I278" s="736" t="s">
        <v>1487</v>
      </c>
      <c r="J278" s="463" t="s">
        <v>2158</v>
      </c>
      <c r="K278" s="736" t="s">
        <v>192</v>
      </c>
      <c r="L278" s="408" t="s">
        <v>328</v>
      </c>
      <c r="M278" s="458" t="s">
        <v>1475</v>
      </c>
      <c r="N278" s="486" t="s">
        <v>2159</v>
      </c>
      <c r="O278" s="486" t="s">
        <v>2160</v>
      </c>
      <c r="P278" s="486" t="s">
        <v>114</v>
      </c>
      <c r="Q278" s="485" t="s">
        <v>114</v>
      </c>
      <c r="R278" s="487" t="s">
        <v>91</v>
      </c>
      <c r="S278" s="455">
        <f>IF(R278="Muy Alta",100%,IF(R278="Alta",80%,IF(R278="Media",60%,IF(R278="Baja",40%,IF(R278="Muy Baja",20%,"")))))</f>
        <v>0.6</v>
      </c>
      <c r="T278" s="487" t="s">
        <v>125</v>
      </c>
      <c r="U278" s="455">
        <f>IF(T278="Catastrófico",100%,IF(T278="Mayor",80%,IF(T278="Moderado",60%,IF(T278="Menor",40%,IF(T278="Leve",20%,"")))))</f>
        <v>0.2</v>
      </c>
      <c r="V278" s="487" t="s">
        <v>130</v>
      </c>
      <c r="W278" s="455">
        <f>IF(V278="Catastrófico",100%,IF(V278="Mayor",80%,IF(V278="Moderado",60%,IF(V278="Menor",40%,IF(V278="Leve",20%,"")))))</f>
        <v>0.6</v>
      </c>
      <c r="X278" s="458" t="str">
        <f>IF(Y278=100%,"Catastrófico",IF(Y278=80%,"Mayor",IF(Y278=60%,"Moderado",IF(Y278=40%,"Menor",IF(Y278=20%,"Leve","")))))</f>
        <v>Moderado</v>
      </c>
      <c r="Y278" s="455">
        <f>IF(AND(U278="",W278=""),"",MAX(U278,W278))</f>
        <v>0.6</v>
      </c>
      <c r="Z278" s="455" t="str">
        <f>CONCATENATE(R278,X278)</f>
        <v>MediaModerado</v>
      </c>
      <c r="AA278" s="464" t="str">
        <f>IF(Z278="Muy AltaLeve","Alto",IF(Z278="Muy AltaMenor","Alto",IF(Z278="Muy AltaModerado","Alto",IF(Z278="Muy AltaMayor","Alto",IF(Z278="Muy AltaCatastrófico","Extremo",IF(Z278="AltaLeve","Moderado",IF(Z278="AltaMenor","Moderado",IF(Z278="AltaModerado","Alto",IF(Z278="AltaMayor","Alto",IF(Z278="AltaCatastrófico","Extremo",IF(Z278="MediaLeve","Moderado",IF(Z278="MediaMenor","Moderado",IF(Z278="MediaModerado","Moderado",IF(Z278="MediaMayor","Alto",IF(Z278="MediaCatastrófico","Extremo",IF(Z278="BajaLeve","Bajo",IF(Z278="BajaMenor","Moderado",IF(Z278="BajaModerado","Moderado",IF(Z278="BajaMayor","Alto",IF(Z278="BajaCatastrófico","Extremo",IF(Z278="Muy BajaLeve","Bajo",IF(Z278="Muy BajaMenor","Bajo",IF(Z278="Muy BajaModerado","Moderado",IF(Z278="Muy BajaMayor","Alto",IF(Z278="Muy BajaCatastrófico","Extremo","")))))))))))))))))))))))))</f>
        <v>Moderado</v>
      </c>
      <c r="AB278" s="243">
        <v>1</v>
      </c>
      <c r="AC278" s="259" t="s">
        <v>2161</v>
      </c>
      <c r="AD278" s="239">
        <v>1</v>
      </c>
      <c r="AE278" s="237" t="s">
        <v>1837</v>
      </c>
      <c r="AF278" s="245" t="str">
        <f t="shared" si="16"/>
        <v>Probabilidad</v>
      </c>
      <c r="AG278" s="246" t="s">
        <v>1644</v>
      </c>
      <c r="AH278" s="241">
        <f t="shared" si="17"/>
        <v>0.25</v>
      </c>
      <c r="AI278" s="246" t="s">
        <v>1645</v>
      </c>
      <c r="AJ278" s="241">
        <f t="shared" si="18"/>
        <v>0.15</v>
      </c>
      <c r="AK278" s="247">
        <f t="shared" si="19"/>
        <v>0.4</v>
      </c>
      <c r="AL278" s="248">
        <f>IFERROR(IF(AF278="Probabilidad",(S278-(+S278*AK278)),IF(AF278="Impacto",S278,"")),"")</f>
        <v>0.36</v>
      </c>
      <c r="AM278" s="248">
        <f>IFERROR(IF(AF278="Impacto",(Y278-(+Y278*AK278)),IF(AF278="Probabilidad",Y278,"")),"")</f>
        <v>0.6</v>
      </c>
      <c r="AN278" s="249" t="s">
        <v>99</v>
      </c>
      <c r="AO278" s="249" t="s">
        <v>100</v>
      </c>
      <c r="AP278" s="249" t="s">
        <v>101</v>
      </c>
      <c r="AQ278" s="487" t="s">
        <v>2162</v>
      </c>
      <c r="AR278" s="462">
        <f>S278</f>
        <v>0.6</v>
      </c>
      <c r="AS278" s="462">
        <f>IF(AL278="","",MIN(AL278:AL282))</f>
        <v>0.1512</v>
      </c>
      <c r="AT278" s="464" t="str">
        <f>IFERROR(IF(AS278="","",IF(AS278&lt;=0.2,"Muy Baja",IF(AS278&lt;=0.4,"Baja",IF(AS278&lt;=0.6,"Media",IF(AS278&lt;=0.8,"Alta","Muy Alta"))))),"")</f>
        <v>Muy Baja</v>
      </c>
      <c r="AU278" s="462">
        <f>Y278</f>
        <v>0.6</v>
      </c>
      <c r="AV278" s="462">
        <f>IF(AM278="","",MIN(AM278:AM282))</f>
        <v>0.29249999999999998</v>
      </c>
      <c r="AW278" s="464" t="str">
        <f>IFERROR(IF(AV278="","",IF(AV278&lt;=0.2,"Leve",IF(AV278&lt;=0.4,"Menor",IF(AV278&lt;=0.6,"Moderado",IF(AV278&lt;=0.8,"Mayor","Catastrófico"))))),"")</f>
        <v>Menor</v>
      </c>
      <c r="AX278" s="464" t="str">
        <f>AA278</f>
        <v>Moderado</v>
      </c>
      <c r="AY278" s="464" t="str">
        <f>IFERROR(IF(OR(AND(AT278="Muy Baja",AW278="Leve"),AND(AT278="Muy Baja",AW278="Menor"),AND(AT278="Baja",AW278="Leve")),"Bajo",IF(OR(AND(AT278="Muy baja",AW278="Moderado"),AND(AT278="Baja",AW278="Menor"),AND(AT278="Baja",AW278="Moderado"),AND(AT278="Media",AW278="Leve"),AND(AT278="Media",AW278="Menor"),AND(AT278="Media",AW278="Moderado"),AND(AT278="Alta",AW278="Leve"),AND(AT278="Alta",AW278="Menor")),"Moderado",IF(OR(AND(AT278="Muy Baja",AW278="Mayor"),AND(AT278="Baja",AW278="Mayor"),AND(AT278="Media",AW278="Mayor"),AND(AT278="Alta",AW278="Moderado"),AND(AT278="Alta",AW278="Mayor"),AND(AT278="Muy Alta",AW278="Leve"),AND(AT278="Muy Alta",AW278="Menor"),AND(AT278="Muy Alta",AW278="Moderado"),AND(AT278="Muy Alta",AW278="Mayor")),"Alto",IF(OR(AND(AT278="Muy Baja",AW278="Catastrófico"),AND(AT278="Baja",AW278="Catastrófico"),AND(AT278="Media",AW278="Catastrófico"),AND(AT278="Alta",AW278="Catastrófico"),AND(AT278="Muy Alta",AW278="Catastrófico")),"Extremo","")))),"")</f>
        <v>Bajo</v>
      </c>
      <c r="AZ278" s="736" t="s">
        <v>132</v>
      </c>
      <c r="BA278" s="486" t="s">
        <v>114</v>
      </c>
      <c r="BB278" s="486" t="s">
        <v>114</v>
      </c>
      <c r="BC278" s="486" t="s">
        <v>114</v>
      </c>
      <c r="BD278" s="486" t="s">
        <v>114</v>
      </c>
      <c r="BE278" s="486" t="s">
        <v>114</v>
      </c>
      <c r="BF278" s="408"/>
      <c r="BG278" s="408"/>
      <c r="BH278" s="416" t="s">
        <v>114</v>
      </c>
      <c r="BI278" s="416"/>
      <c r="BJ278" s="416"/>
      <c r="BK278" s="416"/>
      <c r="BL278" s="416" t="s">
        <v>114</v>
      </c>
      <c r="BM278" s="408" t="s">
        <v>2129</v>
      </c>
      <c r="BN278" s="408" t="s">
        <v>133</v>
      </c>
      <c r="BO278" s="673" t="s">
        <v>133</v>
      </c>
    </row>
    <row r="279" spans="1:67" ht="70.5">
      <c r="A279" s="748"/>
      <c r="B279" s="751"/>
      <c r="C279" s="754"/>
      <c r="D279" s="682"/>
      <c r="E279" s="682"/>
      <c r="F279" s="483"/>
      <c r="G279" s="408"/>
      <c r="H279" s="487"/>
      <c r="I279" s="736"/>
      <c r="J279" s="463"/>
      <c r="K279" s="736"/>
      <c r="L279" s="408"/>
      <c r="M279" s="458"/>
      <c r="N279" s="486"/>
      <c r="O279" s="486"/>
      <c r="P279" s="486"/>
      <c r="Q279" s="485"/>
      <c r="R279" s="487"/>
      <c r="S279" s="455"/>
      <c r="T279" s="487"/>
      <c r="U279" s="455"/>
      <c r="V279" s="487"/>
      <c r="W279" s="455"/>
      <c r="X279" s="458"/>
      <c r="Y279" s="455"/>
      <c r="Z279" s="455"/>
      <c r="AA279" s="464"/>
      <c r="AB279" s="243">
        <v>2</v>
      </c>
      <c r="AC279" s="259" t="s">
        <v>2163</v>
      </c>
      <c r="AD279" s="239">
        <v>1</v>
      </c>
      <c r="AE279" s="237" t="s">
        <v>1837</v>
      </c>
      <c r="AF279" s="245" t="str">
        <f t="shared" si="16"/>
        <v>Impacto</v>
      </c>
      <c r="AG279" s="246" t="s">
        <v>1656</v>
      </c>
      <c r="AH279" s="241">
        <f t="shared" si="17"/>
        <v>0.1</v>
      </c>
      <c r="AI279" s="246" t="s">
        <v>1645</v>
      </c>
      <c r="AJ279" s="241">
        <f t="shared" si="18"/>
        <v>0.15</v>
      </c>
      <c r="AK279" s="247">
        <f t="shared" si="19"/>
        <v>0.25</v>
      </c>
      <c r="AL279" s="248">
        <f>IFERROR(IF(AND(AF278="Probabilidad",AF279="Probabilidad"),(AL278-(+AL278*AK279)),IF(AF279="Probabilidad",(S278-(+S278*AK279)),IF(AF279="Impacto",AL278,""))),"")</f>
        <v>0.36</v>
      </c>
      <c r="AM279" s="248">
        <f>IFERROR(IF(AND(AF278="Impacto",AF279="Impacto"),(AM278-(+AM278*AK279)),IF(AF279="Impacto",(Y278-(+Y278*AK279)),IF(AF279="Probabilidad",AM278,""))),"")</f>
        <v>0.44999999999999996</v>
      </c>
      <c r="AN279" s="249" t="s">
        <v>99</v>
      </c>
      <c r="AO279" s="249" t="s">
        <v>100</v>
      </c>
      <c r="AP279" s="249" t="s">
        <v>101</v>
      </c>
      <c r="AQ279" s="487"/>
      <c r="AR279" s="463"/>
      <c r="AS279" s="463"/>
      <c r="AT279" s="464"/>
      <c r="AU279" s="463"/>
      <c r="AV279" s="463"/>
      <c r="AW279" s="464"/>
      <c r="AX279" s="464"/>
      <c r="AY279" s="464"/>
      <c r="AZ279" s="736"/>
      <c r="BA279" s="486"/>
      <c r="BB279" s="486"/>
      <c r="BC279" s="486"/>
      <c r="BD279" s="486"/>
      <c r="BE279" s="486"/>
      <c r="BF279" s="408"/>
      <c r="BG279" s="408"/>
      <c r="BH279" s="416"/>
      <c r="BI279" s="416"/>
      <c r="BJ279" s="416"/>
      <c r="BK279" s="416"/>
      <c r="BL279" s="416"/>
      <c r="BM279" s="408"/>
      <c r="BN279" s="408"/>
      <c r="BO279" s="673"/>
    </row>
    <row r="280" spans="1:67" ht="165">
      <c r="A280" s="748"/>
      <c r="B280" s="751"/>
      <c r="C280" s="754"/>
      <c r="D280" s="682"/>
      <c r="E280" s="682"/>
      <c r="F280" s="483"/>
      <c r="G280" s="408"/>
      <c r="H280" s="487"/>
      <c r="I280" s="736"/>
      <c r="J280" s="463"/>
      <c r="K280" s="736"/>
      <c r="L280" s="408"/>
      <c r="M280" s="458"/>
      <c r="N280" s="486"/>
      <c r="O280" s="486"/>
      <c r="P280" s="486"/>
      <c r="Q280" s="485"/>
      <c r="R280" s="487"/>
      <c r="S280" s="455"/>
      <c r="T280" s="487"/>
      <c r="U280" s="455"/>
      <c r="V280" s="487"/>
      <c r="W280" s="455"/>
      <c r="X280" s="458"/>
      <c r="Y280" s="455"/>
      <c r="Z280" s="455"/>
      <c r="AA280" s="464"/>
      <c r="AB280" s="243">
        <v>3</v>
      </c>
      <c r="AC280" s="262" t="s">
        <v>2164</v>
      </c>
      <c r="AD280" s="239">
        <v>1</v>
      </c>
      <c r="AE280" s="237" t="s">
        <v>1820</v>
      </c>
      <c r="AF280" s="245" t="str">
        <f t="shared" si="16"/>
        <v>Probabilidad</v>
      </c>
      <c r="AG280" s="246" t="s">
        <v>1644</v>
      </c>
      <c r="AH280" s="241">
        <f t="shared" si="17"/>
        <v>0.25</v>
      </c>
      <c r="AI280" s="246" t="s">
        <v>1645</v>
      </c>
      <c r="AJ280" s="241">
        <f t="shared" si="18"/>
        <v>0.15</v>
      </c>
      <c r="AK280" s="247">
        <f t="shared" si="19"/>
        <v>0.4</v>
      </c>
      <c r="AL280" s="248">
        <f>IFERROR(IF(AND(AF279="Probabilidad",AF280="Probabilidad"),(AL279-(+AL279*AK280)),IF(AND(AF279="Impacto",AF280="Probabilidad"),(AL278-(+AL278*AK280)),IF(AF280="Impacto",AL279,""))),"")</f>
        <v>0.216</v>
      </c>
      <c r="AM280" s="248">
        <f>IFERROR(IF(AND(AF279="Impacto",AF280="Impacto"),(AM279-(+AM279*AK280)),IF(AND(AF279="Probabilidad",AF280="Impacto"),(AM278-(+AM278*AK280)),IF(AF280="Probabilidad",AM279,""))),"")</f>
        <v>0.44999999999999996</v>
      </c>
      <c r="AN280" s="249" t="s">
        <v>99</v>
      </c>
      <c r="AO280" s="249" t="s">
        <v>100</v>
      </c>
      <c r="AP280" s="249" t="s">
        <v>101</v>
      </c>
      <c r="AQ280" s="487"/>
      <c r="AR280" s="463"/>
      <c r="AS280" s="463"/>
      <c r="AT280" s="464"/>
      <c r="AU280" s="463"/>
      <c r="AV280" s="463"/>
      <c r="AW280" s="464"/>
      <c r="AX280" s="464"/>
      <c r="AY280" s="464"/>
      <c r="AZ280" s="736"/>
      <c r="BA280" s="486"/>
      <c r="BB280" s="486"/>
      <c r="BC280" s="486"/>
      <c r="BD280" s="486"/>
      <c r="BE280" s="486"/>
      <c r="BF280" s="408"/>
      <c r="BG280" s="408"/>
      <c r="BH280" s="416"/>
      <c r="BI280" s="416"/>
      <c r="BJ280" s="416"/>
      <c r="BK280" s="416"/>
      <c r="BL280" s="416"/>
      <c r="BM280" s="408"/>
      <c r="BN280" s="408"/>
      <c r="BO280" s="673"/>
    </row>
    <row r="281" spans="1:67" ht="102">
      <c r="A281" s="748"/>
      <c r="B281" s="751"/>
      <c r="C281" s="754"/>
      <c r="D281" s="682"/>
      <c r="E281" s="682"/>
      <c r="F281" s="483"/>
      <c r="G281" s="408"/>
      <c r="H281" s="487"/>
      <c r="I281" s="736"/>
      <c r="J281" s="463"/>
      <c r="K281" s="736"/>
      <c r="L281" s="408"/>
      <c r="M281" s="458"/>
      <c r="N281" s="486"/>
      <c r="O281" s="486"/>
      <c r="P281" s="486"/>
      <c r="Q281" s="485"/>
      <c r="R281" s="487"/>
      <c r="S281" s="455"/>
      <c r="T281" s="487"/>
      <c r="U281" s="455"/>
      <c r="V281" s="487"/>
      <c r="W281" s="455"/>
      <c r="X281" s="458"/>
      <c r="Y281" s="455"/>
      <c r="Z281" s="455"/>
      <c r="AA281" s="464"/>
      <c r="AB281" s="243">
        <v>4</v>
      </c>
      <c r="AC281" s="259" t="s">
        <v>2165</v>
      </c>
      <c r="AD281" s="239">
        <v>1</v>
      </c>
      <c r="AE281" s="237" t="s">
        <v>1529</v>
      </c>
      <c r="AF281" s="245" t="str">
        <f t="shared" si="16"/>
        <v>Probabilidad</v>
      </c>
      <c r="AG281" s="246" t="s">
        <v>1655</v>
      </c>
      <c r="AH281" s="241">
        <f t="shared" si="17"/>
        <v>0.15</v>
      </c>
      <c r="AI281" s="246" t="s">
        <v>1645</v>
      </c>
      <c r="AJ281" s="241">
        <f t="shared" si="18"/>
        <v>0.15</v>
      </c>
      <c r="AK281" s="247">
        <f t="shared" si="19"/>
        <v>0.3</v>
      </c>
      <c r="AL281" s="248">
        <f>IFERROR(IF(AND(AF280="Probabilidad",AF281="Probabilidad"),(AL280-(+AL280*AK281)),IF(AND(AF280="Impacto",AF281="Probabilidad"),(AL279-(+AL279*AK281)),IF(AF281="Impacto",AL280,""))),"")</f>
        <v>0.1512</v>
      </c>
      <c r="AM281" s="248">
        <f>IFERROR(IF(AND(AF280="Impacto",AF281="Impacto"),(AM280-(+AM280*AK281)),IF(AND(AF280="Probabilidad",AF281="Impacto"),(AM279-(+AM279*AK281)),IF(AF281="Probabilidad",AM280,""))),"")</f>
        <v>0.44999999999999996</v>
      </c>
      <c r="AN281" s="249" t="s">
        <v>99</v>
      </c>
      <c r="AO281" s="249" t="s">
        <v>100</v>
      </c>
      <c r="AP281" s="249" t="s">
        <v>101</v>
      </c>
      <c r="AQ281" s="487"/>
      <c r="AR281" s="463"/>
      <c r="AS281" s="463"/>
      <c r="AT281" s="464"/>
      <c r="AU281" s="463"/>
      <c r="AV281" s="463"/>
      <c r="AW281" s="464"/>
      <c r="AX281" s="464"/>
      <c r="AY281" s="464"/>
      <c r="AZ281" s="736"/>
      <c r="BA281" s="486"/>
      <c r="BB281" s="486"/>
      <c r="BC281" s="486"/>
      <c r="BD281" s="486"/>
      <c r="BE281" s="486"/>
      <c r="BF281" s="408"/>
      <c r="BG281" s="408"/>
      <c r="BH281" s="416"/>
      <c r="BI281" s="416"/>
      <c r="BJ281" s="416"/>
      <c r="BK281" s="416"/>
      <c r="BL281" s="416"/>
      <c r="BM281" s="408"/>
      <c r="BN281" s="408"/>
      <c r="BO281" s="673"/>
    </row>
    <row r="282" spans="1:67" ht="70.5">
      <c r="A282" s="748"/>
      <c r="B282" s="751"/>
      <c r="C282" s="754"/>
      <c r="D282" s="682"/>
      <c r="E282" s="682"/>
      <c r="F282" s="483"/>
      <c r="G282" s="408"/>
      <c r="H282" s="487"/>
      <c r="I282" s="736"/>
      <c r="J282" s="463"/>
      <c r="K282" s="736"/>
      <c r="L282" s="408"/>
      <c r="M282" s="458"/>
      <c r="N282" s="486"/>
      <c r="O282" s="486"/>
      <c r="P282" s="486"/>
      <c r="Q282" s="485"/>
      <c r="R282" s="487"/>
      <c r="S282" s="455"/>
      <c r="T282" s="487"/>
      <c r="U282" s="455"/>
      <c r="V282" s="487"/>
      <c r="W282" s="455"/>
      <c r="X282" s="458"/>
      <c r="Y282" s="455"/>
      <c r="Z282" s="455"/>
      <c r="AA282" s="464"/>
      <c r="AB282" s="243">
        <v>5</v>
      </c>
      <c r="AC282" s="239" t="s">
        <v>2166</v>
      </c>
      <c r="AD282" s="239">
        <v>1</v>
      </c>
      <c r="AE282" s="237" t="s">
        <v>1820</v>
      </c>
      <c r="AF282" s="245" t="str">
        <f t="shared" si="16"/>
        <v>Impacto</v>
      </c>
      <c r="AG282" s="246" t="s">
        <v>1656</v>
      </c>
      <c r="AH282" s="241">
        <f t="shared" si="17"/>
        <v>0.1</v>
      </c>
      <c r="AI282" s="246" t="s">
        <v>710</v>
      </c>
      <c r="AJ282" s="241">
        <f t="shared" si="18"/>
        <v>0.25</v>
      </c>
      <c r="AK282" s="247">
        <f t="shared" si="19"/>
        <v>0.35</v>
      </c>
      <c r="AL282" s="248">
        <f>IFERROR(IF(AND(AF281="Probabilidad",AF282="Probabilidad"),(AL281-(+AL281*AK282)),IF(AND(AF281="Impacto",AF282="Probabilidad"),(AL280-(+AL280*AK282)),IF(AF282="Impacto",AL281,""))),"")</f>
        <v>0.1512</v>
      </c>
      <c r="AM282" s="248">
        <f>IFERROR(IF(AND(AF281="Impacto",AF282="Impacto"),(AM281-(+AM281*AK282)),IF(AND(AF281="Probabilidad",AF282="Impacto"),(AM280-(+AM280*AK282)),IF(AF282="Probabilidad",AM281,""))),"")</f>
        <v>0.29249999999999998</v>
      </c>
      <c r="AN282" s="249" t="s">
        <v>99</v>
      </c>
      <c r="AO282" s="249" t="s">
        <v>100</v>
      </c>
      <c r="AP282" s="249" t="s">
        <v>101</v>
      </c>
      <c r="AQ282" s="487"/>
      <c r="AR282" s="463"/>
      <c r="AS282" s="463"/>
      <c r="AT282" s="464"/>
      <c r="AU282" s="463"/>
      <c r="AV282" s="463"/>
      <c r="AW282" s="464"/>
      <c r="AX282" s="464"/>
      <c r="AY282" s="464"/>
      <c r="AZ282" s="736"/>
      <c r="BA282" s="486"/>
      <c r="BB282" s="486"/>
      <c r="BC282" s="486"/>
      <c r="BD282" s="486"/>
      <c r="BE282" s="486"/>
      <c r="BF282" s="408"/>
      <c r="BG282" s="408"/>
      <c r="BH282" s="416"/>
      <c r="BI282" s="416"/>
      <c r="BJ282" s="416"/>
      <c r="BK282" s="416"/>
      <c r="BL282" s="416"/>
      <c r="BM282" s="408"/>
      <c r="BN282" s="408"/>
      <c r="BO282" s="673"/>
    </row>
    <row r="283" spans="1:67" ht="114.75">
      <c r="A283" s="748"/>
      <c r="B283" s="751"/>
      <c r="C283" s="754"/>
      <c r="D283" s="682" t="s">
        <v>1470</v>
      </c>
      <c r="E283" s="682" t="s">
        <v>441</v>
      </c>
      <c r="F283" s="483">
        <v>5</v>
      </c>
      <c r="G283" s="408" t="s">
        <v>2167</v>
      </c>
      <c r="H283" s="487" t="s">
        <v>1501</v>
      </c>
      <c r="I283" s="736" t="s">
        <v>1473</v>
      </c>
      <c r="J283" s="463" t="s">
        <v>2168</v>
      </c>
      <c r="K283" s="736" t="s">
        <v>192</v>
      </c>
      <c r="L283" s="408" t="s">
        <v>408</v>
      </c>
      <c r="M283" s="464" t="s">
        <v>1475</v>
      </c>
      <c r="N283" s="486" t="s">
        <v>2169</v>
      </c>
      <c r="O283" s="486" t="s">
        <v>2170</v>
      </c>
      <c r="P283" s="484" t="s">
        <v>114</v>
      </c>
      <c r="Q283" s="485" t="s">
        <v>114</v>
      </c>
      <c r="R283" s="487" t="s">
        <v>129</v>
      </c>
      <c r="S283" s="455">
        <f>IF(R283="Muy Alta",100%,IF(R283="Alta",80%,IF(R283="Media",60%,IF(R283="Baja",40%,IF(R283="Muy Baja",20%,"")))))</f>
        <v>0.4</v>
      </c>
      <c r="T283" s="487"/>
      <c r="U283" s="455" t="str">
        <f>IF(T283="Catastrófico",100%,IF(T283="Mayor",80%,IF(T283="Moderado",60%,IF(T283="Menor",40%,IF(T283="Leve",20%,"")))))</f>
        <v/>
      </c>
      <c r="V283" s="487" t="s">
        <v>195</v>
      </c>
      <c r="W283" s="455">
        <f>IF(V283="Catastrófico",100%,IF(V283="Mayor",80%,IF(V283="Moderado",60%,IF(V283="Menor",40%,IF(V283="Leve",20%,"")))))</f>
        <v>0.4</v>
      </c>
      <c r="X283" s="458" t="str">
        <f>IF(Y283=100%,"Catastrófico",IF(Y283=80%,"Mayor",IF(Y283=60%,"Moderado",IF(Y283=40%,"Menor",IF(Y283=20%,"Leve","")))))</f>
        <v>Menor</v>
      </c>
      <c r="Y283" s="455">
        <f>IF(AND(U283="",W283=""),"",MAX(U283,W283))</f>
        <v>0.4</v>
      </c>
      <c r="Z283" s="455" t="str">
        <f>CONCATENATE(R283,X283)</f>
        <v>BajaMenor</v>
      </c>
      <c r="AA283" s="464" t="str">
        <f>IF(Z283="Muy AltaLeve","Alto",IF(Z283="Muy AltaMenor","Alto",IF(Z283="Muy AltaModerado","Alto",IF(Z283="Muy AltaMayor","Alto",IF(Z283="Muy AltaCatastrófico","Extremo",IF(Z283="AltaLeve","Moderado",IF(Z283="AltaMenor","Moderado",IF(Z283="AltaModerado","Alto",IF(Z283="AltaMayor","Alto",IF(Z283="AltaCatastrófico","Extremo",IF(Z283="MediaLeve","Moderado",IF(Z283="MediaMenor","Moderado",IF(Z283="MediaModerado","Moderado",IF(Z283="MediaMayor","Alto",IF(Z283="MediaCatastrófico","Extremo",IF(Z283="BajaLeve","Bajo",IF(Z283="BajaMenor","Moderado",IF(Z283="BajaModerado","Moderado",IF(Z283="BajaMayor","Alto",IF(Z283="BajaCatastrófico","Extremo",IF(Z283="Muy BajaLeve","Bajo",IF(Z283="Muy BajaMenor","Bajo",IF(Z283="Muy BajaModerado","Moderado",IF(Z283="Muy BajaMayor","Alto",IF(Z283="Muy BajaCatastrófico","Extremo","")))))))))))))))))))))))))</f>
        <v>Moderado</v>
      </c>
      <c r="AB283" s="243">
        <v>1</v>
      </c>
      <c r="AC283" s="259" t="s">
        <v>1795</v>
      </c>
      <c r="AD283" s="239">
        <v>2</v>
      </c>
      <c r="AE283" s="237" t="s">
        <v>1575</v>
      </c>
      <c r="AF283" s="245" t="str">
        <f t="shared" si="16"/>
        <v>Probabilidad</v>
      </c>
      <c r="AG283" s="246" t="s">
        <v>1655</v>
      </c>
      <c r="AH283" s="241">
        <f t="shared" si="17"/>
        <v>0.15</v>
      </c>
      <c r="AI283" s="246" t="s">
        <v>1645</v>
      </c>
      <c r="AJ283" s="241">
        <f t="shared" si="18"/>
        <v>0.15</v>
      </c>
      <c r="AK283" s="247">
        <f t="shared" si="19"/>
        <v>0.3</v>
      </c>
      <c r="AL283" s="248">
        <f>IFERROR(IF(AF283="Probabilidad",(S283-(+S283*AK283)),IF(AF283="Impacto",S283,"")),"")</f>
        <v>0.28000000000000003</v>
      </c>
      <c r="AM283" s="248">
        <f>IFERROR(IF(AF283="Impacto",(Y283-(+Y283*AK283)),IF(AF283="Probabilidad",Y283,"")),"")</f>
        <v>0.4</v>
      </c>
      <c r="AN283" s="249" t="s">
        <v>99</v>
      </c>
      <c r="AO283" s="249" t="s">
        <v>100</v>
      </c>
      <c r="AP283" s="249" t="s">
        <v>101</v>
      </c>
      <c r="AQ283" s="487" t="s">
        <v>2171</v>
      </c>
      <c r="AR283" s="462">
        <f>S283</f>
        <v>0.4</v>
      </c>
      <c r="AS283" s="462">
        <f>IF(AL283="","",MIN(AL283:AL285))</f>
        <v>0.1008</v>
      </c>
      <c r="AT283" s="464" t="str">
        <f>IFERROR(IF(AS283="","",IF(AS283&lt;=0.2,"Muy Baja",IF(AS283&lt;=0.4,"Baja",IF(AS283&lt;=0.6,"Media",IF(AS283&lt;=0.8,"Alta","Muy Alta"))))),"")</f>
        <v>Muy Baja</v>
      </c>
      <c r="AU283" s="462">
        <f>Y283</f>
        <v>0.4</v>
      </c>
      <c r="AV283" s="462">
        <f>IF(AM283="","",MIN(AM283:AM285))</f>
        <v>0.4</v>
      </c>
      <c r="AW283" s="464" t="str">
        <f>IFERROR(IF(AV283="","",IF(AV283&lt;=0.2,"Leve",IF(AV283&lt;=0.4,"Menor",IF(AV283&lt;=0.6,"Moderado",IF(AV283&lt;=0.8,"Mayor","Catastrófico"))))),"")</f>
        <v>Menor</v>
      </c>
      <c r="AX283" s="464" t="str">
        <f>AA283</f>
        <v>Moderado</v>
      </c>
      <c r="AY283" s="464" t="str">
        <f>IFERROR(IF(OR(AND(AT283="Muy Baja",AW283="Leve"),AND(AT283="Muy Baja",AW283="Menor"),AND(AT283="Baja",AW283="Leve")),"Bajo",IF(OR(AND(AT283="Muy baja",AW283="Moderado"),AND(AT283="Baja",AW283="Menor"),AND(AT283="Baja",AW283="Moderado"),AND(AT283="Media",AW283="Leve"),AND(AT283="Media",AW283="Menor"),AND(AT283="Media",AW283="Moderado"),AND(AT283="Alta",AW283="Leve"),AND(AT283="Alta",AW283="Menor")),"Moderado",IF(OR(AND(AT283="Muy Baja",AW283="Mayor"),AND(AT283="Baja",AW283="Mayor"),AND(AT283="Media",AW283="Mayor"),AND(AT283="Alta",AW283="Moderado"),AND(AT283="Alta",AW283="Mayor"),AND(AT283="Muy Alta",AW283="Leve"),AND(AT283="Muy Alta",AW283="Menor"),AND(AT283="Muy Alta",AW283="Moderado"),AND(AT283="Muy Alta",AW283="Mayor")),"Alto",IF(OR(AND(AT283="Muy Baja",AW283="Catastrófico"),AND(AT283="Baja",AW283="Catastrófico"),AND(AT283="Media",AW283="Catastrófico"),AND(AT283="Alta",AW283="Catastrófico"),AND(AT283="Muy Alta",AW283="Catastrófico")),"Extremo","")))),"")</f>
        <v>Bajo</v>
      </c>
      <c r="AZ283" s="736" t="s">
        <v>132</v>
      </c>
      <c r="BA283" s="486" t="s">
        <v>114</v>
      </c>
      <c r="BB283" s="486" t="s">
        <v>114</v>
      </c>
      <c r="BC283" s="486" t="s">
        <v>114</v>
      </c>
      <c r="BD283" s="486" t="s">
        <v>114</v>
      </c>
      <c r="BE283" s="486" t="s">
        <v>114</v>
      </c>
      <c r="BF283" s="408"/>
      <c r="BG283" s="408"/>
      <c r="BH283" s="416" t="s">
        <v>114</v>
      </c>
      <c r="BI283" s="416"/>
      <c r="BJ283" s="416"/>
      <c r="BK283" s="416"/>
      <c r="BL283" s="416" t="s">
        <v>114</v>
      </c>
      <c r="BM283" s="408" t="s">
        <v>2129</v>
      </c>
      <c r="BN283" s="408" t="s">
        <v>133</v>
      </c>
      <c r="BO283" s="673" t="s">
        <v>133</v>
      </c>
    </row>
    <row r="284" spans="1:67" ht="76.5">
      <c r="A284" s="748"/>
      <c r="B284" s="751"/>
      <c r="C284" s="754"/>
      <c r="D284" s="682"/>
      <c r="E284" s="682"/>
      <c r="F284" s="483"/>
      <c r="G284" s="408"/>
      <c r="H284" s="487"/>
      <c r="I284" s="736"/>
      <c r="J284" s="463"/>
      <c r="K284" s="736"/>
      <c r="L284" s="408"/>
      <c r="M284" s="464"/>
      <c r="N284" s="486"/>
      <c r="O284" s="486"/>
      <c r="P284" s="484"/>
      <c r="Q284" s="485"/>
      <c r="R284" s="487"/>
      <c r="S284" s="455"/>
      <c r="T284" s="487"/>
      <c r="U284" s="455"/>
      <c r="V284" s="487"/>
      <c r="W284" s="455"/>
      <c r="X284" s="458"/>
      <c r="Y284" s="455"/>
      <c r="Z284" s="455"/>
      <c r="AA284" s="464"/>
      <c r="AB284" s="243">
        <v>2</v>
      </c>
      <c r="AC284" s="275" t="s">
        <v>2172</v>
      </c>
      <c r="AD284" s="239">
        <v>3</v>
      </c>
      <c r="AE284" s="237" t="s">
        <v>1575</v>
      </c>
      <c r="AF284" s="245" t="str">
        <f t="shared" si="16"/>
        <v>Probabilidad</v>
      </c>
      <c r="AG284" s="246" t="s">
        <v>1655</v>
      </c>
      <c r="AH284" s="241">
        <f t="shared" si="17"/>
        <v>0.15</v>
      </c>
      <c r="AI284" s="246" t="s">
        <v>710</v>
      </c>
      <c r="AJ284" s="241">
        <f t="shared" si="18"/>
        <v>0.25</v>
      </c>
      <c r="AK284" s="247">
        <f t="shared" si="19"/>
        <v>0.4</v>
      </c>
      <c r="AL284" s="248">
        <f>IFERROR(IF(AND(AF283="Probabilidad",AF284="Probabilidad"),(AL283-(+AL283*AK284)),IF(AF284="Probabilidad",(S283-(+S283*AK284)),IF(AF284="Impacto",AL283,""))),"")</f>
        <v>0.16800000000000001</v>
      </c>
      <c r="AM284" s="248">
        <f>IFERROR(IF(AND(AF283="Impacto",AF284="Impacto"),(AM283-(+AM283*AK284)),IF(AF284="Impacto",(Y283-(+Y283*AK284)),IF(AF284="Probabilidad",AM283,""))),"")</f>
        <v>0.4</v>
      </c>
      <c r="AN284" s="249" t="s">
        <v>99</v>
      </c>
      <c r="AO284" s="249" t="s">
        <v>100</v>
      </c>
      <c r="AP284" s="249" t="s">
        <v>101</v>
      </c>
      <c r="AQ284" s="487"/>
      <c r="AR284" s="463"/>
      <c r="AS284" s="463"/>
      <c r="AT284" s="464"/>
      <c r="AU284" s="463"/>
      <c r="AV284" s="463"/>
      <c r="AW284" s="464"/>
      <c r="AX284" s="464"/>
      <c r="AY284" s="464"/>
      <c r="AZ284" s="736"/>
      <c r="BA284" s="486"/>
      <c r="BB284" s="486"/>
      <c r="BC284" s="486"/>
      <c r="BD284" s="486"/>
      <c r="BE284" s="486"/>
      <c r="BF284" s="408"/>
      <c r="BG284" s="408"/>
      <c r="BH284" s="416"/>
      <c r="BI284" s="416"/>
      <c r="BJ284" s="416"/>
      <c r="BK284" s="416"/>
      <c r="BL284" s="416"/>
      <c r="BM284" s="408"/>
      <c r="BN284" s="408"/>
      <c r="BO284" s="673"/>
    </row>
    <row r="285" spans="1:67" ht="70.5">
      <c r="A285" s="748"/>
      <c r="B285" s="751"/>
      <c r="C285" s="754"/>
      <c r="D285" s="682"/>
      <c r="E285" s="682"/>
      <c r="F285" s="483"/>
      <c r="G285" s="408"/>
      <c r="H285" s="487"/>
      <c r="I285" s="736"/>
      <c r="J285" s="463"/>
      <c r="K285" s="736"/>
      <c r="L285" s="408"/>
      <c r="M285" s="464"/>
      <c r="N285" s="486"/>
      <c r="O285" s="486"/>
      <c r="P285" s="484"/>
      <c r="Q285" s="485"/>
      <c r="R285" s="487"/>
      <c r="S285" s="455"/>
      <c r="T285" s="487"/>
      <c r="U285" s="455"/>
      <c r="V285" s="487"/>
      <c r="W285" s="455"/>
      <c r="X285" s="458"/>
      <c r="Y285" s="455"/>
      <c r="Z285" s="455"/>
      <c r="AA285" s="464"/>
      <c r="AB285" s="243">
        <v>3</v>
      </c>
      <c r="AC285" s="239" t="s">
        <v>2173</v>
      </c>
      <c r="AD285" s="239">
        <v>1.3</v>
      </c>
      <c r="AE285" s="237" t="s">
        <v>1575</v>
      </c>
      <c r="AF285" s="245" t="str">
        <f t="shared" si="16"/>
        <v>Probabilidad</v>
      </c>
      <c r="AG285" s="246" t="s">
        <v>1644</v>
      </c>
      <c r="AH285" s="241">
        <f t="shared" si="17"/>
        <v>0.25</v>
      </c>
      <c r="AI285" s="246" t="s">
        <v>1645</v>
      </c>
      <c r="AJ285" s="241">
        <f t="shared" si="18"/>
        <v>0.15</v>
      </c>
      <c r="AK285" s="247">
        <f t="shared" si="19"/>
        <v>0.4</v>
      </c>
      <c r="AL285" s="248">
        <f>IFERROR(IF(AND(AF284="Probabilidad",AF285="Probabilidad"),(AL284-(+AL284*AK285)),IF(AND(AF284="Impacto",AF285="Probabilidad"),(AL283-(+AL283*AK285)),IF(AF285="Impacto",AL284,""))),"")</f>
        <v>0.1008</v>
      </c>
      <c r="AM285" s="248">
        <f>IFERROR(IF(AND(AF284="Impacto",AF285="Impacto"),(AM284-(+AM284*AK285)),IF(AND(AF284="Probabilidad",AF285="Impacto"),(AM283-(+AM283*AK285)),IF(AF285="Probabilidad",AM284,""))),"")</f>
        <v>0.4</v>
      </c>
      <c r="AN285" s="249" t="s">
        <v>99</v>
      </c>
      <c r="AO285" s="249" t="s">
        <v>100</v>
      </c>
      <c r="AP285" s="249" t="s">
        <v>101</v>
      </c>
      <c r="AQ285" s="487"/>
      <c r="AR285" s="463"/>
      <c r="AS285" s="463"/>
      <c r="AT285" s="464"/>
      <c r="AU285" s="463"/>
      <c r="AV285" s="463"/>
      <c r="AW285" s="464"/>
      <c r="AX285" s="464"/>
      <c r="AY285" s="464"/>
      <c r="AZ285" s="736"/>
      <c r="BA285" s="486"/>
      <c r="BB285" s="486"/>
      <c r="BC285" s="486"/>
      <c r="BD285" s="486"/>
      <c r="BE285" s="486"/>
      <c r="BF285" s="408"/>
      <c r="BG285" s="408"/>
      <c r="BH285" s="416"/>
      <c r="BI285" s="416"/>
      <c r="BJ285" s="416"/>
      <c r="BK285" s="416"/>
      <c r="BL285" s="416"/>
      <c r="BM285" s="408"/>
      <c r="BN285" s="408"/>
      <c r="BO285" s="673"/>
    </row>
    <row r="286" spans="1:67" ht="70.5">
      <c r="A286" s="748"/>
      <c r="B286" s="751"/>
      <c r="C286" s="754"/>
      <c r="D286" s="682" t="s">
        <v>1470</v>
      </c>
      <c r="E286" s="682" t="s">
        <v>441</v>
      </c>
      <c r="F286" s="483">
        <v>6</v>
      </c>
      <c r="G286" s="408" t="s">
        <v>2167</v>
      </c>
      <c r="H286" s="487" t="s">
        <v>1501</v>
      </c>
      <c r="I286" s="736" t="s">
        <v>1487</v>
      </c>
      <c r="J286" s="463" t="s">
        <v>2174</v>
      </c>
      <c r="K286" s="736" t="s">
        <v>192</v>
      </c>
      <c r="L286" s="408" t="s">
        <v>408</v>
      </c>
      <c r="M286" s="464" t="s">
        <v>1475</v>
      </c>
      <c r="N286" s="486" t="s">
        <v>2175</v>
      </c>
      <c r="O286" s="486" t="s">
        <v>2176</v>
      </c>
      <c r="P286" s="486" t="s">
        <v>114</v>
      </c>
      <c r="Q286" s="411" t="s">
        <v>114</v>
      </c>
      <c r="R286" s="487" t="s">
        <v>129</v>
      </c>
      <c r="S286" s="455">
        <f>IF(R286="Muy Alta",100%,IF(R286="Alta",80%,IF(R286="Media",60%,IF(R286="Baja",40%,IF(R286="Muy Baja",20%,"")))))</f>
        <v>0.4</v>
      </c>
      <c r="T286" s="487"/>
      <c r="U286" s="455" t="str">
        <f>IF(T286="Catastrófico",100%,IF(T286="Mayor",80%,IF(T286="Moderado",60%,IF(T286="Menor",40%,IF(T286="Leve",20%,"")))))</f>
        <v/>
      </c>
      <c r="V286" s="487" t="s">
        <v>130</v>
      </c>
      <c r="W286" s="455">
        <f>IF(V286="Catastrófico",100%,IF(V286="Mayor",80%,IF(V286="Moderado",60%,IF(V286="Menor",40%,IF(V286="Leve",20%,"")))))</f>
        <v>0.6</v>
      </c>
      <c r="X286" s="458" t="str">
        <f>IF(Y286=100%,"Catastrófico",IF(Y286=80%,"Mayor",IF(Y286=60%,"Moderado",IF(Y286=40%,"Menor",IF(Y286=20%,"Leve","")))))</f>
        <v>Moderado</v>
      </c>
      <c r="Y286" s="455">
        <f>IF(AND(U286="",W286=""),"",MAX(U286,W286))</f>
        <v>0.6</v>
      </c>
      <c r="Z286" s="455" t="str">
        <f>CONCATENATE(R286,X286)</f>
        <v>BajaModerado</v>
      </c>
      <c r="AA286" s="464" t="str">
        <f>IF(Z286="Muy AltaLeve","Alto",IF(Z286="Muy AltaMenor","Alto",IF(Z286="Muy AltaModerado","Alto",IF(Z286="Muy AltaMayor","Alto",IF(Z286="Muy AltaCatastrófico","Extremo",IF(Z286="AltaLeve","Moderado",IF(Z286="AltaMenor","Moderado",IF(Z286="AltaModerado","Alto",IF(Z286="AltaMayor","Alto",IF(Z286="AltaCatastrófico","Extremo",IF(Z286="MediaLeve","Moderado",IF(Z286="MediaMenor","Moderado",IF(Z286="MediaModerado","Moderado",IF(Z286="MediaMayor","Alto",IF(Z286="MediaCatastrófico","Extremo",IF(Z286="BajaLeve","Bajo",IF(Z286="BajaMenor","Moderado",IF(Z286="BajaModerado","Moderado",IF(Z286="BajaMayor","Alto",IF(Z286="BajaCatastrófico","Extremo",IF(Z286="Muy BajaLeve","Bajo",IF(Z286="Muy BajaMenor","Bajo",IF(Z286="Muy BajaModerado","Moderado",IF(Z286="Muy BajaMayor","Alto",IF(Z286="Muy BajaCatastrófico","Extremo","")))))))))))))))))))))))))</f>
        <v>Moderado</v>
      </c>
      <c r="AB286" s="243">
        <v>1</v>
      </c>
      <c r="AC286" s="262" t="s">
        <v>2177</v>
      </c>
      <c r="AD286" s="239" t="s">
        <v>1525</v>
      </c>
      <c r="AE286" s="237" t="s">
        <v>1820</v>
      </c>
      <c r="AF286" s="245" t="str">
        <f t="shared" si="16"/>
        <v>Probabilidad</v>
      </c>
      <c r="AG286" s="246" t="s">
        <v>97</v>
      </c>
      <c r="AH286" s="241">
        <f t="shared" si="17"/>
        <v>0.25</v>
      </c>
      <c r="AI286" s="246" t="s">
        <v>98</v>
      </c>
      <c r="AJ286" s="241">
        <f t="shared" si="18"/>
        <v>0.15</v>
      </c>
      <c r="AK286" s="247">
        <f t="shared" si="19"/>
        <v>0.4</v>
      </c>
      <c r="AL286" s="248">
        <f>IFERROR(IF(AF286="Probabilidad",(S286-(+S286*AK286)),IF(AF286="Impacto",S286,"")),"")</f>
        <v>0.24</v>
      </c>
      <c r="AM286" s="248">
        <f>IFERROR(IF(AF286="Impacto",(Y286-(+Y286*AK286)),IF(AF286="Probabilidad",Y286,"")),"")</f>
        <v>0.6</v>
      </c>
      <c r="AN286" s="249" t="s">
        <v>99</v>
      </c>
      <c r="AO286" s="249" t="s">
        <v>100</v>
      </c>
      <c r="AP286" s="249" t="s">
        <v>101</v>
      </c>
      <c r="AQ286" s="487" t="s">
        <v>2171</v>
      </c>
      <c r="AR286" s="462">
        <f>S286</f>
        <v>0.4</v>
      </c>
      <c r="AS286" s="462">
        <f>IF(AL286="","",MIN(AL286:AL290))</f>
        <v>8.6399999999999991E-2</v>
      </c>
      <c r="AT286" s="464" t="str">
        <f>IFERROR(IF(AS286="","",IF(AS286&lt;=0.2,"Muy Baja",IF(AS286&lt;=0.4,"Baja",IF(AS286&lt;=0.6,"Media",IF(AS286&lt;=0.8,"Alta","Muy Alta"))))),"")</f>
        <v>Muy Baja</v>
      </c>
      <c r="AU286" s="462">
        <f>Y286</f>
        <v>0.6</v>
      </c>
      <c r="AV286" s="462">
        <f>IF(AM286="","",MIN(AM286:AM290))</f>
        <v>0.33749999999999997</v>
      </c>
      <c r="AW286" s="464" t="str">
        <f>IFERROR(IF(AV286="","",IF(AV286&lt;=0.2,"Leve",IF(AV286&lt;=0.4,"Menor",IF(AV286&lt;=0.6,"Moderado",IF(AV286&lt;=0.8,"Mayor","Catastrófico"))))),"")</f>
        <v>Menor</v>
      </c>
      <c r="AX286" s="464" t="str">
        <f>AA286</f>
        <v>Moderado</v>
      </c>
      <c r="AY286" s="464" t="str">
        <f>IFERROR(IF(OR(AND(AT286="Muy Baja",AW286="Leve"),AND(AT286="Muy Baja",AW286="Menor"),AND(AT286="Baja",AW286="Leve")),"Bajo",IF(OR(AND(AT286="Muy baja",AW286="Moderado"),AND(AT286="Baja",AW286="Menor"),AND(AT286="Baja",AW286="Moderado"),AND(AT286="Media",AW286="Leve"),AND(AT286="Media",AW286="Menor"),AND(AT286="Media",AW286="Moderado"),AND(AT286="Alta",AW286="Leve"),AND(AT286="Alta",AW286="Menor")),"Moderado",IF(OR(AND(AT286="Muy Baja",AW286="Mayor"),AND(AT286="Baja",AW286="Mayor"),AND(AT286="Media",AW286="Mayor"),AND(AT286="Alta",AW286="Moderado"),AND(AT286="Alta",AW286="Mayor"),AND(AT286="Muy Alta",AW286="Leve"),AND(AT286="Muy Alta",AW286="Menor"),AND(AT286="Muy Alta",AW286="Moderado"),AND(AT286="Muy Alta",AW286="Mayor")),"Alto",IF(OR(AND(AT286="Muy Baja",AW286="Catastrófico"),AND(AT286="Baja",AW286="Catastrófico"),AND(AT286="Media",AW286="Catastrófico"),AND(AT286="Alta",AW286="Catastrófico"),AND(AT286="Muy Alta",AW286="Catastrófico")),"Extremo","")))),"")</f>
        <v>Bajo</v>
      </c>
      <c r="AZ286" s="736" t="s">
        <v>132</v>
      </c>
      <c r="BA286" s="486" t="s">
        <v>114</v>
      </c>
      <c r="BB286" s="486" t="s">
        <v>114</v>
      </c>
      <c r="BC286" s="486" t="s">
        <v>114</v>
      </c>
      <c r="BD286" s="486" t="s">
        <v>114</v>
      </c>
      <c r="BE286" s="486" t="s">
        <v>114</v>
      </c>
      <c r="BF286" s="408"/>
      <c r="BG286" s="408"/>
      <c r="BH286" s="416" t="s">
        <v>114</v>
      </c>
      <c r="BI286" s="416"/>
      <c r="BJ286" s="416"/>
      <c r="BK286" s="416"/>
      <c r="BL286" s="416" t="s">
        <v>114</v>
      </c>
      <c r="BM286" s="408" t="s">
        <v>2129</v>
      </c>
      <c r="BN286" s="408" t="s">
        <v>133</v>
      </c>
      <c r="BO286" s="673" t="s">
        <v>133</v>
      </c>
    </row>
    <row r="287" spans="1:67" ht="120">
      <c r="A287" s="748"/>
      <c r="B287" s="751"/>
      <c r="C287" s="754"/>
      <c r="D287" s="682"/>
      <c r="E287" s="682"/>
      <c r="F287" s="483"/>
      <c r="G287" s="408"/>
      <c r="H287" s="487"/>
      <c r="I287" s="736"/>
      <c r="J287" s="463"/>
      <c r="K287" s="736"/>
      <c r="L287" s="408"/>
      <c r="M287" s="464"/>
      <c r="N287" s="486"/>
      <c r="O287" s="486"/>
      <c r="P287" s="486"/>
      <c r="Q287" s="411"/>
      <c r="R287" s="487"/>
      <c r="S287" s="455"/>
      <c r="T287" s="487"/>
      <c r="U287" s="455"/>
      <c r="V287" s="487"/>
      <c r="W287" s="455"/>
      <c r="X287" s="458"/>
      <c r="Y287" s="455"/>
      <c r="Z287" s="455"/>
      <c r="AA287" s="464"/>
      <c r="AB287" s="243">
        <v>2</v>
      </c>
      <c r="AC287" s="262" t="s">
        <v>1583</v>
      </c>
      <c r="AD287" s="239" t="s">
        <v>1525</v>
      </c>
      <c r="AE287" s="237" t="s">
        <v>1820</v>
      </c>
      <c r="AF287" s="245" t="str">
        <f t="shared" si="16"/>
        <v>Probabilidad</v>
      </c>
      <c r="AG287" s="246" t="s">
        <v>1644</v>
      </c>
      <c r="AH287" s="241">
        <f t="shared" si="17"/>
        <v>0.25</v>
      </c>
      <c r="AI287" s="246" t="s">
        <v>1645</v>
      </c>
      <c r="AJ287" s="241">
        <f t="shared" si="18"/>
        <v>0.15</v>
      </c>
      <c r="AK287" s="247">
        <f t="shared" si="19"/>
        <v>0.4</v>
      </c>
      <c r="AL287" s="248">
        <f>IFERROR(IF(AND(AF286="Probabilidad",AF287="Probabilidad"),(AL286-(+AL286*AK287)),IF(AF287="Probabilidad",(S286-(+S286*AK287)),IF(AF287="Impacto",AL286,""))),"")</f>
        <v>0.14399999999999999</v>
      </c>
      <c r="AM287" s="248">
        <f>IFERROR(IF(AND(AF286="Impacto",AF287="Impacto"),(AM286-(+AM286*AK287)),IF(AF287="Impacto",(Y286-(+Y286*AK287)),IF(AF287="Probabilidad",AM286,""))),"")</f>
        <v>0.6</v>
      </c>
      <c r="AN287" s="249" t="s">
        <v>99</v>
      </c>
      <c r="AO287" s="249" t="s">
        <v>100</v>
      </c>
      <c r="AP287" s="249" t="s">
        <v>101</v>
      </c>
      <c r="AQ287" s="487"/>
      <c r="AR287" s="463"/>
      <c r="AS287" s="463"/>
      <c r="AT287" s="464"/>
      <c r="AU287" s="463"/>
      <c r="AV287" s="463"/>
      <c r="AW287" s="464"/>
      <c r="AX287" s="464"/>
      <c r="AY287" s="464"/>
      <c r="AZ287" s="736"/>
      <c r="BA287" s="486"/>
      <c r="BB287" s="486"/>
      <c r="BC287" s="486"/>
      <c r="BD287" s="486"/>
      <c r="BE287" s="486"/>
      <c r="BF287" s="408"/>
      <c r="BG287" s="408"/>
      <c r="BH287" s="416"/>
      <c r="BI287" s="416"/>
      <c r="BJ287" s="416"/>
      <c r="BK287" s="416"/>
      <c r="BL287" s="416"/>
      <c r="BM287" s="408"/>
      <c r="BN287" s="408"/>
      <c r="BO287" s="673"/>
    </row>
    <row r="288" spans="1:67" ht="76.5">
      <c r="A288" s="748"/>
      <c r="B288" s="751"/>
      <c r="C288" s="754"/>
      <c r="D288" s="682"/>
      <c r="E288" s="682"/>
      <c r="F288" s="483"/>
      <c r="G288" s="408"/>
      <c r="H288" s="487"/>
      <c r="I288" s="736"/>
      <c r="J288" s="463"/>
      <c r="K288" s="736"/>
      <c r="L288" s="408"/>
      <c r="M288" s="464"/>
      <c r="N288" s="486"/>
      <c r="O288" s="486"/>
      <c r="P288" s="486"/>
      <c r="Q288" s="411"/>
      <c r="R288" s="487"/>
      <c r="S288" s="455"/>
      <c r="T288" s="487"/>
      <c r="U288" s="455"/>
      <c r="V288" s="487"/>
      <c r="W288" s="455"/>
      <c r="X288" s="458"/>
      <c r="Y288" s="455"/>
      <c r="Z288" s="455"/>
      <c r="AA288" s="464"/>
      <c r="AB288" s="243">
        <v>3</v>
      </c>
      <c r="AC288" s="275" t="s">
        <v>1996</v>
      </c>
      <c r="AD288" s="239" t="s">
        <v>2178</v>
      </c>
      <c r="AE288" s="237" t="s">
        <v>1664</v>
      </c>
      <c r="AF288" s="245" t="str">
        <f t="shared" si="16"/>
        <v>Probabilidad</v>
      </c>
      <c r="AG288" s="246" t="s">
        <v>1644</v>
      </c>
      <c r="AH288" s="241">
        <f t="shared" si="17"/>
        <v>0.25</v>
      </c>
      <c r="AI288" s="246" t="s">
        <v>1645</v>
      </c>
      <c r="AJ288" s="241">
        <f t="shared" si="18"/>
        <v>0.15</v>
      </c>
      <c r="AK288" s="247">
        <f t="shared" si="19"/>
        <v>0.4</v>
      </c>
      <c r="AL288" s="248">
        <f>IFERROR(IF(AND(AF287="Probabilidad",AF288="Probabilidad"),(AL287-(+AL287*AK288)),IF(AND(AF287="Impacto",AF288="Probabilidad"),(AL286-(+AL286*AK288)),IF(AF288="Impacto",AL287,""))),"")</f>
        <v>8.6399999999999991E-2</v>
      </c>
      <c r="AM288" s="248">
        <f>IFERROR(IF(AND(AF287="Impacto",AF288="Impacto"),(AM287-(+AM287*AK288)),IF(AND(AF287="Probabilidad",AF288="Impacto"),(AM286-(+AM286*AK288)),IF(AF288="Probabilidad",AM287,""))),"")</f>
        <v>0.6</v>
      </c>
      <c r="AN288" s="249" t="s">
        <v>99</v>
      </c>
      <c r="AO288" s="249" t="s">
        <v>100</v>
      </c>
      <c r="AP288" s="249" t="s">
        <v>101</v>
      </c>
      <c r="AQ288" s="487"/>
      <c r="AR288" s="463"/>
      <c r="AS288" s="463"/>
      <c r="AT288" s="464"/>
      <c r="AU288" s="463"/>
      <c r="AV288" s="463"/>
      <c r="AW288" s="464"/>
      <c r="AX288" s="464"/>
      <c r="AY288" s="464"/>
      <c r="AZ288" s="736"/>
      <c r="BA288" s="486"/>
      <c r="BB288" s="486"/>
      <c r="BC288" s="486"/>
      <c r="BD288" s="486"/>
      <c r="BE288" s="486"/>
      <c r="BF288" s="408"/>
      <c r="BG288" s="408"/>
      <c r="BH288" s="416"/>
      <c r="BI288" s="416"/>
      <c r="BJ288" s="416"/>
      <c r="BK288" s="416"/>
      <c r="BL288" s="416"/>
      <c r="BM288" s="408"/>
      <c r="BN288" s="408"/>
      <c r="BO288" s="673"/>
    </row>
    <row r="289" spans="1:67" ht="76.5">
      <c r="A289" s="748"/>
      <c r="B289" s="751"/>
      <c r="C289" s="754"/>
      <c r="D289" s="682"/>
      <c r="E289" s="682"/>
      <c r="F289" s="483"/>
      <c r="G289" s="408"/>
      <c r="H289" s="487"/>
      <c r="I289" s="736"/>
      <c r="J289" s="463"/>
      <c r="K289" s="736"/>
      <c r="L289" s="408"/>
      <c r="M289" s="464"/>
      <c r="N289" s="486"/>
      <c r="O289" s="486"/>
      <c r="P289" s="486"/>
      <c r="Q289" s="411"/>
      <c r="R289" s="487"/>
      <c r="S289" s="455"/>
      <c r="T289" s="487"/>
      <c r="U289" s="455"/>
      <c r="V289" s="487"/>
      <c r="W289" s="455"/>
      <c r="X289" s="458"/>
      <c r="Y289" s="455"/>
      <c r="Z289" s="455"/>
      <c r="AA289" s="464"/>
      <c r="AB289" s="243">
        <v>4</v>
      </c>
      <c r="AC289" s="275" t="s">
        <v>1996</v>
      </c>
      <c r="AD289" s="239" t="s">
        <v>2178</v>
      </c>
      <c r="AE289" s="237" t="s">
        <v>1664</v>
      </c>
      <c r="AF289" s="245" t="str">
        <f t="shared" si="16"/>
        <v>Impacto</v>
      </c>
      <c r="AG289" s="246" t="s">
        <v>1656</v>
      </c>
      <c r="AH289" s="241">
        <f t="shared" si="17"/>
        <v>0.1</v>
      </c>
      <c r="AI289" s="246" t="s">
        <v>1645</v>
      </c>
      <c r="AJ289" s="241">
        <f t="shared" si="18"/>
        <v>0.15</v>
      </c>
      <c r="AK289" s="247">
        <f t="shared" si="19"/>
        <v>0.25</v>
      </c>
      <c r="AL289" s="248">
        <f>IFERROR(IF(AND(AF288="Probabilidad",AF289="Probabilidad"),(AL288-(+AL288*AK289)),IF(AND(AF288="Impacto",AF289="Probabilidad"),(AL287-(+AL287*AK289)),IF(AF289="Impacto",AL288,""))),"")</f>
        <v>8.6399999999999991E-2</v>
      </c>
      <c r="AM289" s="248">
        <f>IFERROR(IF(AND(AF288="Impacto",AF289="Impacto"),(AM288-(+AM288*AK289)),IF(AND(AF288="Probabilidad",AF289="Impacto"),(AM287-(+AM287*AK289)),IF(AF289="Probabilidad",AM288,""))),"")</f>
        <v>0.44999999999999996</v>
      </c>
      <c r="AN289" s="249" t="s">
        <v>99</v>
      </c>
      <c r="AO289" s="249" t="s">
        <v>100</v>
      </c>
      <c r="AP289" s="249" t="s">
        <v>101</v>
      </c>
      <c r="AQ289" s="487"/>
      <c r="AR289" s="463"/>
      <c r="AS289" s="463"/>
      <c r="AT289" s="464"/>
      <c r="AU289" s="463"/>
      <c r="AV289" s="463"/>
      <c r="AW289" s="464"/>
      <c r="AX289" s="464"/>
      <c r="AY289" s="464"/>
      <c r="AZ289" s="736"/>
      <c r="BA289" s="486"/>
      <c r="BB289" s="486"/>
      <c r="BC289" s="486"/>
      <c r="BD289" s="486"/>
      <c r="BE289" s="486"/>
      <c r="BF289" s="408"/>
      <c r="BG289" s="408"/>
      <c r="BH289" s="416"/>
      <c r="BI289" s="416"/>
      <c r="BJ289" s="416"/>
      <c r="BK289" s="416"/>
      <c r="BL289" s="416"/>
      <c r="BM289" s="408"/>
      <c r="BN289" s="408"/>
      <c r="BO289" s="673"/>
    </row>
    <row r="290" spans="1:67" ht="90">
      <c r="A290" s="748"/>
      <c r="B290" s="751"/>
      <c r="C290" s="754"/>
      <c r="D290" s="682"/>
      <c r="E290" s="682"/>
      <c r="F290" s="483"/>
      <c r="G290" s="408"/>
      <c r="H290" s="487"/>
      <c r="I290" s="736"/>
      <c r="J290" s="463"/>
      <c r="K290" s="736"/>
      <c r="L290" s="408"/>
      <c r="M290" s="464"/>
      <c r="N290" s="486"/>
      <c r="O290" s="486"/>
      <c r="P290" s="486"/>
      <c r="Q290" s="411"/>
      <c r="R290" s="487"/>
      <c r="S290" s="455"/>
      <c r="T290" s="487"/>
      <c r="U290" s="455"/>
      <c r="V290" s="487"/>
      <c r="W290" s="455"/>
      <c r="X290" s="458"/>
      <c r="Y290" s="455"/>
      <c r="Z290" s="455"/>
      <c r="AA290" s="464"/>
      <c r="AB290" s="243">
        <v>5</v>
      </c>
      <c r="AC290" s="239" t="s">
        <v>2179</v>
      </c>
      <c r="AD290" s="239">
        <v>4</v>
      </c>
      <c r="AE290" s="237" t="s">
        <v>133</v>
      </c>
      <c r="AF290" s="245" t="str">
        <f t="shared" si="16"/>
        <v>Impacto</v>
      </c>
      <c r="AG290" s="246" t="s">
        <v>294</v>
      </c>
      <c r="AH290" s="241">
        <f t="shared" si="17"/>
        <v>0.1</v>
      </c>
      <c r="AI290" s="246" t="s">
        <v>98</v>
      </c>
      <c r="AJ290" s="241">
        <f t="shared" si="18"/>
        <v>0.15</v>
      </c>
      <c r="AK290" s="247">
        <f t="shared" si="19"/>
        <v>0.25</v>
      </c>
      <c r="AL290" s="248">
        <f>IFERROR(IF(AND(AF289="Probabilidad",AF290="Probabilidad"),(AL289-(+AL289*AK290)),IF(AND(AF289="Impacto",AF290="Probabilidad"),(AL288-(+AL288*AK290)),IF(AF290="Impacto",AL289,""))),"")</f>
        <v>8.6399999999999991E-2</v>
      </c>
      <c r="AM290" s="248">
        <f>IFERROR(IF(AND(AF289="Impacto",AF290="Impacto"),(AM289-(+AM289*AK290)),IF(AND(AF289="Probabilidad",AF290="Impacto"),(AM288-(+AM288*AK290)),IF(AF290="Probabilidad",AM289,""))),"")</f>
        <v>0.33749999999999997</v>
      </c>
      <c r="AN290" s="249" t="s">
        <v>1420</v>
      </c>
      <c r="AO290" s="249" t="s">
        <v>766</v>
      </c>
      <c r="AP290" s="249" t="s">
        <v>101</v>
      </c>
      <c r="AQ290" s="487"/>
      <c r="AR290" s="463"/>
      <c r="AS290" s="463"/>
      <c r="AT290" s="464"/>
      <c r="AU290" s="463"/>
      <c r="AV290" s="463"/>
      <c r="AW290" s="464"/>
      <c r="AX290" s="464"/>
      <c r="AY290" s="464"/>
      <c r="AZ290" s="736"/>
      <c r="BA290" s="486"/>
      <c r="BB290" s="486"/>
      <c r="BC290" s="486"/>
      <c r="BD290" s="486"/>
      <c r="BE290" s="486"/>
      <c r="BF290" s="408"/>
      <c r="BG290" s="408"/>
      <c r="BH290" s="416"/>
      <c r="BI290" s="416"/>
      <c r="BJ290" s="416"/>
      <c r="BK290" s="416"/>
      <c r="BL290" s="416"/>
      <c r="BM290" s="408"/>
      <c r="BN290" s="408"/>
      <c r="BO290" s="673"/>
    </row>
    <row r="291" spans="1:67" ht="76.5">
      <c r="A291" s="748"/>
      <c r="B291" s="751"/>
      <c r="C291" s="754"/>
      <c r="D291" s="682" t="s">
        <v>1470</v>
      </c>
      <c r="E291" s="682" t="s">
        <v>441</v>
      </c>
      <c r="F291" s="483">
        <v>7</v>
      </c>
      <c r="G291" s="408" t="s">
        <v>2180</v>
      </c>
      <c r="H291" s="487" t="s">
        <v>1501</v>
      </c>
      <c r="I291" s="736" t="s">
        <v>1473</v>
      </c>
      <c r="J291" s="463" t="s">
        <v>2181</v>
      </c>
      <c r="K291" s="456" t="s">
        <v>192</v>
      </c>
      <c r="L291" s="408" t="s">
        <v>408</v>
      </c>
      <c r="M291" s="464" t="s">
        <v>1475</v>
      </c>
      <c r="N291" s="486" t="s">
        <v>2182</v>
      </c>
      <c r="O291" s="486" t="s">
        <v>2183</v>
      </c>
      <c r="P291" s="486" t="s">
        <v>114</v>
      </c>
      <c r="Q291" s="411" t="s">
        <v>114</v>
      </c>
      <c r="R291" s="487" t="s">
        <v>103</v>
      </c>
      <c r="S291" s="455">
        <f>IF(R291="Muy Alta",100%,IF(R291="Alta",80%,IF(R291="Media",60%,IF(R291="Baja",40%,IF(R291="Muy Baja",20%,"")))))</f>
        <v>0.2</v>
      </c>
      <c r="T291" s="487" t="s">
        <v>125</v>
      </c>
      <c r="U291" s="455">
        <f>IF(T291="Catastrófico",100%,IF(T291="Mayor",80%,IF(T291="Moderado",60%,IF(T291="Menor",40%,IF(T291="Leve",20%,"")))))</f>
        <v>0.2</v>
      </c>
      <c r="V291" s="487" t="s">
        <v>125</v>
      </c>
      <c r="W291" s="455">
        <f>IF(V291="Catastrófico",100%,IF(V291="Mayor",80%,IF(V291="Moderado",60%,IF(V291="Menor",40%,IF(V291="Leve",20%,"")))))</f>
        <v>0.2</v>
      </c>
      <c r="X291" s="458" t="str">
        <f>IF(Y291=100%,"Catastrófico",IF(Y291=80%,"Mayor",IF(Y291=60%,"Moderado",IF(Y291=40%,"Menor",IF(Y291=20%,"Leve","")))))</f>
        <v>Leve</v>
      </c>
      <c r="Y291" s="455">
        <f>IF(AND(U291="",W291=""),"",MAX(U291,W291))</f>
        <v>0.2</v>
      </c>
      <c r="Z291" s="455" t="str">
        <f>CONCATENATE(R291,X291)</f>
        <v>Muy BajaLeve</v>
      </c>
      <c r="AA291" s="464" t="str">
        <f>IF(Z291="Muy AltaLeve","Alto",IF(Z291="Muy AltaMenor","Alto",IF(Z291="Muy AltaModerado","Alto",IF(Z291="Muy AltaMayor","Alto",IF(Z291="Muy AltaCatastrófico","Extremo",IF(Z291="AltaLeve","Moderado",IF(Z291="AltaMenor","Moderado",IF(Z291="AltaModerado","Alto",IF(Z291="AltaMayor","Alto",IF(Z291="AltaCatastrófico","Extremo",IF(Z291="MediaLeve","Moderado",IF(Z291="MediaMenor","Moderado",IF(Z291="MediaModerado","Moderado",IF(Z291="MediaMayor","Alto",IF(Z291="MediaCatastrófico","Extremo",IF(Z291="BajaLeve","Bajo",IF(Z291="BajaMenor","Moderado",IF(Z291="BajaModerado","Moderado",IF(Z291="BajaMayor","Alto",IF(Z291="BajaCatastrófico","Extremo",IF(Z291="Muy BajaLeve","Bajo",IF(Z291="Muy BajaMenor","Bajo",IF(Z291="Muy BajaModerado","Moderado",IF(Z291="Muy BajaMayor","Alto",IF(Z291="Muy BajaCatastrófico","Extremo","")))))))))))))))))))))))))</f>
        <v>Bajo</v>
      </c>
      <c r="AB291" s="243">
        <v>1</v>
      </c>
      <c r="AC291" s="275" t="s">
        <v>2172</v>
      </c>
      <c r="AD291" s="239">
        <v>1.2</v>
      </c>
      <c r="AE291" s="237" t="s">
        <v>1575</v>
      </c>
      <c r="AF291" s="245" t="str">
        <f t="shared" si="16"/>
        <v>Probabilidad</v>
      </c>
      <c r="AG291" s="246" t="s">
        <v>1644</v>
      </c>
      <c r="AH291" s="241">
        <f t="shared" si="17"/>
        <v>0.25</v>
      </c>
      <c r="AI291" s="246" t="s">
        <v>710</v>
      </c>
      <c r="AJ291" s="241">
        <f t="shared" si="18"/>
        <v>0.25</v>
      </c>
      <c r="AK291" s="247">
        <f t="shared" si="19"/>
        <v>0.5</v>
      </c>
      <c r="AL291" s="248">
        <f>IFERROR(IF(AF291="Probabilidad",(S291-(+S291*AK291)),IF(AF291="Impacto",S291,"")),"")</f>
        <v>0.1</v>
      </c>
      <c r="AM291" s="248">
        <f>IFERROR(IF(AF291="Impacto",(Y291-(+Y291*AK291)),IF(AF291="Probabilidad",Y291,"")),"")</f>
        <v>0.2</v>
      </c>
      <c r="AN291" s="249" t="s">
        <v>99</v>
      </c>
      <c r="AO291" s="249" t="s">
        <v>100</v>
      </c>
      <c r="AP291" s="249" t="s">
        <v>101</v>
      </c>
      <c r="AQ291" s="487" t="s">
        <v>2162</v>
      </c>
      <c r="AR291" s="462">
        <f>S291</f>
        <v>0.2</v>
      </c>
      <c r="AS291" s="462">
        <f>IF(AL291="","",MIN(AL291:AL294))</f>
        <v>3.5000000000000003E-2</v>
      </c>
      <c r="AT291" s="464" t="str">
        <f>IFERROR(IF(AS291="","",IF(AS291&lt;=0.2,"Muy Baja",IF(AS291&lt;=0.4,"Baja",IF(AS291&lt;=0.6,"Media",IF(AS291&lt;=0.8,"Alta","Muy Alta"))))),"")</f>
        <v>Muy Baja</v>
      </c>
      <c r="AU291" s="462">
        <f>Y291</f>
        <v>0.2</v>
      </c>
      <c r="AV291" s="462">
        <f>IF(AM291="","",MIN(AM291:AM294))</f>
        <v>0.15000000000000002</v>
      </c>
      <c r="AW291" s="464" t="str">
        <f>IFERROR(IF(AV291="","",IF(AV291&lt;=0.2,"Leve",IF(AV291&lt;=0.4,"Menor",IF(AV291&lt;=0.6,"Moderado",IF(AV291&lt;=0.8,"Mayor","Catastrófico"))))),"")</f>
        <v>Leve</v>
      </c>
      <c r="AX291" s="464" t="str">
        <f>AA291</f>
        <v>Bajo</v>
      </c>
      <c r="AY291" s="464" t="str">
        <f>IFERROR(IF(OR(AND(AT291="Muy Baja",AW291="Leve"),AND(AT291="Muy Baja",AW291="Menor"),AND(AT291="Baja",AW291="Leve")),"Bajo",IF(OR(AND(AT291="Muy baja",AW291="Moderado"),AND(AT291="Baja",AW291="Menor"),AND(AT291="Baja",AW291="Moderado"),AND(AT291="Media",AW291="Leve"),AND(AT291="Media",AW291="Menor"),AND(AT291="Media",AW291="Moderado"),AND(AT291="Alta",AW291="Leve"),AND(AT291="Alta",AW291="Menor")),"Moderado",IF(OR(AND(AT291="Muy Baja",AW291="Mayor"),AND(AT291="Baja",AW291="Mayor"),AND(AT291="Media",AW291="Mayor"),AND(AT291="Alta",AW291="Moderado"),AND(AT291="Alta",AW291="Mayor"),AND(AT291="Muy Alta",AW291="Leve"),AND(AT291="Muy Alta",AW291="Menor"),AND(AT291="Muy Alta",AW291="Moderado"),AND(AT291="Muy Alta",AW291="Mayor")),"Alto",IF(OR(AND(AT291="Muy Baja",AW291="Catastrófico"),AND(AT291="Baja",AW291="Catastrófico"),AND(AT291="Media",AW291="Catastrófico"),AND(AT291="Alta",AW291="Catastrófico"),AND(AT291="Muy Alta",AW291="Catastrófico")),"Extremo","")))),"")</f>
        <v>Bajo</v>
      </c>
      <c r="AZ291" s="487" t="s">
        <v>132</v>
      </c>
      <c r="BA291" s="486" t="s">
        <v>114</v>
      </c>
      <c r="BB291" s="486" t="s">
        <v>114</v>
      </c>
      <c r="BC291" s="486" t="s">
        <v>114</v>
      </c>
      <c r="BD291" s="486" t="s">
        <v>114</v>
      </c>
      <c r="BE291" s="486" t="s">
        <v>114</v>
      </c>
      <c r="BF291" s="408"/>
      <c r="BG291" s="408"/>
      <c r="BH291" s="416" t="s">
        <v>114</v>
      </c>
      <c r="BI291" s="416"/>
      <c r="BJ291" s="416"/>
      <c r="BK291" s="416"/>
      <c r="BL291" s="416" t="s">
        <v>114</v>
      </c>
      <c r="BM291" s="408" t="s">
        <v>2129</v>
      </c>
      <c r="BN291" s="408" t="s">
        <v>133</v>
      </c>
      <c r="BO291" s="673" t="s">
        <v>133</v>
      </c>
    </row>
    <row r="292" spans="1:67" ht="70.5">
      <c r="A292" s="748"/>
      <c r="B292" s="751"/>
      <c r="C292" s="754"/>
      <c r="D292" s="682"/>
      <c r="E292" s="682"/>
      <c r="F292" s="483"/>
      <c r="G292" s="408"/>
      <c r="H292" s="487"/>
      <c r="I292" s="736"/>
      <c r="J292" s="463"/>
      <c r="K292" s="456"/>
      <c r="L292" s="408"/>
      <c r="M292" s="464"/>
      <c r="N292" s="486"/>
      <c r="O292" s="486"/>
      <c r="P292" s="486"/>
      <c r="Q292" s="411"/>
      <c r="R292" s="487"/>
      <c r="S292" s="455"/>
      <c r="T292" s="487"/>
      <c r="U292" s="455"/>
      <c r="V292" s="487"/>
      <c r="W292" s="455"/>
      <c r="X292" s="458"/>
      <c r="Y292" s="455"/>
      <c r="Z292" s="455"/>
      <c r="AA292" s="464"/>
      <c r="AB292" s="243">
        <v>2</v>
      </c>
      <c r="AC292" s="259" t="s">
        <v>2184</v>
      </c>
      <c r="AD292" s="239">
        <v>1.2</v>
      </c>
      <c r="AE292" s="237" t="s">
        <v>1575</v>
      </c>
      <c r="AF292" s="245" t="str">
        <f t="shared" si="16"/>
        <v>Probabilidad</v>
      </c>
      <c r="AG292" s="246" t="s">
        <v>1644</v>
      </c>
      <c r="AH292" s="241">
        <f t="shared" si="17"/>
        <v>0.25</v>
      </c>
      <c r="AI292" s="246" t="s">
        <v>710</v>
      </c>
      <c r="AJ292" s="241">
        <f t="shared" si="18"/>
        <v>0.25</v>
      </c>
      <c r="AK292" s="247">
        <f t="shared" si="19"/>
        <v>0.5</v>
      </c>
      <c r="AL292" s="248">
        <f>IFERROR(IF(AND(AF291="Probabilidad",AF292="Probabilidad"),(AL291-(+AL291*AK292)),IF(AF292="Probabilidad",(S291-(+S291*AK292)),IF(AF292="Impacto",AL291,""))),"")</f>
        <v>0.05</v>
      </c>
      <c r="AM292" s="248">
        <f>IFERROR(IF(AND(AF291="Impacto",AF292="Impacto"),(AM291-(+AM291*AK292)),IF(AF292="Impacto",(Y291-(Y291*AK292)),IF(AF292="Probabilidad",AM291,""))),"")</f>
        <v>0.2</v>
      </c>
      <c r="AN292" s="249" t="s">
        <v>99</v>
      </c>
      <c r="AO292" s="249" t="s">
        <v>100</v>
      </c>
      <c r="AP292" s="249" t="s">
        <v>101</v>
      </c>
      <c r="AQ292" s="487"/>
      <c r="AR292" s="463"/>
      <c r="AS292" s="463"/>
      <c r="AT292" s="464"/>
      <c r="AU292" s="463"/>
      <c r="AV292" s="463"/>
      <c r="AW292" s="464"/>
      <c r="AX292" s="464"/>
      <c r="AY292" s="464"/>
      <c r="AZ292" s="487"/>
      <c r="BA292" s="486"/>
      <c r="BB292" s="486"/>
      <c r="BC292" s="486"/>
      <c r="BD292" s="486"/>
      <c r="BE292" s="486"/>
      <c r="BF292" s="408"/>
      <c r="BG292" s="408"/>
      <c r="BH292" s="416"/>
      <c r="BI292" s="416"/>
      <c r="BJ292" s="416"/>
      <c r="BK292" s="416"/>
      <c r="BL292" s="416"/>
      <c r="BM292" s="408"/>
      <c r="BN292" s="408"/>
      <c r="BO292" s="673"/>
    </row>
    <row r="293" spans="1:67" ht="76.5">
      <c r="A293" s="748"/>
      <c r="B293" s="751"/>
      <c r="C293" s="754"/>
      <c r="D293" s="682"/>
      <c r="E293" s="682"/>
      <c r="F293" s="483"/>
      <c r="G293" s="408"/>
      <c r="H293" s="487"/>
      <c r="I293" s="736"/>
      <c r="J293" s="463"/>
      <c r="K293" s="456"/>
      <c r="L293" s="408"/>
      <c r="M293" s="464"/>
      <c r="N293" s="486"/>
      <c r="O293" s="486"/>
      <c r="P293" s="486"/>
      <c r="Q293" s="411"/>
      <c r="R293" s="487"/>
      <c r="S293" s="455"/>
      <c r="T293" s="487"/>
      <c r="U293" s="455"/>
      <c r="V293" s="487"/>
      <c r="W293" s="455"/>
      <c r="X293" s="458"/>
      <c r="Y293" s="455"/>
      <c r="Z293" s="455"/>
      <c r="AA293" s="464"/>
      <c r="AB293" s="243">
        <v>3</v>
      </c>
      <c r="AC293" s="259" t="s">
        <v>2185</v>
      </c>
      <c r="AD293" s="239">
        <v>1.2</v>
      </c>
      <c r="AE293" s="237" t="s">
        <v>1575</v>
      </c>
      <c r="AF293" s="245" t="str">
        <f t="shared" si="16"/>
        <v>Probabilidad</v>
      </c>
      <c r="AG293" s="246" t="s">
        <v>1655</v>
      </c>
      <c r="AH293" s="241">
        <f t="shared" si="17"/>
        <v>0.15</v>
      </c>
      <c r="AI293" s="246" t="s">
        <v>1645</v>
      </c>
      <c r="AJ293" s="241">
        <f t="shared" si="18"/>
        <v>0.15</v>
      </c>
      <c r="AK293" s="247">
        <f t="shared" si="19"/>
        <v>0.3</v>
      </c>
      <c r="AL293" s="248">
        <f>IFERROR(IF(AND(AF292="Probabilidad",AF293="Probabilidad"),(AL292-(+AL292*AK293)),IF(AND(AF292="Impacto",AF293="Probabilidad"),(AL291-(+AL291*AK293)),IF(AF293="Impacto",AL292,""))),"")</f>
        <v>3.5000000000000003E-2</v>
      </c>
      <c r="AM293" s="248">
        <f>IFERROR(IF(AND(AF292="Impacto",AF293="Impacto"),(AM292-(+AM292*AK293)),IF(AND(AF292="Probabilidad",AF293="Impacto"),(AM291-(+AM291*AK293)),IF(AF293="Probabilidad",AM292,""))),"")</f>
        <v>0.2</v>
      </c>
      <c r="AN293" s="249" t="s">
        <v>99</v>
      </c>
      <c r="AO293" s="249" t="s">
        <v>100</v>
      </c>
      <c r="AP293" s="249" t="s">
        <v>101</v>
      </c>
      <c r="AQ293" s="487"/>
      <c r="AR293" s="463"/>
      <c r="AS293" s="463"/>
      <c r="AT293" s="464"/>
      <c r="AU293" s="463"/>
      <c r="AV293" s="463"/>
      <c r="AW293" s="464"/>
      <c r="AX293" s="464"/>
      <c r="AY293" s="464"/>
      <c r="AZ293" s="487"/>
      <c r="BA293" s="486"/>
      <c r="BB293" s="486"/>
      <c r="BC293" s="486"/>
      <c r="BD293" s="486"/>
      <c r="BE293" s="486"/>
      <c r="BF293" s="408"/>
      <c r="BG293" s="408"/>
      <c r="BH293" s="416"/>
      <c r="BI293" s="416"/>
      <c r="BJ293" s="416"/>
      <c r="BK293" s="416"/>
      <c r="BL293" s="416"/>
      <c r="BM293" s="408"/>
      <c r="BN293" s="408"/>
      <c r="BO293" s="673"/>
    </row>
    <row r="294" spans="1:67" ht="76.5">
      <c r="A294" s="748"/>
      <c r="B294" s="751"/>
      <c r="C294" s="754"/>
      <c r="D294" s="682"/>
      <c r="E294" s="682"/>
      <c r="F294" s="483"/>
      <c r="G294" s="408"/>
      <c r="H294" s="487"/>
      <c r="I294" s="736"/>
      <c r="J294" s="463"/>
      <c r="K294" s="456"/>
      <c r="L294" s="408"/>
      <c r="M294" s="464"/>
      <c r="N294" s="486"/>
      <c r="O294" s="486"/>
      <c r="P294" s="486"/>
      <c r="Q294" s="411"/>
      <c r="R294" s="487"/>
      <c r="S294" s="455"/>
      <c r="T294" s="487"/>
      <c r="U294" s="455"/>
      <c r="V294" s="487"/>
      <c r="W294" s="455"/>
      <c r="X294" s="458"/>
      <c r="Y294" s="455"/>
      <c r="Z294" s="455"/>
      <c r="AA294" s="464"/>
      <c r="AB294" s="243">
        <v>4</v>
      </c>
      <c r="AC294" s="259" t="s">
        <v>2186</v>
      </c>
      <c r="AD294" s="239">
        <v>1.2</v>
      </c>
      <c r="AE294" s="237" t="s">
        <v>1540</v>
      </c>
      <c r="AF294" s="245" t="str">
        <f t="shared" si="16"/>
        <v>Impacto</v>
      </c>
      <c r="AG294" s="246" t="s">
        <v>1656</v>
      </c>
      <c r="AH294" s="241">
        <f t="shared" si="17"/>
        <v>0.1</v>
      </c>
      <c r="AI294" s="246" t="s">
        <v>1645</v>
      </c>
      <c r="AJ294" s="241">
        <f t="shared" si="18"/>
        <v>0.15</v>
      </c>
      <c r="AK294" s="247">
        <f t="shared" si="19"/>
        <v>0.25</v>
      </c>
      <c r="AL294" s="248">
        <f>IFERROR(IF(AND(AF293="Probabilidad",AF294="Probabilidad"),(AL293-(+AL293*AK294)),IF(AND(AF293="Impacto",AF294="Probabilidad"),(AL292-(+AL292*AK294)),IF(AF294="Impacto",AL293,""))),"")</f>
        <v>3.5000000000000003E-2</v>
      </c>
      <c r="AM294" s="248">
        <f>IFERROR(IF(AND(AF293="Impacto",AF294="Impacto"),(AM293-(+AM293*AK294)),IF(AND(AF293="Probabilidad",AF294="Impacto"),(AM292-(+AM292*AK294)),IF(AF294="Probabilidad",AM293,""))),"")</f>
        <v>0.15000000000000002</v>
      </c>
      <c r="AN294" s="249" t="s">
        <v>99</v>
      </c>
      <c r="AO294" s="249" t="s">
        <v>100</v>
      </c>
      <c r="AP294" s="249" t="s">
        <v>101</v>
      </c>
      <c r="AQ294" s="487"/>
      <c r="AR294" s="463"/>
      <c r="AS294" s="463"/>
      <c r="AT294" s="464"/>
      <c r="AU294" s="463"/>
      <c r="AV294" s="463"/>
      <c r="AW294" s="464"/>
      <c r="AX294" s="464"/>
      <c r="AY294" s="464"/>
      <c r="AZ294" s="487"/>
      <c r="BA294" s="486"/>
      <c r="BB294" s="486"/>
      <c r="BC294" s="486"/>
      <c r="BD294" s="486"/>
      <c r="BE294" s="486"/>
      <c r="BF294" s="408"/>
      <c r="BG294" s="408"/>
      <c r="BH294" s="416"/>
      <c r="BI294" s="416"/>
      <c r="BJ294" s="416"/>
      <c r="BK294" s="416"/>
      <c r="BL294" s="416"/>
      <c r="BM294" s="408"/>
      <c r="BN294" s="408"/>
      <c r="BO294" s="673"/>
    </row>
    <row r="295" spans="1:67" ht="76.5">
      <c r="A295" s="748"/>
      <c r="B295" s="751"/>
      <c r="C295" s="754"/>
      <c r="D295" s="682" t="s">
        <v>1470</v>
      </c>
      <c r="E295" s="682" t="s">
        <v>441</v>
      </c>
      <c r="F295" s="483">
        <v>8</v>
      </c>
      <c r="G295" s="408" t="s">
        <v>2180</v>
      </c>
      <c r="H295" s="487" t="s">
        <v>1501</v>
      </c>
      <c r="I295" s="736" t="s">
        <v>1487</v>
      </c>
      <c r="J295" s="463" t="s">
        <v>2187</v>
      </c>
      <c r="K295" s="456" t="s">
        <v>192</v>
      </c>
      <c r="L295" s="408" t="s">
        <v>408</v>
      </c>
      <c r="M295" s="464" t="s">
        <v>1475</v>
      </c>
      <c r="N295" s="486" t="s">
        <v>2188</v>
      </c>
      <c r="O295" s="486" t="s">
        <v>2189</v>
      </c>
      <c r="P295" s="486" t="s">
        <v>114</v>
      </c>
      <c r="Q295" s="411" t="s">
        <v>114</v>
      </c>
      <c r="R295" s="487" t="s">
        <v>103</v>
      </c>
      <c r="S295" s="455">
        <f>IF(R295="Muy Alta",100%,IF(R295="Alta",80%,IF(R295="Media",60%,IF(R295="Baja",40%,IF(R295="Muy Baja",20%,"")))))</f>
        <v>0.2</v>
      </c>
      <c r="T295" s="487" t="s">
        <v>125</v>
      </c>
      <c r="U295" s="455">
        <f>IF(T295="Catastrófico",100%,IF(T295="Mayor",80%,IF(T295="Moderado",60%,IF(T295="Menor",40%,IF(T295="Leve",20%,"")))))</f>
        <v>0.2</v>
      </c>
      <c r="V295" s="487" t="s">
        <v>125</v>
      </c>
      <c r="W295" s="455">
        <f>IF(V295="Catastrófico",100%,IF(V295="Mayor",80%,IF(V295="Moderado",60%,IF(V295="Menor",40%,IF(V295="Leve",20%,"")))))</f>
        <v>0.2</v>
      </c>
      <c r="X295" s="458" t="str">
        <f>IF(Y295=100%,"Catastrófico",IF(Y295=80%,"Mayor",IF(Y295=60%,"Moderado",IF(Y295=40%,"Menor",IF(Y295=20%,"Leve","")))))</f>
        <v>Leve</v>
      </c>
      <c r="Y295" s="455">
        <f>IF(AND(U295="",W295=""),"",MAX(U295,W295))</f>
        <v>0.2</v>
      </c>
      <c r="Z295" s="455" t="str">
        <f>CONCATENATE(R295,X295)</f>
        <v>Muy BajaLeve</v>
      </c>
      <c r="AA295" s="464" t="str">
        <f>IF(Z295="Muy AltaLeve","Alto",IF(Z295="Muy AltaMenor","Alto",IF(Z295="Muy AltaModerado","Alto",IF(Z295="Muy AltaMayor","Alto",IF(Z295="Muy AltaCatastrófico","Extremo",IF(Z295="AltaLeve","Moderado",IF(Z295="AltaMenor","Moderado",IF(Z295="AltaModerado","Alto",IF(Z295="AltaMayor","Alto",IF(Z295="AltaCatastrófico","Extremo",IF(Z295="MediaLeve","Moderado",IF(Z295="MediaMenor","Moderado",IF(Z295="MediaModerado","Moderado",IF(Z295="MediaMayor","Alto",IF(Z295="MediaCatastrófico","Extremo",IF(Z295="BajaLeve","Bajo",IF(Z295="BajaMenor","Moderado",IF(Z295="BajaModerado","Moderado",IF(Z295="BajaMayor","Alto",IF(Z295="BajaCatastrófico","Extremo",IF(Z295="Muy BajaLeve","Bajo",IF(Z295="Muy BajaMenor","Bajo",IF(Z295="Muy BajaModerado","Moderado",IF(Z295="Muy BajaMayor","Alto",IF(Z295="Muy BajaCatastrófico","Extremo","")))))))))))))))))))))))))</f>
        <v>Bajo</v>
      </c>
      <c r="AB295" s="243">
        <v>1</v>
      </c>
      <c r="AC295" s="259" t="s">
        <v>2190</v>
      </c>
      <c r="AD295" s="239">
        <v>1.2</v>
      </c>
      <c r="AE295" s="237" t="s">
        <v>1486</v>
      </c>
      <c r="AF295" s="245" t="str">
        <f t="shared" si="16"/>
        <v>Probabilidad</v>
      </c>
      <c r="AG295" s="246" t="s">
        <v>1655</v>
      </c>
      <c r="AH295" s="241">
        <f t="shared" si="17"/>
        <v>0.15</v>
      </c>
      <c r="AI295" s="246" t="s">
        <v>1645</v>
      </c>
      <c r="AJ295" s="241">
        <f t="shared" si="18"/>
        <v>0.15</v>
      </c>
      <c r="AK295" s="247">
        <f t="shared" si="19"/>
        <v>0.3</v>
      </c>
      <c r="AL295" s="248">
        <f>IFERROR(IF(AF295="Probabilidad",(S295-(+S295*AK295)),IF(AF295="Impacto",S295,"")),"")</f>
        <v>0.14000000000000001</v>
      </c>
      <c r="AM295" s="248">
        <f>IFERROR(IF(AF295="Impacto",(Y295-(+Y295*AK295)),IF(AF295="Probabilidad",Y295,"")),"")</f>
        <v>0.2</v>
      </c>
      <c r="AN295" s="249" t="s">
        <v>99</v>
      </c>
      <c r="AO295" s="249" t="s">
        <v>100</v>
      </c>
      <c r="AP295" s="249" t="s">
        <v>101</v>
      </c>
      <c r="AQ295" s="487" t="s">
        <v>2162</v>
      </c>
      <c r="AR295" s="462">
        <f>S295</f>
        <v>0.2</v>
      </c>
      <c r="AS295" s="462">
        <f>IF(AL295="","",MIN(AL295:AL296))</f>
        <v>8.4000000000000005E-2</v>
      </c>
      <c r="AT295" s="464" t="str">
        <f>IFERROR(IF(AS295="","",IF(AS295&lt;=0.2,"Muy Baja",IF(AS295&lt;=0.4,"Baja",IF(AS295&lt;=0.6,"Media",IF(AS295&lt;=0.8,"Alta","Muy Alta"))))),"")</f>
        <v>Muy Baja</v>
      </c>
      <c r="AU295" s="462">
        <f>Y295</f>
        <v>0.2</v>
      </c>
      <c r="AV295" s="462">
        <f>IF(AM295="","",MIN(AM295:AM296))</f>
        <v>0.2</v>
      </c>
      <c r="AW295" s="464" t="str">
        <f>IFERROR(IF(AV295="","",IF(AV295&lt;=0.2,"Leve",IF(AV295&lt;=0.4,"Menor",IF(AV295&lt;=0.6,"Moderado",IF(AV295&lt;=0.8,"Mayor","Catastrófico"))))),"")</f>
        <v>Leve</v>
      </c>
      <c r="AX295" s="464" t="str">
        <f>AA295</f>
        <v>Bajo</v>
      </c>
      <c r="AY295" s="464" t="str">
        <f>IFERROR(IF(OR(AND(AT295="Muy Baja",AW295="Leve"),AND(AT295="Muy Baja",AW295="Menor"),AND(AT295="Baja",AW295="Leve")),"Bajo",IF(OR(AND(AT295="Muy baja",AW295="Moderado"),AND(AT295="Baja",AW295="Menor"),AND(AT295="Baja",AW295="Moderado"),AND(AT295="Media",AW295="Leve"),AND(AT295="Media",AW295="Menor"),AND(AT295="Media",AW295="Moderado"),AND(AT295="Alta",AW295="Leve"),AND(AT295="Alta",AW295="Menor")),"Moderado",IF(OR(AND(AT295="Muy Baja",AW295="Mayor"),AND(AT295="Baja",AW295="Mayor"),AND(AT295="Media",AW295="Mayor"),AND(AT295="Alta",AW295="Moderado"),AND(AT295="Alta",AW295="Mayor"),AND(AT295="Muy Alta",AW295="Leve"),AND(AT295="Muy Alta",AW295="Menor"),AND(AT295="Muy Alta",AW295="Moderado"),AND(AT295="Muy Alta",AW295="Mayor")),"Alto",IF(OR(AND(AT295="Muy Baja",AW295="Catastrófico"),AND(AT295="Baja",AW295="Catastrófico"),AND(AT295="Media",AW295="Catastrófico"),AND(AT295="Alta",AW295="Catastrófico"),AND(AT295="Muy Alta",AW295="Catastrófico")),"Extremo","")))),"")</f>
        <v>Bajo</v>
      </c>
      <c r="AZ295" s="487" t="s">
        <v>132</v>
      </c>
      <c r="BA295" s="486" t="s">
        <v>114</v>
      </c>
      <c r="BB295" s="486" t="s">
        <v>114</v>
      </c>
      <c r="BC295" s="486" t="s">
        <v>114</v>
      </c>
      <c r="BD295" s="486" t="s">
        <v>114</v>
      </c>
      <c r="BE295" s="486" t="s">
        <v>114</v>
      </c>
      <c r="BF295" s="408"/>
      <c r="BG295" s="408"/>
      <c r="BH295" s="416" t="s">
        <v>114</v>
      </c>
      <c r="BI295" s="416"/>
      <c r="BJ295" s="416"/>
      <c r="BK295" s="416"/>
      <c r="BL295" s="416" t="s">
        <v>114</v>
      </c>
      <c r="BM295" s="408" t="s">
        <v>2129</v>
      </c>
      <c r="BN295" s="408" t="s">
        <v>133</v>
      </c>
      <c r="BO295" s="673" t="s">
        <v>133</v>
      </c>
    </row>
    <row r="296" spans="1:67" ht="89.25">
      <c r="A296" s="748"/>
      <c r="B296" s="751"/>
      <c r="C296" s="754"/>
      <c r="D296" s="682"/>
      <c r="E296" s="682"/>
      <c r="F296" s="483"/>
      <c r="G296" s="408"/>
      <c r="H296" s="487"/>
      <c r="I296" s="736"/>
      <c r="J296" s="463"/>
      <c r="K296" s="456"/>
      <c r="L296" s="408"/>
      <c r="M296" s="464"/>
      <c r="N296" s="486"/>
      <c r="O296" s="486"/>
      <c r="P296" s="486"/>
      <c r="Q296" s="411"/>
      <c r="R296" s="487"/>
      <c r="S296" s="455"/>
      <c r="T296" s="487"/>
      <c r="U296" s="455"/>
      <c r="V296" s="487"/>
      <c r="W296" s="455"/>
      <c r="X296" s="458"/>
      <c r="Y296" s="455"/>
      <c r="Z296" s="455"/>
      <c r="AA296" s="464"/>
      <c r="AB296" s="243">
        <v>2</v>
      </c>
      <c r="AC296" s="259" t="s">
        <v>2191</v>
      </c>
      <c r="AD296" s="239">
        <v>2</v>
      </c>
      <c r="AE296" s="237" t="s">
        <v>1820</v>
      </c>
      <c r="AF296" s="245" t="str">
        <f t="shared" si="16"/>
        <v>Probabilidad</v>
      </c>
      <c r="AG296" s="246" t="s">
        <v>1644</v>
      </c>
      <c r="AH296" s="241">
        <f t="shared" si="17"/>
        <v>0.25</v>
      </c>
      <c r="AI296" s="246" t="s">
        <v>98</v>
      </c>
      <c r="AJ296" s="241">
        <f t="shared" si="18"/>
        <v>0.15</v>
      </c>
      <c r="AK296" s="247">
        <f t="shared" si="19"/>
        <v>0.4</v>
      </c>
      <c r="AL296" s="248">
        <f>IFERROR(IF(AND(AF295="Probabilidad",AF296="Probabilidad"),(AL295-(+AL295*AK296)),IF(AF296="Probabilidad",(S295-(+S295*AK296)),IF(AF296="Impacto",AL295,""))),"")</f>
        <v>8.4000000000000005E-2</v>
      </c>
      <c r="AM296" s="248">
        <f>IFERROR(IF(AND(AF295="Impacto",AF296="Impacto"),(AM295-(+AM295*AK296)),IF(AF296="Impacto",(Y295-(Y295*AK296)),IF(AF296="Probabilidad",AM295,""))),"")</f>
        <v>0.2</v>
      </c>
      <c r="AN296" s="249" t="s">
        <v>99</v>
      </c>
      <c r="AO296" s="249" t="s">
        <v>100</v>
      </c>
      <c r="AP296" s="249" t="s">
        <v>101</v>
      </c>
      <c r="AQ296" s="487"/>
      <c r="AR296" s="463"/>
      <c r="AS296" s="463"/>
      <c r="AT296" s="464"/>
      <c r="AU296" s="463"/>
      <c r="AV296" s="463"/>
      <c r="AW296" s="464"/>
      <c r="AX296" s="464"/>
      <c r="AY296" s="464"/>
      <c r="AZ296" s="487"/>
      <c r="BA296" s="486"/>
      <c r="BB296" s="486"/>
      <c r="BC296" s="486"/>
      <c r="BD296" s="486"/>
      <c r="BE296" s="486"/>
      <c r="BF296" s="408"/>
      <c r="BG296" s="408"/>
      <c r="BH296" s="416"/>
      <c r="BI296" s="416"/>
      <c r="BJ296" s="416"/>
      <c r="BK296" s="416"/>
      <c r="BL296" s="416"/>
      <c r="BM296" s="408"/>
      <c r="BN296" s="408"/>
      <c r="BO296" s="673"/>
    </row>
    <row r="297" spans="1:67" ht="76.5">
      <c r="A297" s="748"/>
      <c r="B297" s="751"/>
      <c r="C297" s="754"/>
      <c r="D297" s="682" t="s">
        <v>1470</v>
      </c>
      <c r="E297" s="682" t="s">
        <v>441</v>
      </c>
      <c r="F297" s="483">
        <v>9</v>
      </c>
      <c r="G297" s="408" t="s">
        <v>2192</v>
      </c>
      <c r="H297" s="487" t="s">
        <v>1501</v>
      </c>
      <c r="I297" s="736" t="s">
        <v>1473</v>
      </c>
      <c r="J297" s="464" t="s">
        <v>2193</v>
      </c>
      <c r="K297" s="456" t="s">
        <v>192</v>
      </c>
      <c r="L297" s="408" t="s">
        <v>408</v>
      </c>
      <c r="M297" s="464" t="s">
        <v>1475</v>
      </c>
      <c r="N297" s="486" t="s">
        <v>2182</v>
      </c>
      <c r="O297" s="486" t="s">
        <v>2183</v>
      </c>
      <c r="P297" s="486" t="s">
        <v>114</v>
      </c>
      <c r="Q297" s="411" t="s">
        <v>114</v>
      </c>
      <c r="R297" s="487" t="s">
        <v>103</v>
      </c>
      <c r="S297" s="455">
        <f>IF(R297="Muy Alta",100%,IF(R297="Alta",80%,IF(R297="Media",60%,IF(R297="Baja",40%,IF(R297="Muy Baja",20%,"")))))</f>
        <v>0.2</v>
      </c>
      <c r="T297" s="487" t="s">
        <v>125</v>
      </c>
      <c r="U297" s="455">
        <f>IF(T297="Catastrófico",100%,IF(T297="Mayor",80%,IF(T297="Moderado",60%,IF(T297="Menor",40%,IF(T297="Leve",20%,"")))))</f>
        <v>0.2</v>
      </c>
      <c r="V297" s="487" t="s">
        <v>125</v>
      </c>
      <c r="W297" s="455">
        <f>IF(V297="Catastrófico",100%,IF(V297="Mayor",80%,IF(V297="Moderado",60%,IF(V297="Menor",40%,IF(V297="Leve",20%,"")))))</f>
        <v>0.2</v>
      </c>
      <c r="X297" s="458" t="str">
        <f>IF(Y297=100%,"Catastrófico",IF(Y297=80%,"Mayor",IF(Y297=60%,"Moderado",IF(Y297=40%,"Menor",IF(Y297=20%,"Leve","")))))</f>
        <v>Leve</v>
      </c>
      <c r="Y297" s="455">
        <f>IF(AND(U297="",W297=""),"",MAX(U297,W297))</f>
        <v>0.2</v>
      </c>
      <c r="Z297" s="455" t="str">
        <f>CONCATENATE(R297,X297)</f>
        <v>Muy BajaLeve</v>
      </c>
      <c r="AA297" s="464" t="str">
        <f>IF(Z297="Muy AltaLeve","Alto",IF(Z297="Muy AltaMenor","Alto",IF(Z297="Muy AltaModerado","Alto",IF(Z297="Muy AltaMayor","Alto",IF(Z297="Muy AltaCatastrófico","Extremo",IF(Z297="AltaLeve","Moderado",IF(Z297="AltaMenor","Moderado",IF(Z297="AltaModerado","Alto",IF(Z297="AltaMayor","Alto",IF(Z297="AltaCatastrófico","Extremo",IF(Z297="MediaLeve","Moderado",IF(Z297="MediaMenor","Moderado",IF(Z297="MediaModerado","Moderado",IF(Z297="MediaMayor","Alto",IF(Z297="MediaCatastrófico","Extremo",IF(Z297="BajaLeve","Bajo",IF(Z297="BajaMenor","Moderado",IF(Z297="BajaModerado","Moderado",IF(Z297="BajaMayor","Alto",IF(Z297="BajaCatastrófico","Extremo",IF(Z297="Muy BajaLeve","Bajo",IF(Z297="Muy BajaMenor","Bajo",IF(Z297="Muy BajaModerado","Moderado",IF(Z297="Muy BajaMayor","Alto",IF(Z297="Muy BajaCatastrófico","Extremo","")))))))))))))))))))))))))</f>
        <v>Bajo</v>
      </c>
      <c r="AB297" s="243">
        <v>1</v>
      </c>
      <c r="AC297" s="275" t="s">
        <v>2194</v>
      </c>
      <c r="AD297" s="239">
        <v>1.2</v>
      </c>
      <c r="AE297" s="237" t="s">
        <v>1575</v>
      </c>
      <c r="AF297" s="245" t="str">
        <f t="shared" si="16"/>
        <v>Probabilidad</v>
      </c>
      <c r="AG297" s="246" t="s">
        <v>1644</v>
      </c>
      <c r="AH297" s="241">
        <f t="shared" si="17"/>
        <v>0.25</v>
      </c>
      <c r="AI297" s="246" t="s">
        <v>710</v>
      </c>
      <c r="AJ297" s="241">
        <f t="shared" si="18"/>
        <v>0.25</v>
      </c>
      <c r="AK297" s="247">
        <f t="shared" si="19"/>
        <v>0.5</v>
      </c>
      <c r="AL297" s="248">
        <f>IFERROR(IF(AF297="Probabilidad",(S297-(+S297*AK297)),IF(AF297="Impacto",S297,"")),"")</f>
        <v>0.1</v>
      </c>
      <c r="AM297" s="248">
        <f>IFERROR(IF(AF297="Impacto",(Y297-(+Y297*AK297)),IF(AF297="Probabilidad",Y297,"")),"")</f>
        <v>0.2</v>
      </c>
      <c r="AN297" s="249" t="s">
        <v>99</v>
      </c>
      <c r="AO297" s="249" t="s">
        <v>100</v>
      </c>
      <c r="AP297" s="249" t="s">
        <v>101</v>
      </c>
      <c r="AQ297" s="487" t="s">
        <v>2162</v>
      </c>
      <c r="AR297" s="462">
        <f>S297</f>
        <v>0.2</v>
      </c>
      <c r="AS297" s="462">
        <f>IF(AL297="","",MIN(AL297:AL300))</f>
        <v>3.5000000000000003E-2</v>
      </c>
      <c r="AT297" s="464" t="str">
        <f>IFERROR(IF(AS297="","",IF(AS297&lt;=0.2,"Muy Baja",IF(AS297&lt;=0.4,"Baja",IF(AS297&lt;=0.6,"Media",IF(AS297&lt;=0.8,"Alta","Muy Alta"))))),"")</f>
        <v>Muy Baja</v>
      </c>
      <c r="AU297" s="462">
        <f>Y297</f>
        <v>0.2</v>
      </c>
      <c r="AV297" s="462">
        <f>IF(AM297="","",MIN(AM297:AM300))</f>
        <v>0.15000000000000002</v>
      </c>
      <c r="AW297" s="464" t="str">
        <f>IFERROR(IF(AV297="","",IF(AV297&lt;=0.2,"Leve",IF(AV297&lt;=0.4,"Menor",IF(AV297&lt;=0.6,"Moderado",IF(AV297&lt;=0.8,"Mayor","Catastrófico"))))),"")</f>
        <v>Leve</v>
      </c>
      <c r="AX297" s="464" t="str">
        <f>AA297</f>
        <v>Bajo</v>
      </c>
      <c r="AY297" s="464" t="str">
        <f>IFERROR(IF(OR(AND(AT297="Muy Baja",AW297="Leve"),AND(AT297="Muy Baja",AW297="Menor"),AND(AT297="Baja",AW297="Leve")),"Bajo",IF(OR(AND(AT297="Muy baja",AW297="Moderado"),AND(AT297="Baja",AW297="Menor"),AND(AT297="Baja",AW297="Moderado"),AND(AT297="Media",AW297="Leve"),AND(AT297="Media",AW297="Menor"),AND(AT297="Media",AW297="Moderado"),AND(AT297="Alta",AW297="Leve"),AND(AT297="Alta",AW297="Menor")),"Moderado",IF(OR(AND(AT297="Muy Baja",AW297="Mayor"),AND(AT297="Baja",AW297="Mayor"),AND(AT297="Media",AW297="Mayor"),AND(AT297="Alta",AW297="Moderado"),AND(AT297="Alta",AW297="Mayor"),AND(AT297="Muy Alta",AW297="Leve"),AND(AT297="Muy Alta",AW297="Menor"),AND(AT297="Muy Alta",AW297="Moderado"),AND(AT297="Muy Alta",AW297="Mayor")),"Alto",IF(OR(AND(AT297="Muy Baja",AW297="Catastrófico"),AND(AT297="Baja",AW297="Catastrófico"),AND(AT297="Media",AW297="Catastrófico"),AND(AT297="Alta",AW297="Catastrófico"),AND(AT297="Muy Alta",AW297="Catastrófico")),"Extremo","")))),"")</f>
        <v>Bajo</v>
      </c>
      <c r="AZ297" s="487" t="s">
        <v>132</v>
      </c>
      <c r="BA297" s="408" t="s">
        <v>114</v>
      </c>
      <c r="BB297" s="408" t="s">
        <v>114</v>
      </c>
      <c r="BC297" s="408" t="s">
        <v>114</v>
      </c>
      <c r="BD297" s="408" t="s">
        <v>114</v>
      </c>
      <c r="BE297" s="408" t="s">
        <v>114</v>
      </c>
      <c r="BF297" s="408"/>
      <c r="BG297" s="408"/>
      <c r="BH297" s="416" t="s">
        <v>114</v>
      </c>
      <c r="BI297" s="416"/>
      <c r="BJ297" s="416"/>
      <c r="BK297" s="416"/>
      <c r="BL297" s="416" t="s">
        <v>114</v>
      </c>
      <c r="BM297" s="408" t="s">
        <v>2129</v>
      </c>
      <c r="BN297" s="408" t="s">
        <v>133</v>
      </c>
      <c r="BO297" s="673" t="s">
        <v>133</v>
      </c>
    </row>
    <row r="298" spans="1:67" ht="70.5">
      <c r="A298" s="748"/>
      <c r="B298" s="751"/>
      <c r="C298" s="754"/>
      <c r="D298" s="682"/>
      <c r="E298" s="682"/>
      <c r="F298" s="483"/>
      <c r="G298" s="408"/>
      <c r="H298" s="487"/>
      <c r="I298" s="736"/>
      <c r="J298" s="464"/>
      <c r="K298" s="456"/>
      <c r="L298" s="408"/>
      <c r="M298" s="464"/>
      <c r="N298" s="486"/>
      <c r="O298" s="486"/>
      <c r="P298" s="486"/>
      <c r="Q298" s="411"/>
      <c r="R298" s="487"/>
      <c r="S298" s="455"/>
      <c r="T298" s="487"/>
      <c r="U298" s="455"/>
      <c r="V298" s="487"/>
      <c r="W298" s="455"/>
      <c r="X298" s="458"/>
      <c r="Y298" s="455"/>
      <c r="Z298" s="455"/>
      <c r="AA298" s="464"/>
      <c r="AB298" s="243">
        <v>2</v>
      </c>
      <c r="AC298" s="259" t="s">
        <v>2184</v>
      </c>
      <c r="AD298" s="239">
        <v>1</v>
      </c>
      <c r="AE298" s="237" t="s">
        <v>1575</v>
      </c>
      <c r="AF298" s="245" t="str">
        <f t="shared" si="16"/>
        <v>Probabilidad</v>
      </c>
      <c r="AG298" s="246" t="s">
        <v>1644</v>
      </c>
      <c r="AH298" s="241">
        <f t="shared" si="17"/>
        <v>0.25</v>
      </c>
      <c r="AI298" s="246" t="s">
        <v>710</v>
      </c>
      <c r="AJ298" s="241">
        <f t="shared" si="18"/>
        <v>0.25</v>
      </c>
      <c r="AK298" s="247">
        <f t="shared" si="19"/>
        <v>0.5</v>
      </c>
      <c r="AL298" s="248">
        <f>IFERROR(IF(AND(AF297="Probabilidad",AF298="Probabilidad"),(AL297-(+AL297*AK298)),IF(AF298="Probabilidad",(S297-(+S297*AK298)),IF(AF298="Impacto",AL297,""))),"")</f>
        <v>0.05</v>
      </c>
      <c r="AM298" s="248">
        <f>IFERROR(IF(AND(AF297="Impacto",AF298="Impacto"),(AM297-(+AM297*AK298)),IF(AF298="Impacto",(Y297-(Y297*AK298)),IF(AF298="Probabilidad",AM297,""))),"")</f>
        <v>0.2</v>
      </c>
      <c r="AN298" s="249" t="s">
        <v>99</v>
      </c>
      <c r="AO298" s="249" t="s">
        <v>100</v>
      </c>
      <c r="AP298" s="249" t="s">
        <v>101</v>
      </c>
      <c r="AQ298" s="487"/>
      <c r="AR298" s="463"/>
      <c r="AS298" s="463"/>
      <c r="AT298" s="464"/>
      <c r="AU298" s="463"/>
      <c r="AV298" s="463"/>
      <c r="AW298" s="464"/>
      <c r="AX298" s="464"/>
      <c r="AY298" s="464"/>
      <c r="AZ298" s="487"/>
      <c r="BA298" s="408"/>
      <c r="BB298" s="408"/>
      <c r="BC298" s="408"/>
      <c r="BD298" s="408"/>
      <c r="BE298" s="408"/>
      <c r="BF298" s="408"/>
      <c r="BG298" s="408"/>
      <c r="BH298" s="416"/>
      <c r="BI298" s="416"/>
      <c r="BJ298" s="416"/>
      <c r="BK298" s="416"/>
      <c r="BL298" s="416"/>
      <c r="BM298" s="408"/>
      <c r="BN298" s="408"/>
      <c r="BO298" s="673"/>
    </row>
    <row r="299" spans="1:67" ht="70.5">
      <c r="A299" s="748"/>
      <c r="B299" s="751"/>
      <c r="C299" s="754"/>
      <c r="D299" s="682"/>
      <c r="E299" s="682"/>
      <c r="F299" s="483"/>
      <c r="G299" s="408"/>
      <c r="H299" s="487"/>
      <c r="I299" s="736"/>
      <c r="J299" s="464"/>
      <c r="K299" s="456"/>
      <c r="L299" s="408"/>
      <c r="M299" s="464"/>
      <c r="N299" s="486"/>
      <c r="O299" s="486"/>
      <c r="P299" s="486"/>
      <c r="Q299" s="411"/>
      <c r="R299" s="487"/>
      <c r="S299" s="455"/>
      <c r="T299" s="487"/>
      <c r="U299" s="455"/>
      <c r="V299" s="487"/>
      <c r="W299" s="455"/>
      <c r="X299" s="458"/>
      <c r="Y299" s="455"/>
      <c r="Z299" s="455"/>
      <c r="AA299" s="464"/>
      <c r="AB299" s="243">
        <v>3</v>
      </c>
      <c r="AC299" s="259" t="s">
        <v>2195</v>
      </c>
      <c r="AD299" s="239">
        <v>1.2</v>
      </c>
      <c r="AE299" s="237" t="s">
        <v>1575</v>
      </c>
      <c r="AF299" s="245" t="str">
        <f t="shared" si="16"/>
        <v>Probabilidad</v>
      </c>
      <c r="AG299" s="246" t="s">
        <v>1655</v>
      </c>
      <c r="AH299" s="241">
        <f t="shared" si="17"/>
        <v>0.15</v>
      </c>
      <c r="AI299" s="246" t="s">
        <v>1645</v>
      </c>
      <c r="AJ299" s="241">
        <f t="shared" si="18"/>
        <v>0.15</v>
      </c>
      <c r="AK299" s="247">
        <f t="shared" si="19"/>
        <v>0.3</v>
      </c>
      <c r="AL299" s="248">
        <f>IFERROR(IF(AND(AF298="Probabilidad",AF299="Probabilidad"),(AL298-(+AL298*AK299)),IF(AND(AF298="Impacto",AF299="Probabilidad"),(AL297-(+AL297*AK299)),IF(AF299="Impacto",AL298,""))),"")</f>
        <v>3.5000000000000003E-2</v>
      </c>
      <c r="AM299" s="248">
        <f>IFERROR(IF(AND(AF298="Impacto",AF299="Impacto"),(AM298-(+AM298*AK299)),IF(AND(AF298="Probabilidad",AF299="Impacto"),(AM297-(+AM297*AK299)),IF(AF299="Probabilidad",AM298,""))),"")</f>
        <v>0.2</v>
      </c>
      <c r="AN299" s="249" t="s">
        <v>99</v>
      </c>
      <c r="AO299" s="249" t="s">
        <v>100</v>
      </c>
      <c r="AP299" s="249" t="s">
        <v>101</v>
      </c>
      <c r="AQ299" s="487"/>
      <c r="AR299" s="463"/>
      <c r="AS299" s="463"/>
      <c r="AT299" s="464"/>
      <c r="AU299" s="463"/>
      <c r="AV299" s="463"/>
      <c r="AW299" s="464"/>
      <c r="AX299" s="464"/>
      <c r="AY299" s="464"/>
      <c r="AZ299" s="487"/>
      <c r="BA299" s="408"/>
      <c r="BB299" s="408"/>
      <c r="BC299" s="408"/>
      <c r="BD299" s="408"/>
      <c r="BE299" s="408"/>
      <c r="BF299" s="408"/>
      <c r="BG299" s="408"/>
      <c r="BH299" s="416"/>
      <c r="BI299" s="416"/>
      <c r="BJ299" s="416"/>
      <c r="BK299" s="416"/>
      <c r="BL299" s="416"/>
      <c r="BM299" s="408"/>
      <c r="BN299" s="408"/>
      <c r="BO299" s="673"/>
    </row>
    <row r="300" spans="1:67" ht="76.5">
      <c r="A300" s="748"/>
      <c r="B300" s="751"/>
      <c r="C300" s="754"/>
      <c r="D300" s="682"/>
      <c r="E300" s="682"/>
      <c r="F300" s="483"/>
      <c r="G300" s="408"/>
      <c r="H300" s="487"/>
      <c r="I300" s="736"/>
      <c r="J300" s="464"/>
      <c r="K300" s="456"/>
      <c r="L300" s="408"/>
      <c r="M300" s="464"/>
      <c r="N300" s="486"/>
      <c r="O300" s="486"/>
      <c r="P300" s="486"/>
      <c r="Q300" s="411"/>
      <c r="R300" s="487"/>
      <c r="S300" s="455"/>
      <c r="T300" s="487"/>
      <c r="U300" s="455"/>
      <c r="V300" s="487"/>
      <c r="W300" s="455"/>
      <c r="X300" s="458"/>
      <c r="Y300" s="455"/>
      <c r="Z300" s="455"/>
      <c r="AA300" s="464"/>
      <c r="AB300" s="243">
        <v>4</v>
      </c>
      <c r="AC300" s="259" t="s">
        <v>2196</v>
      </c>
      <c r="AD300" s="239">
        <v>1.2</v>
      </c>
      <c r="AE300" s="237" t="s">
        <v>1540</v>
      </c>
      <c r="AF300" s="245" t="str">
        <f t="shared" si="16"/>
        <v>Impacto</v>
      </c>
      <c r="AG300" s="246" t="s">
        <v>1656</v>
      </c>
      <c r="AH300" s="241">
        <f t="shared" si="17"/>
        <v>0.1</v>
      </c>
      <c r="AI300" s="246" t="s">
        <v>1645</v>
      </c>
      <c r="AJ300" s="241">
        <f t="shared" si="18"/>
        <v>0.15</v>
      </c>
      <c r="AK300" s="247">
        <f t="shared" si="19"/>
        <v>0.25</v>
      </c>
      <c r="AL300" s="248">
        <f>IFERROR(IF(AND(AF299="Probabilidad",AF300="Probabilidad"),(AL299-(+AL299*AK300)),IF(AND(AF299="Impacto",AF300="Probabilidad"),(AL298-(+AL298*AK300)),IF(AF300="Impacto",AL299,""))),"")</f>
        <v>3.5000000000000003E-2</v>
      </c>
      <c r="AM300" s="248">
        <f>IFERROR(IF(AND(AF299="Impacto",AF300="Impacto"),(AM299-(+AM299*AK300)),IF(AND(AF299="Probabilidad",AF300="Impacto"),(AM298-(+AM298*AK300)),IF(AF300="Probabilidad",AM299,""))),"")</f>
        <v>0.15000000000000002</v>
      </c>
      <c r="AN300" s="249" t="s">
        <v>99</v>
      </c>
      <c r="AO300" s="249" t="s">
        <v>100</v>
      </c>
      <c r="AP300" s="249" t="s">
        <v>101</v>
      </c>
      <c r="AQ300" s="487"/>
      <c r="AR300" s="463"/>
      <c r="AS300" s="463"/>
      <c r="AT300" s="464"/>
      <c r="AU300" s="463"/>
      <c r="AV300" s="463"/>
      <c r="AW300" s="464"/>
      <c r="AX300" s="464"/>
      <c r="AY300" s="464"/>
      <c r="AZ300" s="487"/>
      <c r="BA300" s="408"/>
      <c r="BB300" s="408"/>
      <c r="BC300" s="408"/>
      <c r="BD300" s="408"/>
      <c r="BE300" s="408"/>
      <c r="BF300" s="408"/>
      <c r="BG300" s="408"/>
      <c r="BH300" s="416"/>
      <c r="BI300" s="416"/>
      <c r="BJ300" s="416"/>
      <c r="BK300" s="416"/>
      <c r="BL300" s="416"/>
      <c r="BM300" s="408"/>
      <c r="BN300" s="408"/>
      <c r="BO300" s="673"/>
    </row>
    <row r="301" spans="1:67" ht="70.5">
      <c r="A301" s="748"/>
      <c r="B301" s="751"/>
      <c r="C301" s="754"/>
      <c r="D301" s="682" t="s">
        <v>1470</v>
      </c>
      <c r="E301" s="682" t="s">
        <v>441</v>
      </c>
      <c r="F301" s="483">
        <v>10</v>
      </c>
      <c r="G301" s="408" t="s">
        <v>2192</v>
      </c>
      <c r="H301" s="487" t="s">
        <v>1501</v>
      </c>
      <c r="I301" s="736" t="s">
        <v>1487</v>
      </c>
      <c r="J301" s="463" t="s">
        <v>2197</v>
      </c>
      <c r="K301" s="456" t="s">
        <v>192</v>
      </c>
      <c r="L301" s="408" t="s">
        <v>408</v>
      </c>
      <c r="M301" s="464" t="s">
        <v>1475</v>
      </c>
      <c r="N301" s="486" t="s">
        <v>2188</v>
      </c>
      <c r="O301" s="486" t="s">
        <v>2198</v>
      </c>
      <c r="P301" s="486" t="s">
        <v>114</v>
      </c>
      <c r="Q301" s="411" t="s">
        <v>114</v>
      </c>
      <c r="R301" s="487" t="s">
        <v>103</v>
      </c>
      <c r="S301" s="455">
        <f>IF(R301="Muy Alta",100%,IF(R301="Alta",80%,IF(R301="Media",60%,IF(R301="Baja",40%,IF(R301="Muy Baja",20%,"")))))</f>
        <v>0.2</v>
      </c>
      <c r="T301" s="487" t="s">
        <v>125</v>
      </c>
      <c r="U301" s="455">
        <f>IF(T301="Catastrófico",100%,IF(T301="Mayor",80%,IF(T301="Moderado",60%,IF(T301="Menor",40%,IF(T301="Leve",20%,"")))))</f>
        <v>0.2</v>
      </c>
      <c r="V301" s="487" t="s">
        <v>125</v>
      </c>
      <c r="W301" s="455">
        <f>IF(V301="Catastrófico",100%,IF(V301="Mayor",80%,IF(V301="Moderado",60%,IF(V301="Menor",40%,IF(V301="Leve",20%,"")))))</f>
        <v>0.2</v>
      </c>
      <c r="X301" s="458" t="str">
        <f>IF(Y301=100%,"Catastrófico",IF(Y301=80%,"Mayor",IF(Y301=60%,"Moderado",IF(Y301=40%,"Menor",IF(Y301=20%,"Leve","")))))</f>
        <v>Leve</v>
      </c>
      <c r="Y301" s="455">
        <f>IF(AND(U301="",W301=""),"",MAX(U301,W301))</f>
        <v>0.2</v>
      </c>
      <c r="Z301" s="455" t="str">
        <f>CONCATENATE(R301,X301)</f>
        <v>Muy BajaLeve</v>
      </c>
      <c r="AA301" s="464" t="str">
        <f>IF(Z301="Muy AltaLeve","Alto",IF(Z301="Muy AltaMenor","Alto",IF(Z301="Muy AltaModerado","Alto",IF(Z301="Muy AltaMayor","Alto",IF(Z301="Muy AltaCatastrófico","Extremo",IF(Z301="AltaLeve","Moderado",IF(Z301="AltaMenor","Moderado",IF(Z301="AltaModerado","Alto",IF(Z301="AltaMayor","Alto",IF(Z301="AltaCatastrófico","Extremo",IF(Z301="MediaLeve","Moderado",IF(Z301="MediaMenor","Moderado",IF(Z301="MediaModerado","Moderado",IF(Z301="MediaMayor","Alto",IF(Z301="MediaCatastrófico","Extremo",IF(Z301="BajaLeve","Bajo",IF(Z301="BajaMenor","Moderado",IF(Z301="BajaModerado","Moderado",IF(Z301="BajaMayor","Alto",IF(Z301="BajaCatastrófico","Extremo",IF(Z301="Muy BajaLeve","Bajo",IF(Z301="Muy BajaMenor","Bajo",IF(Z301="Muy BajaModerado","Moderado",IF(Z301="Muy BajaMayor","Alto",IF(Z301="Muy BajaCatastrófico","Extremo","")))))))))))))))))))))))))</f>
        <v>Bajo</v>
      </c>
      <c r="AB301" s="243">
        <v>1</v>
      </c>
      <c r="AC301" s="262" t="s">
        <v>2199</v>
      </c>
      <c r="AD301" s="239">
        <v>1</v>
      </c>
      <c r="AE301" s="237" t="s">
        <v>2200</v>
      </c>
      <c r="AF301" s="245" t="str">
        <f t="shared" si="16"/>
        <v>Probabilidad</v>
      </c>
      <c r="AG301" s="246" t="s">
        <v>1644</v>
      </c>
      <c r="AH301" s="241">
        <f t="shared" si="17"/>
        <v>0.25</v>
      </c>
      <c r="AI301" s="246" t="s">
        <v>1645</v>
      </c>
      <c r="AJ301" s="241">
        <f t="shared" si="18"/>
        <v>0.15</v>
      </c>
      <c r="AK301" s="247">
        <f t="shared" si="19"/>
        <v>0.4</v>
      </c>
      <c r="AL301" s="248">
        <f>IFERROR(IF(AF301="Probabilidad",(S301-(+S301*AK301)),IF(AF301="Impacto",S301,"")),"")</f>
        <v>0.12</v>
      </c>
      <c r="AM301" s="248">
        <f>IFERROR(IF(AF301="Impacto",(Y301-(+Y301*AK301)),IF(AF301="Probabilidad",Y301,"")),"")</f>
        <v>0.2</v>
      </c>
      <c r="AN301" s="249" t="s">
        <v>99</v>
      </c>
      <c r="AO301" s="249" t="s">
        <v>100</v>
      </c>
      <c r="AP301" s="249" t="s">
        <v>101</v>
      </c>
      <c r="AQ301" s="487" t="s">
        <v>2162</v>
      </c>
      <c r="AR301" s="462">
        <f>S301</f>
        <v>0.2</v>
      </c>
      <c r="AS301" s="462">
        <f>IF(AL301="","",MIN(AL301:AL304))</f>
        <v>7.1999999999999995E-2</v>
      </c>
      <c r="AT301" s="464" t="str">
        <f>IFERROR(IF(AS301="","",IF(AS301&lt;=0.2,"Muy Baja",IF(AS301&lt;=0.4,"Baja",IF(AS301&lt;=0.6,"Media",IF(AS301&lt;=0.8,"Alta","Muy Alta"))))),"")</f>
        <v>Muy Baja</v>
      </c>
      <c r="AU301" s="462">
        <f>Y301</f>
        <v>0.2</v>
      </c>
      <c r="AV301" s="462">
        <f>IF(AM301="","",MIN(AM301:AM304))</f>
        <v>0.11250000000000002</v>
      </c>
      <c r="AW301" s="464" t="str">
        <f>IFERROR(IF(AV301="","",IF(AV301&lt;=0.2,"Leve",IF(AV301&lt;=0.4,"Menor",IF(AV301&lt;=0.6,"Moderado",IF(AV301&lt;=0.8,"Mayor","Catastrófico"))))),"")</f>
        <v>Leve</v>
      </c>
      <c r="AX301" s="464" t="str">
        <f>AA301</f>
        <v>Bajo</v>
      </c>
      <c r="AY301" s="464" t="str">
        <f>IFERROR(IF(OR(AND(AT301="Muy Baja",AW301="Leve"),AND(AT301="Muy Baja",AW301="Menor"),AND(AT301="Baja",AW301="Leve")),"Bajo",IF(OR(AND(AT301="Muy baja",AW301="Moderado"),AND(AT301="Baja",AW301="Menor"),AND(AT301="Baja",AW301="Moderado"),AND(AT301="Media",AW301="Leve"),AND(AT301="Media",AW301="Menor"),AND(AT301="Media",AW301="Moderado"),AND(AT301="Alta",AW301="Leve"),AND(AT301="Alta",AW301="Menor")),"Moderado",IF(OR(AND(AT301="Muy Baja",AW301="Mayor"),AND(AT301="Baja",AW301="Mayor"),AND(AT301="Media",AW301="Mayor"),AND(AT301="Alta",AW301="Moderado"),AND(AT301="Alta",AW301="Mayor"),AND(AT301="Muy Alta",AW301="Leve"),AND(AT301="Muy Alta",AW301="Menor"),AND(AT301="Muy Alta",AW301="Moderado"),AND(AT301="Muy Alta",AW301="Mayor")),"Alto",IF(OR(AND(AT301="Muy Baja",AW301="Catastrófico"),AND(AT301="Baja",AW301="Catastrófico"),AND(AT301="Media",AW301="Catastrófico"),AND(AT301="Alta",AW301="Catastrófico"),AND(AT301="Muy Alta",AW301="Catastrófico")),"Extremo","")))),"")</f>
        <v>Bajo</v>
      </c>
      <c r="AZ301" s="487" t="s">
        <v>132</v>
      </c>
      <c r="BA301" s="486" t="s">
        <v>114</v>
      </c>
      <c r="BB301" s="486" t="s">
        <v>114</v>
      </c>
      <c r="BC301" s="486" t="s">
        <v>114</v>
      </c>
      <c r="BD301" s="486" t="s">
        <v>114</v>
      </c>
      <c r="BE301" s="486" t="s">
        <v>114</v>
      </c>
      <c r="BF301" s="408"/>
      <c r="BG301" s="408"/>
      <c r="BH301" s="416" t="s">
        <v>114</v>
      </c>
      <c r="BI301" s="416"/>
      <c r="BJ301" s="416"/>
      <c r="BK301" s="416"/>
      <c r="BL301" s="416" t="s">
        <v>114</v>
      </c>
      <c r="BM301" s="408" t="s">
        <v>2129</v>
      </c>
      <c r="BN301" s="408" t="s">
        <v>133</v>
      </c>
      <c r="BO301" s="673" t="s">
        <v>133</v>
      </c>
    </row>
    <row r="302" spans="1:67" ht="70.5">
      <c r="A302" s="748"/>
      <c r="B302" s="751"/>
      <c r="C302" s="754"/>
      <c r="D302" s="682"/>
      <c r="E302" s="682"/>
      <c r="F302" s="483"/>
      <c r="G302" s="408"/>
      <c r="H302" s="487"/>
      <c r="I302" s="736"/>
      <c r="J302" s="463"/>
      <c r="K302" s="456"/>
      <c r="L302" s="408"/>
      <c r="M302" s="464"/>
      <c r="N302" s="486"/>
      <c r="O302" s="486"/>
      <c r="P302" s="486"/>
      <c r="Q302" s="411"/>
      <c r="R302" s="487"/>
      <c r="S302" s="455"/>
      <c r="T302" s="487"/>
      <c r="U302" s="455"/>
      <c r="V302" s="487"/>
      <c r="W302" s="455"/>
      <c r="X302" s="458"/>
      <c r="Y302" s="455"/>
      <c r="Z302" s="455"/>
      <c r="AA302" s="464"/>
      <c r="AB302" s="243">
        <v>2</v>
      </c>
      <c r="AC302" s="262" t="s">
        <v>2201</v>
      </c>
      <c r="AD302" s="239">
        <v>2</v>
      </c>
      <c r="AE302" s="237" t="s">
        <v>2200</v>
      </c>
      <c r="AF302" s="245" t="str">
        <f t="shared" si="16"/>
        <v>Impacto</v>
      </c>
      <c r="AG302" s="246" t="s">
        <v>1656</v>
      </c>
      <c r="AH302" s="241">
        <f t="shared" si="17"/>
        <v>0.1</v>
      </c>
      <c r="AI302" s="246" t="s">
        <v>1645</v>
      </c>
      <c r="AJ302" s="241">
        <f t="shared" si="18"/>
        <v>0.15</v>
      </c>
      <c r="AK302" s="247">
        <f t="shared" si="19"/>
        <v>0.25</v>
      </c>
      <c r="AL302" s="248">
        <f>IFERROR(IF(AND(AF301="Probabilidad",AF302="Probabilidad"),(AL301-(+AL301*AK302)),IF(AF302="Probabilidad",(S301-(+S301*AK302)),IF(AF302="Impacto",AL301,""))),"")</f>
        <v>0.12</v>
      </c>
      <c r="AM302" s="248">
        <f>IFERROR(IF(AND(AF301="Impacto",AF302="Impacto"),(AM301-(+AM301*AK302)),IF(AF302="Impacto",(Y301-(Y301*AK302)),IF(AF302="Probabilidad",AM301,""))),"")</f>
        <v>0.15000000000000002</v>
      </c>
      <c r="AN302" s="249" t="s">
        <v>99</v>
      </c>
      <c r="AO302" s="249" t="s">
        <v>100</v>
      </c>
      <c r="AP302" s="249" t="s">
        <v>101</v>
      </c>
      <c r="AQ302" s="487"/>
      <c r="AR302" s="463"/>
      <c r="AS302" s="463"/>
      <c r="AT302" s="464"/>
      <c r="AU302" s="463"/>
      <c r="AV302" s="463"/>
      <c r="AW302" s="464"/>
      <c r="AX302" s="464"/>
      <c r="AY302" s="464"/>
      <c r="AZ302" s="487"/>
      <c r="BA302" s="486"/>
      <c r="BB302" s="486"/>
      <c r="BC302" s="486"/>
      <c r="BD302" s="486"/>
      <c r="BE302" s="486"/>
      <c r="BF302" s="408"/>
      <c r="BG302" s="408"/>
      <c r="BH302" s="416"/>
      <c r="BI302" s="416"/>
      <c r="BJ302" s="416"/>
      <c r="BK302" s="416"/>
      <c r="BL302" s="416"/>
      <c r="BM302" s="408"/>
      <c r="BN302" s="408"/>
      <c r="BO302" s="673"/>
    </row>
    <row r="303" spans="1:67" ht="76.5">
      <c r="A303" s="748"/>
      <c r="B303" s="751"/>
      <c r="C303" s="754"/>
      <c r="D303" s="682"/>
      <c r="E303" s="682"/>
      <c r="F303" s="483"/>
      <c r="G303" s="408"/>
      <c r="H303" s="487"/>
      <c r="I303" s="736"/>
      <c r="J303" s="463"/>
      <c r="K303" s="456"/>
      <c r="L303" s="408"/>
      <c r="M303" s="464"/>
      <c r="N303" s="486"/>
      <c r="O303" s="486"/>
      <c r="P303" s="486"/>
      <c r="Q303" s="411"/>
      <c r="R303" s="487"/>
      <c r="S303" s="455"/>
      <c r="T303" s="487"/>
      <c r="U303" s="455"/>
      <c r="V303" s="487"/>
      <c r="W303" s="455"/>
      <c r="X303" s="458"/>
      <c r="Y303" s="455"/>
      <c r="Z303" s="455"/>
      <c r="AA303" s="464"/>
      <c r="AB303" s="243">
        <v>3</v>
      </c>
      <c r="AC303" s="259" t="s">
        <v>2202</v>
      </c>
      <c r="AD303" s="239">
        <v>3</v>
      </c>
      <c r="AE303" s="237" t="s">
        <v>1820</v>
      </c>
      <c r="AF303" s="245" t="str">
        <f t="shared" si="16"/>
        <v>Probabilidad</v>
      </c>
      <c r="AG303" s="246" t="s">
        <v>1644</v>
      </c>
      <c r="AH303" s="241">
        <f t="shared" si="17"/>
        <v>0.25</v>
      </c>
      <c r="AI303" s="246" t="s">
        <v>98</v>
      </c>
      <c r="AJ303" s="241">
        <f t="shared" si="18"/>
        <v>0.15</v>
      </c>
      <c r="AK303" s="247">
        <f t="shared" si="19"/>
        <v>0.4</v>
      </c>
      <c r="AL303" s="248">
        <f>IFERROR(IF(AND(AF302="Probabilidad",AF303="Probabilidad"),(AL302-(+AL302*AK303)),IF(AND(AF302="Impacto",AF303="Probabilidad"),(AL301-(+AL301*AK303)),IF(AF303="Impacto",AL302,""))),"")</f>
        <v>7.1999999999999995E-2</v>
      </c>
      <c r="AM303" s="248">
        <f>IFERROR(IF(AND(AF302="Impacto",AF303="Impacto"),(AM302-(+AM302*AK303)),IF(AND(AF302="Probabilidad",AF303="Impacto"),(AM301-(+AM301*AK303)),IF(AF303="Probabilidad",AM302,""))),"")</f>
        <v>0.15000000000000002</v>
      </c>
      <c r="AN303" s="249" t="s">
        <v>99</v>
      </c>
      <c r="AO303" s="249" t="s">
        <v>100</v>
      </c>
      <c r="AP303" s="249" t="s">
        <v>101</v>
      </c>
      <c r="AQ303" s="487"/>
      <c r="AR303" s="463"/>
      <c r="AS303" s="463"/>
      <c r="AT303" s="464"/>
      <c r="AU303" s="463"/>
      <c r="AV303" s="463"/>
      <c r="AW303" s="464"/>
      <c r="AX303" s="464"/>
      <c r="AY303" s="464"/>
      <c r="AZ303" s="487"/>
      <c r="BA303" s="486"/>
      <c r="BB303" s="486"/>
      <c r="BC303" s="486"/>
      <c r="BD303" s="486"/>
      <c r="BE303" s="486"/>
      <c r="BF303" s="408"/>
      <c r="BG303" s="408"/>
      <c r="BH303" s="416"/>
      <c r="BI303" s="416"/>
      <c r="BJ303" s="416"/>
      <c r="BK303" s="416"/>
      <c r="BL303" s="416"/>
      <c r="BM303" s="408"/>
      <c r="BN303" s="408"/>
      <c r="BO303" s="673"/>
    </row>
    <row r="304" spans="1:67" ht="89.25">
      <c r="A304" s="748"/>
      <c r="B304" s="751"/>
      <c r="C304" s="754"/>
      <c r="D304" s="682"/>
      <c r="E304" s="682"/>
      <c r="F304" s="483"/>
      <c r="G304" s="408"/>
      <c r="H304" s="487"/>
      <c r="I304" s="736"/>
      <c r="J304" s="463"/>
      <c r="K304" s="456"/>
      <c r="L304" s="408"/>
      <c r="M304" s="464"/>
      <c r="N304" s="486"/>
      <c r="O304" s="486"/>
      <c r="P304" s="486"/>
      <c r="Q304" s="411"/>
      <c r="R304" s="487"/>
      <c r="S304" s="455"/>
      <c r="T304" s="487"/>
      <c r="U304" s="455"/>
      <c r="V304" s="487"/>
      <c r="W304" s="455"/>
      <c r="X304" s="458"/>
      <c r="Y304" s="455"/>
      <c r="Z304" s="455"/>
      <c r="AA304" s="464"/>
      <c r="AB304" s="243">
        <v>4</v>
      </c>
      <c r="AC304" s="259" t="s">
        <v>2203</v>
      </c>
      <c r="AD304" s="239">
        <v>1.3</v>
      </c>
      <c r="AE304" s="237" t="s">
        <v>1540</v>
      </c>
      <c r="AF304" s="245" t="str">
        <f t="shared" si="16"/>
        <v>Impacto</v>
      </c>
      <c r="AG304" s="246" t="s">
        <v>1656</v>
      </c>
      <c r="AH304" s="241">
        <f t="shared" si="17"/>
        <v>0.1</v>
      </c>
      <c r="AI304" s="246" t="s">
        <v>1645</v>
      </c>
      <c r="AJ304" s="241">
        <f t="shared" si="18"/>
        <v>0.15</v>
      </c>
      <c r="AK304" s="247">
        <f t="shared" si="19"/>
        <v>0.25</v>
      </c>
      <c r="AL304" s="248">
        <f>IFERROR(IF(AND(AF303="Probabilidad",AF304="Probabilidad"),(AL303-(+AL303*AK304)),IF(AND(AF303="Impacto",AF304="Probabilidad"),(AL302-(+AL302*AK304)),IF(AF304="Impacto",AL303,""))),"")</f>
        <v>7.1999999999999995E-2</v>
      </c>
      <c r="AM304" s="248">
        <f>IFERROR(IF(AND(AF303="Impacto",AF304="Impacto"),(AM303-(+AM303*AK304)),IF(AND(AF303="Probabilidad",AF304="Impacto"),(AM302-(+AM302*AK304)),IF(AF304="Probabilidad",AM303,""))),"")</f>
        <v>0.11250000000000002</v>
      </c>
      <c r="AN304" s="249" t="s">
        <v>99</v>
      </c>
      <c r="AO304" s="249" t="s">
        <v>100</v>
      </c>
      <c r="AP304" s="249" t="s">
        <v>101</v>
      </c>
      <c r="AQ304" s="487"/>
      <c r="AR304" s="463"/>
      <c r="AS304" s="463"/>
      <c r="AT304" s="464"/>
      <c r="AU304" s="463"/>
      <c r="AV304" s="463"/>
      <c r="AW304" s="464"/>
      <c r="AX304" s="464"/>
      <c r="AY304" s="464"/>
      <c r="AZ304" s="487"/>
      <c r="BA304" s="486"/>
      <c r="BB304" s="486"/>
      <c r="BC304" s="486"/>
      <c r="BD304" s="486"/>
      <c r="BE304" s="486"/>
      <c r="BF304" s="408"/>
      <c r="BG304" s="408"/>
      <c r="BH304" s="416"/>
      <c r="BI304" s="416"/>
      <c r="BJ304" s="416"/>
      <c r="BK304" s="416"/>
      <c r="BL304" s="416"/>
      <c r="BM304" s="408"/>
      <c r="BN304" s="408"/>
      <c r="BO304" s="673"/>
    </row>
    <row r="305" spans="1:67" ht="76.5">
      <c r="A305" s="748"/>
      <c r="B305" s="751"/>
      <c r="C305" s="754"/>
      <c r="D305" s="682" t="s">
        <v>1470</v>
      </c>
      <c r="E305" s="682" t="s">
        <v>441</v>
      </c>
      <c r="F305" s="483">
        <v>11</v>
      </c>
      <c r="G305" s="408" t="s">
        <v>2204</v>
      </c>
      <c r="H305" s="487" t="s">
        <v>1735</v>
      </c>
      <c r="I305" s="736" t="s">
        <v>1473</v>
      </c>
      <c r="J305" s="463" t="s">
        <v>2205</v>
      </c>
      <c r="K305" s="456" t="s">
        <v>192</v>
      </c>
      <c r="L305" s="408" t="s">
        <v>408</v>
      </c>
      <c r="M305" s="464" t="s">
        <v>1475</v>
      </c>
      <c r="N305" s="486" t="s">
        <v>2206</v>
      </c>
      <c r="O305" s="486" t="s">
        <v>2207</v>
      </c>
      <c r="P305" s="486" t="s">
        <v>114</v>
      </c>
      <c r="Q305" s="411" t="s">
        <v>114</v>
      </c>
      <c r="R305" s="487" t="s">
        <v>91</v>
      </c>
      <c r="S305" s="455">
        <f>IF(R305="Muy Alta",100%,IF(R305="Alta",80%,IF(R305="Media",60%,IF(R305="Baja",40%,IF(R305="Muy Baja",20%,"")))))</f>
        <v>0.6</v>
      </c>
      <c r="T305" s="487" t="s">
        <v>125</v>
      </c>
      <c r="U305" s="455">
        <f>IF(T305="Catastrófico",100%,IF(T305="Mayor",80%,IF(T305="Moderado",60%,IF(T305="Menor",40%,IF(T305="Leve",20%,"")))))</f>
        <v>0.2</v>
      </c>
      <c r="V305" s="487" t="s">
        <v>195</v>
      </c>
      <c r="W305" s="455">
        <f>IF(V305="Catastrófico",100%,IF(V305="Mayor",80%,IF(V305="Moderado",60%,IF(V305="Menor",40%,IF(V305="Leve",20%,"")))))</f>
        <v>0.4</v>
      </c>
      <c r="X305" s="458" t="str">
        <f>IF(Y305=100%,"Catastrófico",IF(Y305=80%,"Mayor",IF(Y305=60%,"Moderado",IF(Y305=40%,"Menor",IF(Y305=20%,"Leve","")))))</f>
        <v>Menor</v>
      </c>
      <c r="Y305" s="455">
        <f>IF(AND(U305="",W305=""),"",MAX(U305,W305))</f>
        <v>0.4</v>
      </c>
      <c r="Z305" s="455" t="str">
        <f>CONCATENATE(R305,X305)</f>
        <v>MediaMenor</v>
      </c>
      <c r="AA305" s="464" t="str">
        <f>IF(Z305="Muy AltaLeve","Alto",IF(Z305="Muy AltaMenor","Alto",IF(Z305="Muy AltaModerado","Alto",IF(Z305="Muy AltaMayor","Alto",IF(Z305="Muy AltaCatastrófico","Extremo",IF(Z305="AltaLeve","Moderado",IF(Z305="AltaMenor","Moderado",IF(Z305="AltaModerado","Alto",IF(Z305="AltaMayor","Alto",IF(Z305="AltaCatastrófico","Extremo",IF(Z305="MediaLeve","Moderado",IF(Z305="MediaMenor","Moderado",IF(Z305="MediaModerado","Moderado",IF(Z305="MediaMayor","Alto",IF(Z305="MediaCatastrófico","Extremo",IF(Z305="BajaLeve","Bajo",IF(Z305="BajaMenor","Moderado",IF(Z305="BajaModerado","Moderado",IF(Z305="BajaMayor","Alto",IF(Z305="BajaCatastrófico","Extremo",IF(Z305="Muy BajaLeve","Bajo",IF(Z305="Muy BajaMenor","Bajo",IF(Z305="Muy BajaModerado","Moderado",IF(Z305="Muy BajaMayor","Alto",IF(Z305="Muy BajaCatastrófico","Extremo","")))))))))))))))))))))))))</f>
        <v>Moderado</v>
      </c>
      <c r="AB305" s="243">
        <v>1</v>
      </c>
      <c r="AC305" s="275" t="s">
        <v>2208</v>
      </c>
      <c r="AD305" s="239">
        <v>1</v>
      </c>
      <c r="AE305" s="237" t="s">
        <v>1575</v>
      </c>
      <c r="AF305" s="245" t="str">
        <f t="shared" si="16"/>
        <v>Probabilidad</v>
      </c>
      <c r="AG305" s="246" t="s">
        <v>1644</v>
      </c>
      <c r="AH305" s="241">
        <f t="shared" si="17"/>
        <v>0.25</v>
      </c>
      <c r="AI305" s="246" t="s">
        <v>710</v>
      </c>
      <c r="AJ305" s="241">
        <f t="shared" si="18"/>
        <v>0.25</v>
      </c>
      <c r="AK305" s="247">
        <f t="shared" si="19"/>
        <v>0.5</v>
      </c>
      <c r="AL305" s="248">
        <f>IFERROR(IF(AF305="Probabilidad",(S305-(+S305*AK305)),IF(AF305="Impacto",S305,"")),"")</f>
        <v>0.3</v>
      </c>
      <c r="AM305" s="248">
        <f>IFERROR(IF(AF305="Impacto",(Y305-(+Y305*AK305)),IF(AF305="Probabilidad",Y305,"")),"")</f>
        <v>0.4</v>
      </c>
      <c r="AN305" s="249" t="s">
        <v>99</v>
      </c>
      <c r="AO305" s="249" t="s">
        <v>100</v>
      </c>
      <c r="AP305" s="249" t="s">
        <v>101</v>
      </c>
      <c r="AQ305" s="487" t="s">
        <v>2209</v>
      </c>
      <c r="AR305" s="462">
        <f>S305</f>
        <v>0.6</v>
      </c>
      <c r="AS305" s="462">
        <f>IF(AL305="","",MIN(AL305:AL307))</f>
        <v>0.18</v>
      </c>
      <c r="AT305" s="464" t="str">
        <f>IFERROR(IF(AS305="","",IF(AS305&lt;=0.2,"Muy Baja",IF(AS305&lt;=0.4,"Baja",IF(AS305&lt;=0.6,"Media",IF(AS305&lt;=0.8,"Alta","Muy Alta"))))),"")</f>
        <v>Muy Baja</v>
      </c>
      <c r="AU305" s="462">
        <f>Y305</f>
        <v>0.4</v>
      </c>
      <c r="AV305" s="462">
        <f>IF(AM305="","",MIN(AM305:AM307))</f>
        <v>0.30000000000000004</v>
      </c>
      <c r="AW305" s="464" t="str">
        <f>IFERROR(IF(AV305="","",IF(AV305&lt;=0.2,"Leve",IF(AV305&lt;=0.4,"Menor",IF(AV305&lt;=0.6,"Moderado",IF(AV305&lt;=0.8,"Mayor","Catastrófico"))))),"")</f>
        <v>Menor</v>
      </c>
      <c r="AX305" s="464" t="str">
        <f>AA305</f>
        <v>Moderado</v>
      </c>
      <c r="AY305" s="464" t="str">
        <f>IFERROR(IF(OR(AND(AT305="Muy Baja",AW305="Leve"),AND(AT305="Muy Baja",AW305="Menor"),AND(AT305="Baja",AW305="Leve")),"Bajo",IF(OR(AND(AT305="Muy baja",AW305="Moderado"),AND(AT305="Baja",AW305="Menor"),AND(AT305="Baja",AW305="Moderado"),AND(AT305="Media",AW305="Leve"),AND(AT305="Media",AW305="Menor"),AND(AT305="Media",AW305="Moderado"),AND(AT305="Alta",AW305="Leve"),AND(AT305="Alta",AW305="Menor")),"Moderado",IF(OR(AND(AT305="Muy Baja",AW305="Mayor"),AND(AT305="Baja",AW305="Mayor"),AND(AT305="Media",AW305="Mayor"),AND(AT305="Alta",AW305="Moderado"),AND(AT305="Alta",AW305="Mayor"),AND(AT305="Muy Alta",AW305="Leve"),AND(AT305="Muy Alta",AW305="Menor"),AND(AT305="Muy Alta",AW305="Moderado"),AND(AT305="Muy Alta",AW305="Mayor")),"Alto",IF(OR(AND(AT305="Muy Baja",AW305="Catastrófico"),AND(AT305="Baja",AW305="Catastrófico"),AND(AT305="Media",AW305="Catastrófico"),AND(AT305="Alta",AW305="Catastrófico"),AND(AT305="Muy Alta",AW305="Catastrófico")),"Extremo","")))),"")</f>
        <v>Bajo</v>
      </c>
      <c r="AZ305" s="487" t="s">
        <v>132</v>
      </c>
      <c r="BA305" s="486" t="s">
        <v>114</v>
      </c>
      <c r="BB305" s="486" t="s">
        <v>114</v>
      </c>
      <c r="BC305" s="486" t="s">
        <v>114</v>
      </c>
      <c r="BD305" s="486" t="s">
        <v>114</v>
      </c>
      <c r="BE305" s="486" t="s">
        <v>114</v>
      </c>
      <c r="BF305" s="408"/>
      <c r="BG305" s="408"/>
      <c r="BH305" s="416" t="s">
        <v>114</v>
      </c>
      <c r="BI305" s="416"/>
      <c r="BJ305" s="416"/>
      <c r="BK305" s="416"/>
      <c r="BL305" s="416" t="s">
        <v>114</v>
      </c>
      <c r="BM305" s="408" t="s">
        <v>2129</v>
      </c>
      <c r="BN305" s="408" t="s">
        <v>133</v>
      </c>
      <c r="BO305" s="673" t="s">
        <v>133</v>
      </c>
    </row>
    <row r="306" spans="1:67" ht="70.5">
      <c r="A306" s="748"/>
      <c r="B306" s="751"/>
      <c r="C306" s="754"/>
      <c r="D306" s="682"/>
      <c r="E306" s="682"/>
      <c r="F306" s="483"/>
      <c r="G306" s="408"/>
      <c r="H306" s="487"/>
      <c r="I306" s="736"/>
      <c r="J306" s="463"/>
      <c r="K306" s="456"/>
      <c r="L306" s="408"/>
      <c r="M306" s="464"/>
      <c r="N306" s="486"/>
      <c r="O306" s="486"/>
      <c r="P306" s="486"/>
      <c r="Q306" s="411"/>
      <c r="R306" s="487" t="s">
        <v>91</v>
      </c>
      <c r="S306" s="455"/>
      <c r="T306" s="487"/>
      <c r="U306" s="455"/>
      <c r="V306" s="487" t="s">
        <v>195</v>
      </c>
      <c r="W306" s="455"/>
      <c r="X306" s="458"/>
      <c r="Y306" s="455"/>
      <c r="Z306" s="455"/>
      <c r="AA306" s="464"/>
      <c r="AB306" s="243">
        <v>2</v>
      </c>
      <c r="AC306" s="262" t="s">
        <v>2177</v>
      </c>
      <c r="AD306" s="239">
        <v>2</v>
      </c>
      <c r="AE306" s="237" t="s">
        <v>1820</v>
      </c>
      <c r="AF306" s="245" t="str">
        <f t="shared" si="16"/>
        <v>Probabilidad</v>
      </c>
      <c r="AG306" s="246" t="s">
        <v>97</v>
      </c>
      <c r="AH306" s="241">
        <f t="shared" si="17"/>
        <v>0.25</v>
      </c>
      <c r="AI306" s="246" t="s">
        <v>98</v>
      </c>
      <c r="AJ306" s="241">
        <f t="shared" si="18"/>
        <v>0.15</v>
      </c>
      <c r="AK306" s="247">
        <f t="shared" si="19"/>
        <v>0.4</v>
      </c>
      <c r="AL306" s="248">
        <f>IFERROR(IF(AND(AF305="Probabilidad",AF306="Probabilidad"),(AL305-(+AL305*AK306)),IF(AF306="Probabilidad",(S305-(+S305*AK306)),IF(AF306="Impacto",AL305,""))),"")</f>
        <v>0.18</v>
      </c>
      <c r="AM306" s="248">
        <f>IFERROR(IF(AND(AF305="Impacto",AF306="Impacto"),(AM305-(+AM305*AK306)),IF(AF306="Impacto",(Y305-(Y305*AK306)),IF(AF306="Probabilidad",AM305,""))),"")</f>
        <v>0.4</v>
      </c>
      <c r="AN306" s="249" t="s">
        <v>99</v>
      </c>
      <c r="AO306" s="249" t="s">
        <v>100</v>
      </c>
      <c r="AP306" s="249" t="s">
        <v>101</v>
      </c>
      <c r="AQ306" s="487"/>
      <c r="AR306" s="463"/>
      <c r="AS306" s="463"/>
      <c r="AT306" s="464"/>
      <c r="AU306" s="463"/>
      <c r="AV306" s="463"/>
      <c r="AW306" s="464"/>
      <c r="AX306" s="464"/>
      <c r="AY306" s="464"/>
      <c r="AZ306" s="487"/>
      <c r="BA306" s="486"/>
      <c r="BB306" s="486"/>
      <c r="BC306" s="486"/>
      <c r="BD306" s="486"/>
      <c r="BE306" s="486"/>
      <c r="BF306" s="408"/>
      <c r="BG306" s="408"/>
      <c r="BH306" s="416"/>
      <c r="BI306" s="416"/>
      <c r="BJ306" s="416"/>
      <c r="BK306" s="416"/>
      <c r="BL306" s="416"/>
      <c r="BM306" s="408"/>
      <c r="BN306" s="408"/>
      <c r="BO306" s="673"/>
    </row>
    <row r="307" spans="1:67" ht="76.5">
      <c r="A307" s="748"/>
      <c r="B307" s="751"/>
      <c r="C307" s="754"/>
      <c r="D307" s="682"/>
      <c r="E307" s="682"/>
      <c r="F307" s="483"/>
      <c r="G307" s="408"/>
      <c r="H307" s="487"/>
      <c r="I307" s="736"/>
      <c r="J307" s="463"/>
      <c r="K307" s="456"/>
      <c r="L307" s="408"/>
      <c r="M307" s="464"/>
      <c r="N307" s="486"/>
      <c r="O307" s="486"/>
      <c r="P307" s="486"/>
      <c r="Q307" s="411"/>
      <c r="R307" s="487" t="s">
        <v>91</v>
      </c>
      <c r="S307" s="455"/>
      <c r="T307" s="487"/>
      <c r="U307" s="455"/>
      <c r="V307" s="487" t="s">
        <v>195</v>
      </c>
      <c r="W307" s="455"/>
      <c r="X307" s="458"/>
      <c r="Y307" s="455"/>
      <c r="Z307" s="455"/>
      <c r="AA307" s="464"/>
      <c r="AB307" s="243">
        <v>3</v>
      </c>
      <c r="AC307" s="259" t="s">
        <v>2210</v>
      </c>
      <c r="AD307" s="239">
        <v>1</v>
      </c>
      <c r="AE307" s="237" t="s">
        <v>2211</v>
      </c>
      <c r="AF307" s="245" t="str">
        <f t="shared" si="16"/>
        <v>Impacto</v>
      </c>
      <c r="AG307" s="246" t="s">
        <v>1656</v>
      </c>
      <c r="AH307" s="241">
        <f t="shared" si="17"/>
        <v>0.1</v>
      </c>
      <c r="AI307" s="246" t="s">
        <v>1645</v>
      </c>
      <c r="AJ307" s="241">
        <f t="shared" si="18"/>
        <v>0.15</v>
      </c>
      <c r="AK307" s="247">
        <f t="shared" si="19"/>
        <v>0.25</v>
      </c>
      <c r="AL307" s="248">
        <f>IFERROR(IF(AND(AF306="Probabilidad",AF307="Probabilidad"),(AL306-(+AL306*AK307)),IF(AND(AF306="Impacto",AF307="Probabilidad"),(AL305-(+AL305*AK307)),IF(AF307="Impacto",AL306,""))),"")</f>
        <v>0.18</v>
      </c>
      <c r="AM307" s="248">
        <f>IFERROR(IF(AND(AF306="Impacto",AF307="Impacto"),(AM306-(+AM306*AK307)),IF(AND(AF306="Probabilidad",AF307="Impacto"),(AM305-(+AM305*AK307)),IF(AF307="Probabilidad",AM306,""))),"")</f>
        <v>0.30000000000000004</v>
      </c>
      <c r="AN307" s="249" t="s">
        <v>99</v>
      </c>
      <c r="AO307" s="249" t="s">
        <v>100</v>
      </c>
      <c r="AP307" s="249" t="s">
        <v>101</v>
      </c>
      <c r="AQ307" s="487"/>
      <c r="AR307" s="463"/>
      <c r="AS307" s="463"/>
      <c r="AT307" s="464"/>
      <c r="AU307" s="463"/>
      <c r="AV307" s="463"/>
      <c r="AW307" s="464"/>
      <c r="AX307" s="464"/>
      <c r="AY307" s="464"/>
      <c r="AZ307" s="487"/>
      <c r="BA307" s="486"/>
      <c r="BB307" s="486"/>
      <c r="BC307" s="486"/>
      <c r="BD307" s="486"/>
      <c r="BE307" s="486"/>
      <c r="BF307" s="408"/>
      <c r="BG307" s="408"/>
      <c r="BH307" s="416"/>
      <c r="BI307" s="416"/>
      <c r="BJ307" s="416"/>
      <c r="BK307" s="416"/>
      <c r="BL307" s="416"/>
      <c r="BM307" s="408"/>
      <c r="BN307" s="408"/>
      <c r="BO307" s="673"/>
    </row>
    <row r="308" spans="1:67" ht="76.5">
      <c r="A308" s="748"/>
      <c r="B308" s="751"/>
      <c r="C308" s="754"/>
      <c r="D308" s="682" t="s">
        <v>1470</v>
      </c>
      <c r="E308" s="682" t="s">
        <v>441</v>
      </c>
      <c r="F308" s="483">
        <v>12</v>
      </c>
      <c r="G308" s="408" t="s">
        <v>2204</v>
      </c>
      <c r="H308" s="487" t="s">
        <v>1735</v>
      </c>
      <c r="I308" s="736" t="s">
        <v>1487</v>
      </c>
      <c r="J308" s="463" t="s">
        <v>2212</v>
      </c>
      <c r="K308" s="456" t="s">
        <v>192</v>
      </c>
      <c r="L308" s="408" t="s">
        <v>408</v>
      </c>
      <c r="M308" s="464" t="s">
        <v>1475</v>
      </c>
      <c r="N308" s="486" t="s">
        <v>2213</v>
      </c>
      <c r="O308" s="486" t="s">
        <v>2214</v>
      </c>
      <c r="P308" s="486" t="s">
        <v>114</v>
      </c>
      <c r="Q308" s="411" t="s">
        <v>114</v>
      </c>
      <c r="R308" s="487" t="s">
        <v>129</v>
      </c>
      <c r="S308" s="455">
        <f>IF(R308="Muy Alta",100%,IF(R308="Alta",80%,IF(R308="Media",60%,IF(R308="Baja",40%,IF(R308="Muy Baja",20%,"")))))</f>
        <v>0.4</v>
      </c>
      <c r="T308" s="487" t="s">
        <v>125</v>
      </c>
      <c r="U308" s="455">
        <f>IF(T308="Catastrófico",100%,IF(T308="Mayor",80%,IF(T308="Moderado",60%,IF(T308="Menor",40%,IF(T308="Leve",20%,"")))))</f>
        <v>0.2</v>
      </c>
      <c r="V308" s="487" t="s">
        <v>195</v>
      </c>
      <c r="W308" s="455">
        <f>IF(V308="Catastrófico",100%,IF(V308="Mayor",80%,IF(V308="Moderado",60%,IF(V308="Menor",40%,IF(V308="Leve",20%,"")))))</f>
        <v>0.4</v>
      </c>
      <c r="X308" s="458" t="str">
        <f>IF(Y308=100%,"Catastrófico",IF(Y308=80%,"Mayor",IF(Y308=60%,"Moderado",IF(Y308=40%,"Menor",IF(Y308=20%,"Leve","")))))</f>
        <v>Menor</v>
      </c>
      <c r="Y308" s="455">
        <f>IF(AND(U308="",W308=""),"",MAX(U308,W308))</f>
        <v>0.4</v>
      </c>
      <c r="Z308" s="455" t="str">
        <f>CONCATENATE(R308,X308)</f>
        <v>BajaMenor</v>
      </c>
      <c r="AA308" s="464" t="str">
        <f>IF(Z308="Muy AltaLeve","Alto",IF(Z308="Muy AltaMenor","Alto",IF(Z308="Muy AltaModerado","Alto",IF(Z308="Muy AltaMayor","Alto",IF(Z308="Muy AltaCatastrófico","Extremo",IF(Z308="AltaLeve","Moderado",IF(Z308="AltaMenor","Moderado",IF(Z308="AltaModerado","Alto",IF(Z308="AltaMayor","Alto",IF(Z308="AltaCatastrófico","Extremo",IF(Z308="MediaLeve","Moderado",IF(Z308="MediaMenor","Moderado",IF(Z308="MediaModerado","Moderado",IF(Z308="MediaMayor","Alto",IF(Z308="MediaCatastrófico","Extremo",IF(Z308="BajaLeve","Bajo",IF(Z308="BajaMenor","Moderado",IF(Z308="BajaModerado","Moderado",IF(Z308="BajaMayor","Alto",IF(Z308="BajaCatastrófico","Extremo",IF(Z308="Muy BajaLeve","Bajo",IF(Z308="Muy BajaMenor","Bajo",IF(Z308="Muy BajaModerado","Moderado",IF(Z308="Muy BajaMayor","Alto",IF(Z308="Muy BajaCatastrófico","Extremo","")))))))))))))))))))))))))</f>
        <v>Moderado</v>
      </c>
      <c r="AB308" s="243">
        <v>1</v>
      </c>
      <c r="AC308" s="275" t="s">
        <v>2215</v>
      </c>
      <c r="AD308" s="239">
        <v>3</v>
      </c>
      <c r="AE308" s="237" t="s">
        <v>1575</v>
      </c>
      <c r="AF308" s="245" t="str">
        <f t="shared" si="16"/>
        <v>Probabilidad</v>
      </c>
      <c r="AG308" s="246" t="s">
        <v>1644</v>
      </c>
      <c r="AH308" s="241">
        <f t="shared" si="17"/>
        <v>0.25</v>
      </c>
      <c r="AI308" s="246" t="s">
        <v>710</v>
      </c>
      <c r="AJ308" s="241">
        <f t="shared" si="18"/>
        <v>0.25</v>
      </c>
      <c r="AK308" s="247">
        <f t="shared" si="19"/>
        <v>0.5</v>
      </c>
      <c r="AL308" s="248">
        <f>IFERROR(IF(AF308="Probabilidad",(S308-(+S308*AK308)),IF(AF308="Impacto",S308,"")),"")</f>
        <v>0.2</v>
      </c>
      <c r="AM308" s="248">
        <f>IFERROR(IF(AF308="Impacto",(Y308-(+Y308*AK308)),IF(AF308="Probabilidad",Y308,"")),"")</f>
        <v>0.4</v>
      </c>
      <c r="AN308" s="249" t="s">
        <v>99</v>
      </c>
      <c r="AO308" s="249" t="s">
        <v>100</v>
      </c>
      <c r="AP308" s="249" t="s">
        <v>101</v>
      </c>
      <c r="AQ308" s="487" t="s">
        <v>2209</v>
      </c>
      <c r="AR308" s="462">
        <f>S308</f>
        <v>0.4</v>
      </c>
      <c r="AS308" s="462">
        <f>IF(AL308="","",MIN(AL308:AL312))</f>
        <v>5.0399999999999993E-2</v>
      </c>
      <c r="AT308" s="464" t="str">
        <f>IFERROR(IF(AS308="","",IF(AS308&lt;=0.2,"Muy Baja",IF(AS308&lt;=0.4,"Baja",IF(AS308&lt;=0.6,"Media",IF(AS308&lt;=0.8,"Alta","Muy Alta"))))),"")</f>
        <v>Muy Baja</v>
      </c>
      <c r="AU308" s="462">
        <f>Y308</f>
        <v>0.4</v>
      </c>
      <c r="AV308" s="462">
        <f>IF(AM308="","",MIN(AM308:AM312))</f>
        <v>0.30000000000000004</v>
      </c>
      <c r="AW308" s="464" t="str">
        <f>IFERROR(IF(AV308="","",IF(AV308&lt;=0.2,"Leve",IF(AV308&lt;=0.4,"Menor",IF(AV308&lt;=0.6,"Moderado",IF(AV308&lt;=0.8,"Mayor","Catastrófico"))))),"")</f>
        <v>Menor</v>
      </c>
      <c r="AX308" s="464" t="str">
        <f>AA308</f>
        <v>Moderado</v>
      </c>
      <c r="AY308" s="464" t="str">
        <f>IFERROR(IF(OR(AND(AT308="Muy Baja",AW308="Leve"),AND(AT308="Muy Baja",AW308="Menor"),AND(AT308="Baja",AW308="Leve")),"Bajo",IF(OR(AND(AT308="Muy baja",AW308="Moderado"),AND(AT308="Baja",AW308="Menor"),AND(AT308="Baja",AW308="Moderado"),AND(AT308="Media",AW308="Leve"),AND(AT308="Media",AW308="Menor"),AND(AT308="Media",AW308="Moderado"),AND(AT308="Alta",AW308="Leve"),AND(AT308="Alta",AW308="Menor")),"Moderado",IF(OR(AND(AT308="Muy Baja",AW308="Mayor"),AND(AT308="Baja",AW308="Mayor"),AND(AT308="Media",AW308="Mayor"),AND(AT308="Alta",AW308="Moderado"),AND(AT308="Alta",AW308="Mayor"),AND(AT308="Muy Alta",AW308="Leve"),AND(AT308="Muy Alta",AW308="Menor"),AND(AT308="Muy Alta",AW308="Moderado"),AND(AT308="Muy Alta",AW308="Mayor")),"Alto",IF(OR(AND(AT308="Muy Baja",AW308="Catastrófico"),AND(AT308="Baja",AW308="Catastrófico"),AND(AT308="Media",AW308="Catastrófico"),AND(AT308="Alta",AW308="Catastrófico"),AND(AT308="Muy Alta",AW308="Catastrófico")),"Extremo","")))),"")</f>
        <v>Bajo</v>
      </c>
      <c r="AZ308" s="487" t="s">
        <v>132</v>
      </c>
      <c r="BA308" s="486" t="s">
        <v>114</v>
      </c>
      <c r="BB308" s="486" t="s">
        <v>114</v>
      </c>
      <c r="BC308" s="486" t="s">
        <v>114</v>
      </c>
      <c r="BD308" s="486" t="s">
        <v>114</v>
      </c>
      <c r="BE308" s="486" t="s">
        <v>114</v>
      </c>
      <c r="BF308" s="408"/>
      <c r="BG308" s="408"/>
      <c r="BH308" s="416" t="s">
        <v>114</v>
      </c>
      <c r="BI308" s="416"/>
      <c r="BJ308" s="416"/>
      <c r="BK308" s="416"/>
      <c r="BL308" s="416" t="s">
        <v>114</v>
      </c>
      <c r="BM308" s="408" t="s">
        <v>2129</v>
      </c>
      <c r="BN308" s="408" t="s">
        <v>133</v>
      </c>
      <c r="BO308" s="673" t="s">
        <v>133</v>
      </c>
    </row>
    <row r="309" spans="1:67" ht="70.5">
      <c r="A309" s="748"/>
      <c r="B309" s="751"/>
      <c r="C309" s="754"/>
      <c r="D309" s="682"/>
      <c r="E309" s="682"/>
      <c r="F309" s="483"/>
      <c r="G309" s="408"/>
      <c r="H309" s="487"/>
      <c r="I309" s="736"/>
      <c r="J309" s="463"/>
      <c r="K309" s="456"/>
      <c r="L309" s="408"/>
      <c r="M309" s="464"/>
      <c r="N309" s="486"/>
      <c r="O309" s="486"/>
      <c r="P309" s="486"/>
      <c r="Q309" s="411"/>
      <c r="R309" s="487"/>
      <c r="S309" s="455"/>
      <c r="T309" s="487"/>
      <c r="U309" s="455"/>
      <c r="V309" s="487" t="s">
        <v>195</v>
      </c>
      <c r="W309" s="455"/>
      <c r="X309" s="458"/>
      <c r="Y309" s="455"/>
      <c r="Z309" s="455"/>
      <c r="AA309" s="464"/>
      <c r="AB309" s="243">
        <v>2</v>
      </c>
      <c r="AC309" s="262" t="s">
        <v>2216</v>
      </c>
      <c r="AD309" s="239">
        <v>5</v>
      </c>
      <c r="AE309" s="237" t="s">
        <v>1820</v>
      </c>
      <c r="AF309" s="245" t="str">
        <f t="shared" si="16"/>
        <v>Probabilidad</v>
      </c>
      <c r="AG309" s="246" t="s">
        <v>97</v>
      </c>
      <c r="AH309" s="241">
        <f t="shared" si="17"/>
        <v>0.25</v>
      </c>
      <c r="AI309" s="246" t="s">
        <v>98</v>
      </c>
      <c r="AJ309" s="241">
        <f t="shared" si="18"/>
        <v>0.15</v>
      </c>
      <c r="AK309" s="247">
        <f t="shared" si="19"/>
        <v>0.4</v>
      </c>
      <c r="AL309" s="248">
        <f>IFERROR(IF(AND(AF308="Probabilidad",AF309="Probabilidad"),(AL308-(+AL308*AK309)),IF(AF309="Probabilidad",(S308-(+S308*AK309)),IF(AF309="Impacto",AL308,""))),"")</f>
        <v>0.12</v>
      </c>
      <c r="AM309" s="248">
        <f>IFERROR(IF(AND(AF308="Impacto",AF309="Impacto"),(AM308-(+AM308*AK309)),IF(AF309="Impacto",(Y308-(Y308*AK309)),IF(AF309="Probabilidad",AM308,""))),"")</f>
        <v>0.4</v>
      </c>
      <c r="AN309" s="249" t="s">
        <v>99</v>
      </c>
      <c r="AO309" s="249" t="s">
        <v>100</v>
      </c>
      <c r="AP309" s="249" t="s">
        <v>101</v>
      </c>
      <c r="AQ309" s="487"/>
      <c r="AR309" s="463"/>
      <c r="AS309" s="463"/>
      <c r="AT309" s="464"/>
      <c r="AU309" s="463"/>
      <c r="AV309" s="463"/>
      <c r="AW309" s="464"/>
      <c r="AX309" s="464"/>
      <c r="AY309" s="464"/>
      <c r="AZ309" s="487"/>
      <c r="BA309" s="486"/>
      <c r="BB309" s="486"/>
      <c r="BC309" s="486"/>
      <c r="BD309" s="486"/>
      <c r="BE309" s="486"/>
      <c r="BF309" s="408"/>
      <c r="BG309" s="408"/>
      <c r="BH309" s="416"/>
      <c r="BI309" s="416"/>
      <c r="BJ309" s="416"/>
      <c r="BK309" s="416"/>
      <c r="BL309" s="416"/>
      <c r="BM309" s="408"/>
      <c r="BN309" s="408"/>
      <c r="BO309" s="673"/>
    </row>
    <row r="310" spans="1:67" ht="70.5">
      <c r="A310" s="748"/>
      <c r="B310" s="751"/>
      <c r="C310" s="754"/>
      <c r="D310" s="682"/>
      <c r="E310" s="682"/>
      <c r="F310" s="483"/>
      <c r="G310" s="408"/>
      <c r="H310" s="487"/>
      <c r="I310" s="736"/>
      <c r="J310" s="463"/>
      <c r="K310" s="456"/>
      <c r="L310" s="408"/>
      <c r="M310" s="464"/>
      <c r="N310" s="486"/>
      <c r="O310" s="486"/>
      <c r="P310" s="486"/>
      <c r="Q310" s="411"/>
      <c r="R310" s="487"/>
      <c r="S310" s="455"/>
      <c r="T310" s="487"/>
      <c r="U310" s="455"/>
      <c r="V310" s="487" t="s">
        <v>195</v>
      </c>
      <c r="W310" s="455"/>
      <c r="X310" s="458"/>
      <c r="Y310" s="455"/>
      <c r="Z310" s="455"/>
      <c r="AA310" s="464"/>
      <c r="AB310" s="243">
        <v>3</v>
      </c>
      <c r="AC310" s="259" t="s">
        <v>2217</v>
      </c>
      <c r="AD310" s="239">
        <v>4</v>
      </c>
      <c r="AE310" s="237" t="s">
        <v>2211</v>
      </c>
      <c r="AF310" s="245" t="str">
        <f t="shared" si="16"/>
        <v>Probabilidad</v>
      </c>
      <c r="AG310" s="246" t="s">
        <v>1655</v>
      </c>
      <c r="AH310" s="241">
        <f t="shared" si="17"/>
        <v>0.15</v>
      </c>
      <c r="AI310" s="246" t="s">
        <v>1645</v>
      </c>
      <c r="AJ310" s="241">
        <f t="shared" si="18"/>
        <v>0.15</v>
      </c>
      <c r="AK310" s="247">
        <f t="shared" si="19"/>
        <v>0.3</v>
      </c>
      <c r="AL310" s="248">
        <f>IFERROR(IF(AND(AF309="Probabilidad",AF310="Probabilidad"),(AL309-(+AL309*AK310)),IF(AND(AF309="Impacto",AF310="Probabilidad"),(AL308-(+AL308*AK310)),IF(AF310="Impacto",AL309,""))),"")</f>
        <v>8.3999999999999991E-2</v>
      </c>
      <c r="AM310" s="248">
        <f>IFERROR(IF(AND(AF309="Impacto",AF310="Impacto"),(AM309-(+AM309*AK310)),IF(AND(AF309="Probabilidad",AF310="Impacto"),(AM308-(+AM308*AK310)),IF(AF310="Probabilidad",AM309,""))),"")</f>
        <v>0.4</v>
      </c>
      <c r="AN310" s="249" t="s">
        <v>99</v>
      </c>
      <c r="AO310" s="249" t="s">
        <v>100</v>
      </c>
      <c r="AP310" s="249" t="s">
        <v>101</v>
      </c>
      <c r="AQ310" s="487"/>
      <c r="AR310" s="463"/>
      <c r="AS310" s="463"/>
      <c r="AT310" s="464"/>
      <c r="AU310" s="463"/>
      <c r="AV310" s="463"/>
      <c r="AW310" s="464"/>
      <c r="AX310" s="464"/>
      <c r="AY310" s="464"/>
      <c r="AZ310" s="487"/>
      <c r="BA310" s="486"/>
      <c r="BB310" s="486"/>
      <c r="BC310" s="486"/>
      <c r="BD310" s="486"/>
      <c r="BE310" s="486"/>
      <c r="BF310" s="408"/>
      <c r="BG310" s="408"/>
      <c r="BH310" s="416"/>
      <c r="BI310" s="416"/>
      <c r="BJ310" s="416"/>
      <c r="BK310" s="416"/>
      <c r="BL310" s="416"/>
      <c r="BM310" s="408"/>
      <c r="BN310" s="408"/>
      <c r="BO310" s="673"/>
    </row>
    <row r="311" spans="1:67" ht="70.5">
      <c r="A311" s="748"/>
      <c r="B311" s="751"/>
      <c r="C311" s="754"/>
      <c r="D311" s="682"/>
      <c r="E311" s="682"/>
      <c r="F311" s="483"/>
      <c r="G311" s="408"/>
      <c r="H311" s="487"/>
      <c r="I311" s="736"/>
      <c r="J311" s="463"/>
      <c r="K311" s="456"/>
      <c r="L311" s="408"/>
      <c r="M311" s="464"/>
      <c r="N311" s="486"/>
      <c r="O311" s="486"/>
      <c r="P311" s="486"/>
      <c r="Q311" s="411"/>
      <c r="R311" s="487"/>
      <c r="S311" s="455"/>
      <c r="T311" s="487"/>
      <c r="U311" s="455"/>
      <c r="V311" s="487" t="s">
        <v>195</v>
      </c>
      <c r="W311" s="455"/>
      <c r="X311" s="458"/>
      <c r="Y311" s="455"/>
      <c r="Z311" s="455"/>
      <c r="AA311" s="464"/>
      <c r="AB311" s="243">
        <v>4</v>
      </c>
      <c r="AC311" s="259" t="s">
        <v>2218</v>
      </c>
      <c r="AD311" s="239">
        <v>4</v>
      </c>
      <c r="AE311" s="237" t="s">
        <v>2211</v>
      </c>
      <c r="AF311" s="245" t="str">
        <f t="shared" si="16"/>
        <v>Probabilidad</v>
      </c>
      <c r="AG311" s="246" t="s">
        <v>97</v>
      </c>
      <c r="AH311" s="241">
        <f t="shared" si="17"/>
        <v>0.25</v>
      </c>
      <c r="AI311" s="246" t="s">
        <v>1645</v>
      </c>
      <c r="AJ311" s="241">
        <f t="shared" si="18"/>
        <v>0.15</v>
      </c>
      <c r="AK311" s="247">
        <f t="shared" si="19"/>
        <v>0.4</v>
      </c>
      <c r="AL311" s="248">
        <f>IFERROR(IF(AND(AF310="Probabilidad",AF311="Probabilidad"),(AL310-(+AL310*AK311)),IF(AND(AF310="Impacto",AF311="Probabilidad"),(AL309-(+AL309*AK311)),IF(AF311="Impacto",AL310,""))),"")</f>
        <v>5.0399999999999993E-2</v>
      </c>
      <c r="AM311" s="248">
        <f>IFERROR(IF(AND(AF310="Impacto",AF311="Impacto"),(AM310-(+AM310*AK311)),IF(AND(AF310="Probabilidad",AF311="Impacto"),(AM309-(+AM309*AK311)),IF(AF311="Probabilidad",AM310,""))),"")</f>
        <v>0.4</v>
      </c>
      <c r="AN311" s="249" t="s">
        <v>99</v>
      </c>
      <c r="AO311" s="249" t="s">
        <v>100</v>
      </c>
      <c r="AP311" s="249" t="s">
        <v>101</v>
      </c>
      <c r="AQ311" s="487"/>
      <c r="AR311" s="463"/>
      <c r="AS311" s="463"/>
      <c r="AT311" s="464"/>
      <c r="AU311" s="463"/>
      <c r="AV311" s="463"/>
      <c r="AW311" s="464"/>
      <c r="AX311" s="464"/>
      <c r="AY311" s="464"/>
      <c r="AZ311" s="487"/>
      <c r="BA311" s="486"/>
      <c r="BB311" s="486"/>
      <c r="BC311" s="486"/>
      <c r="BD311" s="486"/>
      <c r="BE311" s="486"/>
      <c r="BF311" s="408"/>
      <c r="BG311" s="408"/>
      <c r="BH311" s="416"/>
      <c r="BI311" s="416"/>
      <c r="BJ311" s="416"/>
      <c r="BK311" s="416"/>
      <c r="BL311" s="416"/>
      <c r="BM311" s="408"/>
      <c r="BN311" s="408"/>
      <c r="BO311" s="673"/>
    </row>
    <row r="312" spans="1:67" ht="76.5">
      <c r="A312" s="748"/>
      <c r="B312" s="751"/>
      <c r="C312" s="754"/>
      <c r="D312" s="682"/>
      <c r="E312" s="682"/>
      <c r="F312" s="483"/>
      <c r="G312" s="408"/>
      <c r="H312" s="487"/>
      <c r="I312" s="736"/>
      <c r="J312" s="463"/>
      <c r="K312" s="456"/>
      <c r="L312" s="408"/>
      <c r="M312" s="464"/>
      <c r="N312" s="486"/>
      <c r="O312" s="486"/>
      <c r="P312" s="486"/>
      <c r="Q312" s="411"/>
      <c r="R312" s="487"/>
      <c r="S312" s="455"/>
      <c r="T312" s="487"/>
      <c r="U312" s="455"/>
      <c r="V312" s="487" t="s">
        <v>195</v>
      </c>
      <c r="W312" s="455"/>
      <c r="X312" s="458"/>
      <c r="Y312" s="455"/>
      <c r="Z312" s="455"/>
      <c r="AA312" s="464"/>
      <c r="AB312" s="243">
        <v>5</v>
      </c>
      <c r="AC312" s="259" t="s">
        <v>2219</v>
      </c>
      <c r="AD312" s="239">
        <v>1</v>
      </c>
      <c r="AE312" s="237" t="s">
        <v>2211</v>
      </c>
      <c r="AF312" s="245" t="str">
        <f t="shared" si="16"/>
        <v>Impacto</v>
      </c>
      <c r="AG312" s="246" t="s">
        <v>1656</v>
      </c>
      <c r="AH312" s="241">
        <f t="shared" si="17"/>
        <v>0.1</v>
      </c>
      <c r="AI312" s="246" t="s">
        <v>1645</v>
      </c>
      <c r="AJ312" s="241">
        <f t="shared" si="18"/>
        <v>0.15</v>
      </c>
      <c r="AK312" s="247">
        <f t="shared" si="19"/>
        <v>0.25</v>
      </c>
      <c r="AL312" s="248">
        <f>IFERROR(IF(AND(AF311="Probabilidad",AF312="Probabilidad"),(AL311-(+AL311*AK312)),IF(AND(AF311="Impacto",AF312="Probabilidad"),(AL310-(+AL310*AK312)),IF(AF312="Impacto",AL311,""))),"")</f>
        <v>5.0399999999999993E-2</v>
      </c>
      <c r="AM312" s="248">
        <f>IFERROR(IF(AND(AF311="Impacto",AF312="Impacto"),(AM311-(+AM311*AK312)),IF(AND(AF311="Probabilidad",AF312="Impacto"),(AM310-(+AM310*AK312)),IF(AF312="Probabilidad",AM311,""))),"")</f>
        <v>0.30000000000000004</v>
      </c>
      <c r="AN312" s="249" t="s">
        <v>99</v>
      </c>
      <c r="AO312" s="249" t="s">
        <v>100</v>
      </c>
      <c r="AP312" s="249" t="s">
        <v>101</v>
      </c>
      <c r="AQ312" s="487"/>
      <c r="AR312" s="463"/>
      <c r="AS312" s="463"/>
      <c r="AT312" s="464"/>
      <c r="AU312" s="463"/>
      <c r="AV312" s="463"/>
      <c r="AW312" s="464"/>
      <c r="AX312" s="464"/>
      <c r="AY312" s="464"/>
      <c r="AZ312" s="487"/>
      <c r="BA312" s="486"/>
      <c r="BB312" s="486"/>
      <c r="BC312" s="486"/>
      <c r="BD312" s="486"/>
      <c r="BE312" s="486"/>
      <c r="BF312" s="408"/>
      <c r="BG312" s="408"/>
      <c r="BH312" s="416"/>
      <c r="BI312" s="416"/>
      <c r="BJ312" s="416"/>
      <c r="BK312" s="416"/>
      <c r="BL312" s="416"/>
      <c r="BM312" s="408"/>
      <c r="BN312" s="408"/>
      <c r="BO312" s="673"/>
    </row>
    <row r="313" spans="1:67" ht="70.5">
      <c r="A313" s="748"/>
      <c r="B313" s="751"/>
      <c r="C313" s="754"/>
      <c r="D313" s="682" t="s">
        <v>1470</v>
      </c>
      <c r="E313" s="682" t="s">
        <v>441</v>
      </c>
      <c r="F313" s="483">
        <v>13</v>
      </c>
      <c r="G313" s="408" t="s">
        <v>2220</v>
      </c>
      <c r="H313" s="487" t="s">
        <v>1735</v>
      </c>
      <c r="I313" s="736" t="s">
        <v>1473</v>
      </c>
      <c r="J313" s="463" t="s">
        <v>2221</v>
      </c>
      <c r="K313" s="456" t="s">
        <v>192</v>
      </c>
      <c r="L313" s="408" t="s">
        <v>408</v>
      </c>
      <c r="M313" s="464" t="s">
        <v>1475</v>
      </c>
      <c r="N313" s="738" t="s">
        <v>2222</v>
      </c>
      <c r="O313" s="738" t="s">
        <v>2223</v>
      </c>
      <c r="P313" s="486" t="s">
        <v>114</v>
      </c>
      <c r="Q313" s="411" t="s">
        <v>114</v>
      </c>
      <c r="R313" s="487" t="s">
        <v>129</v>
      </c>
      <c r="S313" s="455">
        <f>IF(R313="Muy Alta",100%,IF(R313="Alta",80%,IF(R313="Media",60%,IF(R313="Baja",40%,IF(R313="Muy Baja",20%,"")))))</f>
        <v>0.4</v>
      </c>
      <c r="T313" s="487" t="s">
        <v>125</v>
      </c>
      <c r="U313" s="455">
        <f>IF(T313="Catastrófico",100%,IF(T313="Mayor",80%,IF(T313="Moderado",60%,IF(T313="Menor",40%,IF(T313="Leve",20%,"")))))</f>
        <v>0.2</v>
      </c>
      <c r="V313" s="487" t="s">
        <v>130</v>
      </c>
      <c r="W313" s="455">
        <f>IF(V313="Catastrófico",100%,IF(V313="Mayor",80%,IF(V313="Moderado",60%,IF(V313="Menor",40%,IF(V313="Leve",20%,"")))))</f>
        <v>0.6</v>
      </c>
      <c r="X313" s="458" t="str">
        <f>IF(Y313=100%,"Catastrófico",IF(Y313=80%,"Mayor",IF(Y313=60%,"Moderado",IF(Y313=40%,"Menor",IF(Y313=20%,"Leve","")))))</f>
        <v>Moderado</v>
      </c>
      <c r="Y313" s="455">
        <f>IF(AND(U313="",W313=""),"",MAX(U313,W313))</f>
        <v>0.6</v>
      </c>
      <c r="Z313" s="455" t="str">
        <f>CONCATENATE(R313,X313)</f>
        <v>BajaModerado</v>
      </c>
      <c r="AA313" s="464" t="str">
        <f>IF(Z313="Muy AltaLeve","Alto",IF(Z313="Muy AltaMenor","Alto",IF(Z313="Muy AltaModerado","Alto",IF(Z313="Muy AltaMayor","Alto",IF(Z313="Muy AltaCatastrófico","Extremo",IF(Z313="AltaLeve","Moderado",IF(Z313="AltaMenor","Moderado",IF(Z313="AltaModerado","Alto",IF(Z313="AltaMayor","Alto",IF(Z313="AltaCatastrófico","Extremo",IF(Z313="MediaLeve","Moderado",IF(Z313="MediaMenor","Moderado",IF(Z313="MediaModerado","Moderado",IF(Z313="MediaMayor","Alto",IF(Z313="MediaCatastrófico","Extremo",IF(Z313="BajaLeve","Bajo",IF(Z313="BajaMenor","Moderado",IF(Z313="BajaModerado","Moderado",IF(Z313="BajaMayor","Alto",IF(Z313="BajaCatastrófico","Extremo",IF(Z313="Muy BajaLeve","Bajo",IF(Z313="Muy BajaMenor","Bajo",IF(Z313="Muy BajaModerado","Moderado",IF(Z313="Muy BajaMayor","Alto",IF(Z313="Muy BajaCatastrófico","Extremo","")))))))))))))))))))))))))</f>
        <v>Moderado</v>
      </c>
      <c r="AB313" s="243">
        <v>1</v>
      </c>
      <c r="AC313" s="262" t="s">
        <v>2224</v>
      </c>
      <c r="AD313" s="239">
        <v>1</v>
      </c>
      <c r="AE313" s="237" t="s">
        <v>1575</v>
      </c>
      <c r="AF313" s="245" t="str">
        <f t="shared" si="16"/>
        <v>Probabilidad</v>
      </c>
      <c r="AG313" s="246" t="s">
        <v>1644</v>
      </c>
      <c r="AH313" s="241">
        <f t="shared" si="17"/>
        <v>0.25</v>
      </c>
      <c r="AI313" s="246" t="s">
        <v>710</v>
      </c>
      <c r="AJ313" s="241">
        <f t="shared" si="18"/>
        <v>0.25</v>
      </c>
      <c r="AK313" s="247">
        <f t="shared" si="19"/>
        <v>0.5</v>
      </c>
      <c r="AL313" s="248">
        <f>IFERROR(IF(AF313="Probabilidad",(S313-(+S313*AK313)),IF(AF313="Impacto",S313,"")),"")</f>
        <v>0.2</v>
      </c>
      <c r="AM313" s="248">
        <f>IFERROR(IF(AF313="Impacto",(Y313-(+Y313*AK313)),IF(AF313="Probabilidad",Y313,"")),"")</f>
        <v>0.6</v>
      </c>
      <c r="AN313" s="249" t="s">
        <v>99</v>
      </c>
      <c r="AO313" s="249" t="s">
        <v>100</v>
      </c>
      <c r="AP313" s="249" t="s">
        <v>101</v>
      </c>
      <c r="AQ313" s="487" t="s">
        <v>2162</v>
      </c>
      <c r="AR313" s="462">
        <f>S313</f>
        <v>0.4</v>
      </c>
      <c r="AS313" s="462">
        <f>IF(AL313="","",MIN(AL313:AL315))</f>
        <v>0.12</v>
      </c>
      <c r="AT313" s="464" t="str">
        <f>IFERROR(IF(AS313="","",IF(AS313&lt;=0.2,"Muy Baja",IF(AS313&lt;=0.4,"Baja",IF(AS313&lt;=0.6,"Media",IF(AS313&lt;=0.8,"Alta","Muy Alta"))))),"")</f>
        <v>Muy Baja</v>
      </c>
      <c r="AU313" s="462">
        <f>Y313</f>
        <v>0.6</v>
      </c>
      <c r="AV313" s="462">
        <f>IF(AM313="","",MIN(AM313:AM315))</f>
        <v>0.44999999999999996</v>
      </c>
      <c r="AW313" s="464" t="str">
        <f>IFERROR(IF(AV313="","",IF(AV313&lt;=0.2,"Leve",IF(AV313&lt;=0.4,"Menor",IF(AV313&lt;=0.6,"Moderado",IF(AV313&lt;=0.8,"Mayor","Catastrófico"))))),"")</f>
        <v>Moderado</v>
      </c>
      <c r="AX313" s="464" t="str">
        <f>AA313</f>
        <v>Moderado</v>
      </c>
      <c r="AY313" s="464" t="str">
        <f>IFERROR(IF(OR(AND(AT313="Muy Baja",AW313="Leve"),AND(AT313="Muy Baja",AW313="Menor"),AND(AT313="Baja",AW313="Leve")),"Bajo",IF(OR(AND(AT313="Muy baja",AW313="Moderado"),AND(AT313="Baja",AW313="Menor"),AND(AT313="Baja",AW313="Moderado"),AND(AT313="Media",AW313="Leve"),AND(AT313="Media",AW313="Menor"),AND(AT313="Media",AW313="Moderado"),AND(AT313="Alta",AW313="Leve"),AND(AT313="Alta",AW313="Menor")),"Moderado",IF(OR(AND(AT313="Muy Baja",AW313="Mayor"),AND(AT313="Baja",AW313="Mayor"),AND(AT313="Media",AW313="Mayor"),AND(AT313="Alta",AW313="Moderado"),AND(AT313="Alta",AW313="Mayor"),AND(AT313="Muy Alta",AW313="Leve"),AND(AT313="Muy Alta",AW313="Menor"),AND(AT313="Muy Alta",AW313="Moderado"),AND(AT313="Muy Alta",AW313="Mayor")),"Alto",IF(OR(AND(AT313="Muy Baja",AW313="Catastrófico"),AND(AT313="Baja",AW313="Catastrófico"),AND(AT313="Media",AW313="Catastrófico"),AND(AT313="Alta",AW313="Catastrófico"),AND(AT313="Muy Alta",AW313="Catastrófico")),"Extremo","")))),"")</f>
        <v>Moderado</v>
      </c>
      <c r="AZ313" s="487" t="s">
        <v>105</v>
      </c>
      <c r="BA313" s="486" t="s">
        <v>2124</v>
      </c>
      <c r="BB313" s="486" t="s">
        <v>2225</v>
      </c>
      <c r="BC313" s="486" t="s">
        <v>2126</v>
      </c>
      <c r="BD313" s="486" t="s">
        <v>2226</v>
      </c>
      <c r="BE313" s="724" t="s">
        <v>265</v>
      </c>
      <c r="BF313" s="408" t="s">
        <v>2227</v>
      </c>
      <c r="BG313" s="408" t="s">
        <v>2228</v>
      </c>
      <c r="BH313" s="416">
        <v>0.25</v>
      </c>
      <c r="BI313" s="416"/>
      <c r="BJ313" s="416"/>
      <c r="BK313" s="416"/>
      <c r="BL313" s="416" t="s">
        <v>114</v>
      </c>
      <c r="BM313" s="408" t="s">
        <v>2129</v>
      </c>
      <c r="BN313" s="408" t="s">
        <v>133</v>
      </c>
      <c r="BO313" s="673" t="s">
        <v>133</v>
      </c>
    </row>
    <row r="314" spans="1:67" ht="70.5">
      <c r="A314" s="748"/>
      <c r="B314" s="751"/>
      <c r="C314" s="754"/>
      <c r="D314" s="682"/>
      <c r="E314" s="682"/>
      <c r="F314" s="483"/>
      <c r="G314" s="408"/>
      <c r="H314" s="487"/>
      <c r="I314" s="736"/>
      <c r="J314" s="463"/>
      <c r="K314" s="456"/>
      <c r="L314" s="408"/>
      <c r="M314" s="464"/>
      <c r="N314" s="738"/>
      <c r="O314" s="738"/>
      <c r="P314" s="486"/>
      <c r="Q314" s="411"/>
      <c r="R314" s="487" t="s">
        <v>129</v>
      </c>
      <c r="S314" s="455"/>
      <c r="T314" s="487"/>
      <c r="U314" s="455"/>
      <c r="V314" s="487" t="s">
        <v>130</v>
      </c>
      <c r="W314" s="455"/>
      <c r="X314" s="458"/>
      <c r="Y314" s="455"/>
      <c r="Z314" s="455"/>
      <c r="AA314" s="464"/>
      <c r="AB314" s="243">
        <v>2</v>
      </c>
      <c r="AC314" s="262" t="s">
        <v>2229</v>
      </c>
      <c r="AD314" s="239">
        <v>2</v>
      </c>
      <c r="AE314" s="237" t="s">
        <v>1820</v>
      </c>
      <c r="AF314" s="245" t="str">
        <f t="shared" si="16"/>
        <v>Probabilidad</v>
      </c>
      <c r="AG314" s="246" t="s">
        <v>97</v>
      </c>
      <c r="AH314" s="241">
        <f t="shared" si="17"/>
        <v>0.25</v>
      </c>
      <c r="AI314" s="246" t="s">
        <v>98</v>
      </c>
      <c r="AJ314" s="241">
        <f t="shared" si="18"/>
        <v>0.15</v>
      </c>
      <c r="AK314" s="247">
        <f t="shared" si="19"/>
        <v>0.4</v>
      </c>
      <c r="AL314" s="248">
        <f>IFERROR(IF(AND(AF313="Probabilidad",AF314="Probabilidad"),(AL313-(+AL313*AK314)),IF(AF314="Probabilidad",(S313-(+S313*AK314)),IF(AF314="Impacto",AL313,""))),"")</f>
        <v>0.12</v>
      </c>
      <c r="AM314" s="248">
        <f>IFERROR(IF(AND(AF313="Impacto",AF314="Impacto"),(AM313-(+AM313*AK314)),IF(AF314="Impacto",(Y313-(Y313*AK314)),IF(AF314="Probabilidad",AM313,""))),"")</f>
        <v>0.6</v>
      </c>
      <c r="AN314" s="249" t="s">
        <v>99</v>
      </c>
      <c r="AO314" s="249" t="s">
        <v>100</v>
      </c>
      <c r="AP314" s="249" t="s">
        <v>101</v>
      </c>
      <c r="AQ314" s="487"/>
      <c r="AR314" s="463"/>
      <c r="AS314" s="463"/>
      <c r="AT314" s="464"/>
      <c r="AU314" s="463"/>
      <c r="AV314" s="463"/>
      <c r="AW314" s="464"/>
      <c r="AX314" s="464"/>
      <c r="AY314" s="464"/>
      <c r="AZ314" s="487"/>
      <c r="BA314" s="486"/>
      <c r="BB314" s="486"/>
      <c r="BC314" s="486"/>
      <c r="BD314" s="486"/>
      <c r="BE314" s="724"/>
      <c r="BF314" s="408"/>
      <c r="BG314" s="408"/>
      <c r="BH314" s="416"/>
      <c r="BI314" s="416"/>
      <c r="BJ314" s="416"/>
      <c r="BK314" s="416"/>
      <c r="BL314" s="416"/>
      <c r="BM314" s="408"/>
      <c r="BN314" s="408"/>
      <c r="BO314" s="673"/>
    </row>
    <row r="315" spans="1:67" ht="76.5">
      <c r="A315" s="748"/>
      <c r="B315" s="751"/>
      <c r="C315" s="754"/>
      <c r="D315" s="682"/>
      <c r="E315" s="682"/>
      <c r="F315" s="483"/>
      <c r="G315" s="408"/>
      <c r="H315" s="487"/>
      <c r="I315" s="736"/>
      <c r="J315" s="463"/>
      <c r="K315" s="456"/>
      <c r="L315" s="408"/>
      <c r="M315" s="464"/>
      <c r="N315" s="738"/>
      <c r="O315" s="738"/>
      <c r="P315" s="486"/>
      <c r="Q315" s="411"/>
      <c r="R315" s="487" t="s">
        <v>129</v>
      </c>
      <c r="S315" s="455"/>
      <c r="T315" s="487"/>
      <c r="U315" s="455"/>
      <c r="V315" s="487" t="s">
        <v>130</v>
      </c>
      <c r="W315" s="455"/>
      <c r="X315" s="458"/>
      <c r="Y315" s="455"/>
      <c r="Z315" s="455"/>
      <c r="AA315" s="464"/>
      <c r="AB315" s="243">
        <v>3</v>
      </c>
      <c r="AC315" s="259" t="s">
        <v>2196</v>
      </c>
      <c r="AD315" s="239">
        <v>2</v>
      </c>
      <c r="AE315" s="237" t="s">
        <v>2211</v>
      </c>
      <c r="AF315" s="245" t="str">
        <f t="shared" si="16"/>
        <v>Impacto</v>
      </c>
      <c r="AG315" s="246" t="s">
        <v>1656</v>
      </c>
      <c r="AH315" s="241">
        <f t="shared" si="17"/>
        <v>0.1</v>
      </c>
      <c r="AI315" s="246" t="s">
        <v>1645</v>
      </c>
      <c r="AJ315" s="241">
        <f t="shared" si="18"/>
        <v>0.15</v>
      </c>
      <c r="AK315" s="247">
        <f t="shared" si="19"/>
        <v>0.25</v>
      </c>
      <c r="AL315" s="248">
        <f>IFERROR(IF(AND(AF314="Probabilidad",AF315="Probabilidad"),(AL314-(+AL314*AK315)),IF(AND(AF314="Impacto",AF315="Probabilidad"),(AL313-(+AL313*AK315)),IF(AF315="Impacto",AL314,""))),"")</f>
        <v>0.12</v>
      </c>
      <c r="AM315" s="248">
        <f>IFERROR(IF(AND(AF314="Impacto",AF315="Impacto"),(AM314-(+AM314*AK315)),IF(AND(AF314="Probabilidad",AF315="Impacto"),(AM313-(+AM313*AK315)),IF(AF315="Probabilidad",AM314,""))),"")</f>
        <v>0.44999999999999996</v>
      </c>
      <c r="AN315" s="249" t="s">
        <v>99</v>
      </c>
      <c r="AO315" s="249" t="s">
        <v>100</v>
      </c>
      <c r="AP315" s="249" t="s">
        <v>101</v>
      </c>
      <c r="AQ315" s="487"/>
      <c r="AR315" s="463"/>
      <c r="AS315" s="463"/>
      <c r="AT315" s="464"/>
      <c r="AU315" s="463"/>
      <c r="AV315" s="463"/>
      <c r="AW315" s="464"/>
      <c r="AX315" s="464"/>
      <c r="AY315" s="464"/>
      <c r="AZ315" s="487"/>
      <c r="BA315" s="486"/>
      <c r="BB315" s="486"/>
      <c r="BC315" s="486"/>
      <c r="BD315" s="486"/>
      <c r="BE315" s="724"/>
      <c r="BF315" s="408"/>
      <c r="BG315" s="408"/>
      <c r="BH315" s="416"/>
      <c r="BI315" s="416"/>
      <c r="BJ315" s="416"/>
      <c r="BK315" s="416"/>
      <c r="BL315" s="416"/>
      <c r="BM315" s="408"/>
      <c r="BN315" s="408"/>
      <c r="BO315" s="673"/>
    </row>
    <row r="316" spans="1:67" ht="70.5">
      <c r="A316" s="748"/>
      <c r="B316" s="751"/>
      <c r="C316" s="754"/>
      <c r="D316" s="682" t="s">
        <v>1470</v>
      </c>
      <c r="E316" s="682" t="s">
        <v>441</v>
      </c>
      <c r="F316" s="483">
        <v>14</v>
      </c>
      <c r="G316" s="408" t="s">
        <v>2230</v>
      </c>
      <c r="H316" s="487" t="s">
        <v>1735</v>
      </c>
      <c r="I316" s="736" t="s">
        <v>1487</v>
      </c>
      <c r="J316" s="463" t="s">
        <v>2231</v>
      </c>
      <c r="K316" s="456" t="s">
        <v>192</v>
      </c>
      <c r="L316" s="408" t="s">
        <v>408</v>
      </c>
      <c r="M316" s="464" t="s">
        <v>1475</v>
      </c>
      <c r="N316" s="738" t="s">
        <v>2232</v>
      </c>
      <c r="O316" s="738" t="s">
        <v>2233</v>
      </c>
      <c r="P316" s="486" t="s">
        <v>114</v>
      </c>
      <c r="Q316" s="411" t="s">
        <v>114</v>
      </c>
      <c r="R316" s="487" t="s">
        <v>129</v>
      </c>
      <c r="S316" s="455">
        <f>IF(R316="Muy Alta",100%,IF(R316="Alta",80%,IF(R316="Media",60%,IF(R316="Baja",40%,IF(R316="Muy Baja",20%,"")))))</f>
        <v>0.4</v>
      </c>
      <c r="T316" s="487" t="s">
        <v>125</v>
      </c>
      <c r="U316" s="455">
        <f>IF(T316="Catastrófico",100%,IF(T316="Mayor",80%,IF(T316="Moderado",60%,IF(T316="Menor",40%,IF(T316="Leve",20%,"")))))</f>
        <v>0.2</v>
      </c>
      <c r="V316" s="487" t="s">
        <v>92</v>
      </c>
      <c r="W316" s="455">
        <f>IF(V316="Catastrófico",100%,IF(V316="Mayor",80%,IF(V316="Moderado",60%,IF(V316="Menor",40%,IF(V316="Leve",20%,"")))))</f>
        <v>0.8</v>
      </c>
      <c r="X316" s="458" t="str">
        <f>IF(Y316=100%,"Catastrófico",IF(Y316=80%,"Mayor",IF(Y316=60%,"Moderado",IF(Y316=40%,"Menor",IF(Y316=20%,"Leve","")))))</f>
        <v>Mayor</v>
      </c>
      <c r="Y316" s="455">
        <f>IF(AND(U316="",W316=""),"",MAX(U316,W316))</f>
        <v>0.8</v>
      </c>
      <c r="Z316" s="455" t="str">
        <f>CONCATENATE(R316,X316)</f>
        <v>BajaMayor</v>
      </c>
      <c r="AA316" s="464" t="str">
        <f>IF(Z316="Muy AltaLeve","Alto",IF(Z316="Muy AltaMenor","Alto",IF(Z316="Muy AltaModerado","Alto",IF(Z316="Muy AltaMayor","Alto",IF(Z316="Muy AltaCatastrófico","Extremo",IF(Z316="AltaLeve","Moderado",IF(Z316="AltaMenor","Moderado",IF(Z316="AltaModerado","Alto",IF(Z316="AltaMayor","Alto",IF(Z316="AltaCatastrófico","Extremo",IF(Z316="MediaLeve","Moderado",IF(Z316="MediaMenor","Moderado",IF(Z316="MediaModerado","Moderado",IF(Z316="MediaMayor","Alto",IF(Z316="MediaCatastrófico","Extremo",IF(Z316="BajaLeve","Bajo",IF(Z316="BajaMenor","Moderado",IF(Z316="BajaModerado","Moderado",IF(Z316="BajaMayor","Alto",IF(Z316="BajaCatastrófico","Extremo",IF(Z316="Muy BajaLeve","Bajo",IF(Z316="Muy BajaMenor","Bajo",IF(Z316="Muy BajaModerado","Moderado",IF(Z316="Muy BajaMayor","Alto",IF(Z316="Muy BajaCatastrófico","Extremo","")))))))))))))))))))))))))</f>
        <v>Alto</v>
      </c>
      <c r="AB316" s="243">
        <v>1</v>
      </c>
      <c r="AC316" s="259" t="s">
        <v>2234</v>
      </c>
      <c r="AD316" s="239">
        <v>1</v>
      </c>
      <c r="AE316" s="237" t="s">
        <v>2211</v>
      </c>
      <c r="AF316" s="245" t="str">
        <f t="shared" si="16"/>
        <v>Impacto</v>
      </c>
      <c r="AG316" s="246" t="s">
        <v>1656</v>
      </c>
      <c r="AH316" s="241">
        <f t="shared" si="17"/>
        <v>0.1</v>
      </c>
      <c r="AI316" s="246" t="s">
        <v>1645</v>
      </c>
      <c r="AJ316" s="241">
        <f t="shared" si="18"/>
        <v>0.15</v>
      </c>
      <c r="AK316" s="247">
        <f t="shared" si="19"/>
        <v>0.25</v>
      </c>
      <c r="AL316" s="248">
        <f>IFERROR(IF(AF316="Probabilidad",(S316-(+S316*AK316)),IF(AF316="Impacto",S316,"")),"")</f>
        <v>0.4</v>
      </c>
      <c r="AM316" s="248">
        <f>IFERROR(IF(AF316="Impacto",(Y316-(+Y316*AK316)),IF(AF316="Probabilidad",Y316,"")),"")</f>
        <v>0.60000000000000009</v>
      </c>
      <c r="AN316" s="249" t="s">
        <v>99</v>
      </c>
      <c r="AO316" s="249" t="s">
        <v>100</v>
      </c>
      <c r="AP316" s="249" t="s">
        <v>101</v>
      </c>
      <c r="AQ316" s="487" t="s">
        <v>2162</v>
      </c>
      <c r="AR316" s="462">
        <f>S316</f>
        <v>0.4</v>
      </c>
      <c r="AS316" s="462">
        <f>IF(AL316="","",MIN(AL316:AL319))</f>
        <v>0.24</v>
      </c>
      <c r="AT316" s="464" t="str">
        <f>IFERROR(IF(AS316="","",IF(AS316&lt;=0.2,"Muy Baja",IF(AS316&lt;=0.4,"Baja",IF(AS316&lt;=0.6,"Media",IF(AS316&lt;=0.8,"Alta","Muy Alta"))))),"")</f>
        <v>Baja</v>
      </c>
      <c r="AU316" s="462">
        <f>Y316</f>
        <v>0.8</v>
      </c>
      <c r="AV316" s="462">
        <f>IF(AM316="","",MIN(AM316:AM319))</f>
        <v>0.33750000000000002</v>
      </c>
      <c r="AW316" s="464" t="str">
        <f>IFERROR(IF(AV316="","",IF(AV316&lt;=0.2,"Leve",IF(AV316&lt;=0.4,"Menor",IF(AV316&lt;=0.6,"Moderado",IF(AV316&lt;=0.8,"Mayor","Catastrófico"))))),"")</f>
        <v>Menor</v>
      </c>
      <c r="AX316" s="464" t="str">
        <f>AA316</f>
        <v>Alto</v>
      </c>
      <c r="AY316" s="464" t="str">
        <f>IFERROR(IF(OR(AND(AT316="Muy Baja",AW316="Leve"),AND(AT316="Muy Baja",AW316="Menor"),AND(AT316="Baja",AW316="Leve")),"Bajo",IF(OR(AND(AT316="Muy baja",AW316="Moderado"),AND(AT316="Baja",AW316="Menor"),AND(AT316="Baja",AW316="Moderado"),AND(AT316="Media",AW316="Leve"),AND(AT316="Media",AW316="Menor"),AND(AT316="Media",AW316="Moderado"),AND(AT316="Alta",AW316="Leve"),AND(AT316="Alta",AW316="Menor")),"Moderado",IF(OR(AND(AT316="Muy Baja",AW316="Mayor"),AND(AT316="Baja",AW316="Mayor"),AND(AT316="Media",AW316="Mayor"),AND(AT316="Alta",AW316="Moderado"),AND(AT316="Alta",AW316="Mayor"),AND(AT316="Muy Alta",AW316="Leve"),AND(AT316="Muy Alta",AW316="Menor"),AND(AT316="Muy Alta",AW316="Moderado"),AND(AT316="Muy Alta",AW316="Mayor")),"Alto",IF(OR(AND(AT316="Muy Baja",AW316="Catastrófico"),AND(AT316="Baja",AW316="Catastrófico"),AND(AT316="Media",AW316="Catastrófico"),AND(AT316="Alta",AW316="Catastrófico"),AND(AT316="Muy Alta",AW316="Catastrófico")),"Extremo","")))),"")</f>
        <v>Moderado</v>
      </c>
      <c r="AZ316" s="487" t="s">
        <v>105</v>
      </c>
      <c r="BA316" s="486" t="s">
        <v>2235</v>
      </c>
      <c r="BB316" s="738" t="s">
        <v>2236</v>
      </c>
      <c r="BC316" s="486" t="s">
        <v>2126</v>
      </c>
      <c r="BD316" s="486" t="s">
        <v>2237</v>
      </c>
      <c r="BE316" s="724" t="s">
        <v>265</v>
      </c>
      <c r="BF316" s="408" t="s">
        <v>2238</v>
      </c>
      <c r="BG316" s="408" t="s">
        <v>2239</v>
      </c>
      <c r="BH316" s="416" t="s">
        <v>2143</v>
      </c>
      <c r="BI316" s="416"/>
      <c r="BJ316" s="416"/>
      <c r="BK316" s="416"/>
      <c r="BL316" s="416" t="s">
        <v>114</v>
      </c>
      <c r="BM316" s="408" t="s">
        <v>2129</v>
      </c>
      <c r="BN316" s="408" t="s">
        <v>133</v>
      </c>
      <c r="BO316" s="673" t="s">
        <v>133</v>
      </c>
    </row>
    <row r="317" spans="1:67" ht="70.5">
      <c r="A317" s="748"/>
      <c r="B317" s="751"/>
      <c r="C317" s="754"/>
      <c r="D317" s="682"/>
      <c r="E317" s="682"/>
      <c r="F317" s="483"/>
      <c r="G317" s="408"/>
      <c r="H317" s="487"/>
      <c r="I317" s="736"/>
      <c r="J317" s="463"/>
      <c r="K317" s="456"/>
      <c r="L317" s="408"/>
      <c r="M317" s="464"/>
      <c r="N317" s="738"/>
      <c r="O317" s="738"/>
      <c r="P317" s="486"/>
      <c r="Q317" s="411"/>
      <c r="R317" s="487" t="s">
        <v>129</v>
      </c>
      <c r="S317" s="455"/>
      <c r="T317" s="487"/>
      <c r="U317" s="455"/>
      <c r="V317" s="487"/>
      <c r="W317" s="455"/>
      <c r="X317" s="458"/>
      <c r="Y317" s="455"/>
      <c r="Z317" s="455"/>
      <c r="AA317" s="464"/>
      <c r="AB317" s="243">
        <v>2</v>
      </c>
      <c r="AC317" s="262" t="s">
        <v>2240</v>
      </c>
      <c r="AD317" s="239">
        <v>2</v>
      </c>
      <c r="AE317" s="237" t="s">
        <v>1820</v>
      </c>
      <c r="AF317" s="245" t="str">
        <f t="shared" si="16"/>
        <v>Probabilidad</v>
      </c>
      <c r="AG317" s="246" t="s">
        <v>97</v>
      </c>
      <c r="AH317" s="241">
        <f t="shared" si="17"/>
        <v>0.25</v>
      </c>
      <c r="AI317" s="246" t="s">
        <v>98</v>
      </c>
      <c r="AJ317" s="241">
        <f t="shared" si="18"/>
        <v>0.15</v>
      </c>
      <c r="AK317" s="247">
        <f t="shared" si="19"/>
        <v>0.4</v>
      </c>
      <c r="AL317" s="248">
        <f>IFERROR(IF(AND(AF316="Probabilidad",AF317="Probabilidad"),(AL316-(+AL316*AK317)),IF(AF317="Probabilidad",(S316-(+S316*AK317)),IF(AF317="Impacto",AL316,""))),"")</f>
        <v>0.24</v>
      </c>
      <c r="AM317" s="248">
        <f>IFERROR(IF(AND(AF316="Impacto",AF317="Impacto"),(AM316-(+AM316*AK317)),IF(AF317="Impacto",(Y316-(Y316*AK317)),IF(AF317="Probabilidad",AM316,""))),"")</f>
        <v>0.60000000000000009</v>
      </c>
      <c r="AN317" s="249" t="s">
        <v>99</v>
      </c>
      <c r="AO317" s="249" t="s">
        <v>100</v>
      </c>
      <c r="AP317" s="249" t="s">
        <v>101</v>
      </c>
      <c r="AQ317" s="487"/>
      <c r="AR317" s="463"/>
      <c r="AS317" s="463"/>
      <c r="AT317" s="464"/>
      <c r="AU317" s="463"/>
      <c r="AV317" s="463"/>
      <c r="AW317" s="464"/>
      <c r="AX317" s="464"/>
      <c r="AY317" s="464"/>
      <c r="AZ317" s="487"/>
      <c r="BA317" s="486"/>
      <c r="BB317" s="486"/>
      <c r="BC317" s="486"/>
      <c r="BD317" s="486"/>
      <c r="BE317" s="486"/>
      <c r="BF317" s="408"/>
      <c r="BG317" s="408"/>
      <c r="BH317" s="416"/>
      <c r="BI317" s="416"/>
      <c r="BJ317" s="416"/>
      <c r="BK317" s="416"/>
      <c r="BL317" s="416"/>
      <c r="BM317" s="408"/>
      <c r="BN317" s="408"/>
      <c r="BO317" s="673"/>
    </row>
    <row r="318" spans="1:67" ht="70.5">
      <c r="A318" s="748"/>
      <c r="B318" s="751"/>
      <c r="C318" s="754"/>
      <c r="D318" s="682"/>
      <c r="E318" s="682"/>
      <c r="F318" s="483"/>
      <c r="G318" s="408"/>
      <c r="H318" s="487"/>
      <c r="I318" s="736"/>
      <c r="J318" s="463"/>
      <c r="K318" s="456"/>
      <c r="L318" s="408"/>
      <c r="M318" s="464"/>
      <c r="N318" s="738"/>
      <c r="O318" s="738"/>
      <c r="P318" s="486"/>
      <c r="Q318" s="411"/>
      <c r="R318" s="487" t="s">
        <v>129</v>
      </c>
      <c r="S318" s="455"/>
      <c r="T318" s="487"/>
      <c r="U318" s="455"/>
      <c r="V318" s="487"/>
      <c r="W318" s="455"/>
      <c r="X318" s="458"/>
      <c r="Y318" s="455"/>
      <c r="Z318" s="455"/>
      <c r="AA318" s="464"/>
      <c r="AB318" s="243">
        <v>3</v>
      </c>
      <c r="AC318" s="259" t="s">
        <v>2241</v>
      </c>
      <c r="AD318" s="239">
        <v>3</v>
      </c>
      <c r="AE318" s="237" t="s">
        <v>2211</v>
      </c>
      <c r="AF318" s="245" t="str">
        <f t="shared" si="16"/>
        <v>Impacto</v>
      </c>
      <c r="AG318" s="246" t="s">
        <v>294</v>
      </c>
      <c r="AH318" s="241">
        <f t="shared" si="17"/>
        <v>0.1</v>
      </c>
      <c r="AI318" s="246" t="s">
        <v>1645</v>
      </c>
      <c r="AJ318" s="241">
        <f t="shared" si="18"/>
        <v>0.15</v>
      </c>
      <c r="AK318" s="247">
        <f t="shared" si="19"/>
        <v>0.25</v>
      </c>
      <c r="AL318" s="248">
        <f>IFERROR(IF(AND(AF317="Probabilidad",AF318="Probabilidad"),(AL317-(+AL317*AK318)),IF(AND(AF317="Impacto",AF318="Probabilidad"),(AL316-(+AL316*AK318)),IF(AF318="Impacto",AL317,""))),"")</f>
        <v>0.24</v>
      </c>
      <c r="AM318" s="248">
        <f>IFERROR(IF(AND(AF317="Impacto",AF318="Impacto"),(AM317-(+AM317*AK318)),IF(AND(AF317="Probabilidad",AF318="Impacto"),(AM316-(+AM316*AK318)),IF(AF318="Probabilidad",AM317,""))),"")</f>
        <v>0.45000000000000007</v>
      </c>
      <c r="AN318" s="249" t="s">
        <v>99</v>
      </c>
      <c r="AO318" s="249" t="s">
        <v>100</v>
      </c>
      <c r="AP318" s="249" t="s">
        <v>101</v>
      </c>
      <c r="AQ318" s="487"/>
      <c r="AR318" s="463"/>
      <c r="AS318" s="463"/>
      <c r="AT318" s="464"/>
      <c r="AU318" s="463"/>
      <c r="AV318" s="463"/>
      <c r="AW318" s="464"/>
      <c r="AX318" s="464"/>
      <c r="AY318" s="464"/>
      <c r="AZ318" s="487"/>
      <c r="BA318" s="486"/>
      <c r="BB318" s="486"/>
      <c r="BC318" s="486"/>
      <c r="BD318" s="486"/>
      <c r="BE318" s="486"/>
      <c r="BF318" s="408"/>
      <c r="BG318" s="408"/>
      <c r="BH318" s="416"/>
      <c r="BI318" s="416"/>
      <c r="BJ318" s="416"/>
      <c r="BK318" s="416"/>
      <c r="BL318" s="416"/>
      <c r="BM318" s="408"/>
      <c r="BN318" s="408"/>
      <c r="BO318" s="673"/>
    </row>
    <row r="319" spans="1:67" ht="102">
      <c r="A319" s="748"/>
      <c r="B319" s="751"/>
      <c r="C319" s="754"/>
      <c r="D319" s="682"/>
      <c r="E319" s="682"/>
      <c r="F319" s="483"/>
      <c r="G319" s="408"/>
      <c r="H319" s="487"/>
      <c r="I319" s="736"/>
      <c r="J319" s="463"/>
      <c r="K319" s="456"/>
      <c r="L319" s="408"/>
      <c r="M319" s="464"/>
      <c r="N319" s="738"/>
      <c r="O319" s="738"/>
      <c r="P319" s="486"/>
      <c r="Q319" s="411"/>
      <c r="R319" s="487" t="s">
        <v>129</v>
      </c>
      <c r="S319" s="455"/>
      <c r="T319" s="487"/>
      <c r="U319" s="455"/>
      <c r="V319" s="487"/>
      <c r="W319" s="455"/>
      <c r="X319" s="458"/>
      <c r="Y319" s="455"/>
      <c r="Z319" s="455"/>
      <c r="AA319" s="464"/>
      <c r="AB319" s="243">
        <v>4</v>
      </c>
      <c r="AC319" s="259" t="s">
        <v>2242</v>
      </c>
      <c r="AD319" s="239">
        <v>1</v>
      </c>
      <c r="AE319" s="237" t="s">
        <v>2211</v>
      </c>
      <c r="AF319" s="245" t="str">
        <f t="shared" si="16"/>
        <v>Impacto</v>
      </c>
      <c r="AG319" s="246" t="s">
        <v>294</v>
      </c>
      <c r="AH319" s="241">
        <f t="shared" si="17"/>
        <v>0.1</v>
      </c>
      <c r="AI319" s="246" t="s">
        <v>1645</v>
      </c>
      <c r="AJ319" s="241">
        <f t="shared" si="18"/>
        <v>0.15</v>
      </c>
      <c r="AK319" s="247">
        <f t="shared" si="19"/>
        <v>0.25</v>
      </c>
      <c r="AL319" s="248">
        <f>IFERROR(IF(AND(AF318="Probabilidad",AF319="Probabilidad"),(AL318-(+AL318*AK319)),IF(AND(AF318="Impacto",AF319="Probabilidad"),(AL317-(+AL317*AK319)),IF(AF319="Impacto",AL318,""))),"")</f>
        <v>0.24</v>
      </c>
      <c r="AM319" s="248">
        <f>IFERROR(IF(AND(AF318="Impacto",AF319="Impacto"),(AM318-(+AM318*AK319)),IF(AND(AF318="Probabilidad",AF319="Impacto"),(AM317-(+AM317*AK319)),IF(AF319="Probabilidad",AM318,""))),"")</f>
        <v>0.33750000000000002</v>
      </c>
      <c r="AN319" s="249" t="s">
        <v>99</v>
      </c>
      <c r="AO319" s="249" t="s">
        <v>100</v>
      </c>
      <c r="AP319" s="249" t="s">
        <v>101</v>
      </c>
      <c r="AQ319" s="487"/>
      <c r="AR319" s="463"/>
      <c r="AS319" s="463"/>
      <c r="AT319" s="464"/>
      <c r="AU319" s="463"/>
      <c r="AV319" s="463"/>
      <c r="AW319" s="464"/>
      <c r="AX319" s="464"/>
      <c r="AY319" s="464"/>
      <c r="AZ319" s="487"/>
      <c r="BA319" s="486"/>
      <c r="BB319" s="486"/>
      <c r="BC319" s="486"/>
      <c r="BD319" s="486"/>
      <c r="BE319" s="486"/>
      <c r="BF319" s="408"/>
      <c r="BG319" s="408"/>
      <c r="BH319" s="416"/>
      <c r="BI319" s="416"/>
      <c r="BJ319" s="416"/>
      <c r="BK319" s="416"/>
      <c r="BL319" s="416"/>
      <c r="BM319" s="408"/>
      <c r="BN319" s="408"/>
      <c r="BO319" s="673"/>
    </row>
    <row r="320" spans="1:67" ht="76.5">
      <c r="A320" s="748"/>
      <c r="B320" s="751"/>
      <c r="C320" s="754"/>
      <c r="D320" s="682" t="s">
        <v>1470</v>
      </c>
      <c r="E320" s="682" t="s">
        <v>441</v>
      </c>
      <c r="F320" s="483">
        <v>15</v>
      </c>
      <c r="G320" s="408" t="s">
        <v>2243</v>
      </c>
      <c r="H320" s="487" t="s">
        <v>1735</v>
      </c>
      <c r="I320" s="736" t="s">
        <v>1473</v>
      </c>
      <c r="J320" s="463" t="s">
        <v>2244</v>
      </c>
      <c r="K320" s="456" t="s">
        <v>192</v>
      </c>
      <c r="L320" s="408" t="s">
        <v>408</v>
      </c>
      <c r="M320" s="464" t="s">
        <v>1475</v>
      </c>
      <c r="N320" s="486" t="s">
        <v>2245</v>
      </c>
      <c r="O320" s="486" t="s">
        <v>2246</v>
      </c>
      <c r="P320" s="486" t="s">
        <v>114</v>
      </c>
      <c r="Q320" s="411" t="s">
        <v>114</v>
      </c>
      <c r="R320" s="487" t="s">
        <v>129</v>
      </c>
      <c r="S320" s="455">
        <f>IF(R320="Muy Alta",100%,IF(R320="Alta",80%,IF(R320="Media",60%,IF(R320="Baja",40%,IF(R320="Muy Baja",20%,"")))))</f>
        <v>0.4</v>
      </c>
      <c r="T320" s="487"/>
      <c r="U320" s="455" t="str">
        <f>IF(T320="Catastrófico",100%,IF(T320="Mayor",80%,IF(T320="Moderado",60%,IF(T320="Menor",40%,IF(T320="Leve",20%,"")))))</f>
        <v/>
      </c>
      <c r="V320" s="487" t="s">
        <v>195</v>
      </c>
      <c r="W320" s="455">
        <f>IF(V320="Catastrófico",100%,IF(V320="Mayor",80%,IF(V320="Moderado",60%,IF(V320="Menor",40%,IF(V320="Leve",20%,"")))))</f>
        <v>0.4</v>
      </c>
      <c r="X320" s="458" t="str">
        <f>IF(Y320=100%,"Catastrófico",IF(Y320=80%,"Mayor",IF(Y320=60%,"Moderado",IF(Y320=40%,"Menor",IF(Y320=20%,"Leve","")))))</f>
        <v>Menor</v>
      </c>
      <c r="Y320" s="455">
        <f>IF(AND(U320="",W320=""),"",MAX(U320,W320))</f>
        <v>0.4</v>
      </c>
      <c r="Z320" s="455" t="str">
        <f>CONCATENATE(R320,X320)</f>
        <v>BajaMenor</v>
      </c>
      <c r="AA320" s="464" t="str">
        <f>IF(Z320="Muy AltaLeve","Alto",IF(Z320="Muy AltaMenor","Alto",IF(Z320="Muy AltaModerado","Alto",IF(Z320="Muy AltaMayor","Alto",IF(Z320="Muy AltaCatastrófico","Extremo",IF(Z320="AltaLeve","Moderado",IF(Z320="AltaMenor","Moderado",IF(Z320="AltaModerado","Alto",IF(Z320="AltaMayor","Alto",IF(Z320="AltaCatastrófico","Extremo",IF(Z320="MediaLeve","Moderado",IF(Z320="MediaMenor","Moderado",IF(Z320="MediaModerado","Moderado",IF(Z320="MediaMayor","Alto",IF(Z320="MediaCatastrófico","Extremo",IF(Z320="BajaLeve","Bajo",IF(Z320="BajaMenor","Moderado",IF(Z320="BajaModerado","Moderado",IF(Z320="BajaMayor","Alto",IF(Z320="BajaCatastrófico","Extremo",IF(Z320="Muy BajaLeve","Bajo",IF(Z320="Muy BajaMenor","Bajo",IF(Z320="Muy BajaModerado","Moderado",IF(Z320="Muy BajaMayor","Alto",IF(Z320="Muy BajaCatastrófico","Extremo","")))))))))))))))))))))))))</f>
        <v>Moderado</v>
      </c>
      <c r="AB320" s="243">
        <v>1</v>
      </c>
      <c r="AC320" s="275" t="s">
        <v>2247</v>
      </c>
      <c r="AD320" s="239">
        <v>3</v>
      </c>
      <c r="AE320" s="237" t="s">
        <v>1575</v>
      </c>
      <c r="AF320" s="245" t="s">
        <v>96</v>
      </c>
      <c r="AG320" s="246" t="s">
        <v>1644</v>
      </c>
      <c r="AH320" s="241">
        <v>0.25</v>
      </c>
      <c r="AI320" s="246" t="s">
        <v>710</v>
      </c>
      <c r="AJ320" s="241">
        <v>0.25</v>
      </c>
      <c r="AK320" s="247">
        <v>0.5</v>
      </c>
      <c r="AL320" s="248">
        <v>0.2</v>
      </c>
      <c r="AM320" s="248">
        <v>0.4</v>
      </c>
      <c r="AN320" s="249" t="s">
        <v>99</v>
      </c>
      <c r="AO320" s="249" t="s">
        <v>100</v>
      </c>
      <c r="AP320" s="249" t="s">
        <v>101</v>
      </c>
      <c r="AQ320" s="487" t="s">
        <v>2209</v>
      </c>
      <c r="AR320" s="462">
        <f>S320</f>
        <v>0.4</v>
      </c>
      <c r="AS320" s="462">
        <f>IF(AL320="","",MIN(AL320:AL322))</f>
        <v>0.14000000000000001</v>
      </c>
      <c r="AT320" s="464" t="str">
        <f>IFERROR(IF(AS320="","",IF(AS320&lt;=0.2,"Muy Baja",IF(AS320&lt;=0.4,"Baja",IF(AS320&lt;=0.6,"Media",IF(AS320&lt;=0.8,"Alta","Muy Alta"))))),"")</f>
        <v>Muy Baja</v>
      </c>
      <c r="AU320" s="462">
        <f>Y320</f>
        <v>0.4</v>
      </c>
      <c r="AV320" s="462">
        <f>IF(AM320="","",MIN(AM320:AM322))</f>
        <v>0.30000000000000004</v>
      </c>
      <c r="AW320" s="464" t="str">
        <f>IFERROR(IF(AV320="","",IF(AV320&lt;=0.2,"Leve",IF(AV320&lt;=0.4,"Menor",IF(AV320&lt;=0.6,"Moderado",IF(AV320&lt;=0.8,"Mayor","Catastrófico"))))),"")</f>
        <v>Menor</v>
      </c>
      <c r="AX320" s="464" t="str">
        <f>AA320</f>
        <v>Moderado</v>
      </c>
      <c r="AY320" s="464" t="str">
        <f>IFERROR(IF(OR(AND(AT320="Muy Baja",AW320="Leve"),AND(AT320="Muy Baja",AW320="Menor"),AND(AT320="Baja",AW320="Leve")),"Bajo",IF(OR(AND(AT320="Muy baja",AW320="Moderado"),AND(AT320="Baja",AW320="Menor"),AND(AT320="Baja",AW320="Moderado"),AND(AT320="Media",AW320="Leve"),AND(AT320="Media",AW320="Menor"),AND(AT320="Media",AW320="Moderado"),AND(AT320="Alta",AW320="Leve"),AND(AT320="Alta",AW320="Menor")),"Moderado",IF(OR(AND(AT320="Muy Baja",AW320="Mayor"),AND(AT320="Baja",AW320="Mayor"),AND(AT320="Media",AW320="Mayor"),AND(AT320="Alta",AW320="Moderado"),AND(AT320="Alta",AW320="Mayor"),AND(AT320="Muy Alta",AW320="Leve"),AND(AT320="Muy Alta",AW320="Menor"),AND(AT320="Muy Alta",AW320="Moderado"),AND(AT320="Muy Alta",AW320="Mayor")),"Alto",IF(OR(AND(AT320="Muy Baja",AW320="Catastrófico"),AND(AT320="Baja",AW320="Catastrófico"),AND(AT320="Media",AW320="Catastrófico"),AND(AT320="Alta",AW320="Catastrófico"),AND(AT320="Muy Alta",AW320="Catastrófico")),"Extremo","")))),"")</f>
        <v>Bajo</v>
      </c>
      <c r="AZ320" s="487" t="s">
        <v>132</v>
      </c>
      <c r="BA320" s="486" t="s">
        <v>114</v>
      </c>
      <c r="BB320" s="486" t="s">
        <v>114</v>
      </c>
      <c r="BC320" s="486" t="s">
        <v>114</v>
      </c>
      <c r="BD320" s="486" t="s">
        <v>114</v>
      </c>
      <c r="BE320" s="486" t="s">
        <v>114</v>
      </c>
      <c r="BF320" s="408"/>
      <c r="BG320" s="408"/>
      <c r="BH320" s="416" t="s">
        <v>114</v>
      </c>
      <c r="BI320" s="416"/>
      <c r="BJ320" s="416"/>
      <c r="BK320" s="416"/>
      <c r="BL320" s="416" t="s">
        <v>114</v>
      </c>
      <c r="BM320" s="408" t="s">
        <v>2129</v>
      </c>
      <c r="BN320" s="408" t="s">
        <v>133</v>
      </c>
      <c r="BO320" s="673" t="s">
        <v>133</v>
      </c>
    </row>
    <row r="321" spans="1:67" ht="70.5">
      <c r="A321" s="748"/>
      <c r="B321" s="751"/>
      <c r="C321" s="754"/>
      <c r="D321" s="682"/>
      <c r="E321" s="682"/>
      <c r="F321" s="483"/>
      <c r="G321" s="408"/>
      <c r="H321" s="487"/>
      <c r="I321" s="736"/>
      <c r="J321" s="463"/>
      <c r="K321" s="456"/>
      <c r="L321" s="408"/>
      <c r="M321" s="464"/>
      <c r="N321" s="486"/>
      <c r="O321" s="486"/>
      <c r="P321" s="486"/>
      <c r="Q321" s="411"/>
      <c r="R321" s="487"/>
      <c r="S321" s="455"/>
      <c r="T321" s="487"/>
      <c r="U321" s="455"/>
      <c r="V321" s="487"/>
      <c r="W321" s="455"/>
      <c r="X321" s="458"/>
      <c r="Y321" s="455"/>
      <c r="Z321" s="455"/>
      <c r="AA321" s="464"/>
      <c r="AB321" s="243">
        <v>2</v>
      </c>
      <c r="AC321" s="259" t="s">
        <v>2248</v>
      </c>
      <c r="AD321" s="239">
        <v>1</v>
      </c>
      <c r="AE321" s="237" t="s">
        <v>1575</v>
      </c>
      <c r="AF321" s="245" t="s">
        <v>96</v>
      </c>
      <c r="AG321" s="246" t="s">
        <v>250</v>
      </c>
      <c r="AH321" s="241">
        <v>0.15</v>
      </c>
      <c r="AI321" s="246" t="s">
        <v>98</v>
      </c>
      <c r="AJ321" s="241">
        <v>0.15</v>
      </c>
      <c r="AK321" s="247">
        <v>0.3</v>
      </c>
      <c r="AL321" s="248">
        <v>0.14000000000000001</v>
      </c>
      <c r="AM321" s="248">
        <v>0.4</v>
      </c>
      <c r="AN321" s="249" t="s">
        <v>99</v>
      </c>
      <c r="AO321" s="249" t="s">
        <v>766</v>
      </c>
      <c r="AP321" s="249" t="s">
        <v>101</v>
      </c>
      <c r="AQ321" s="487"/>
      <c r="AR321" s="463"/>
      <c r="AS321" s="463"/>
      <c r="AT321" s="464"/>
      <c r="AU321" s="463"/>
      <c r="AV321" s="463"/>
      <c r="AW321" s="464"/>
      <c r="AX321" s="464"/>
      <c r="AY321" s="464"/>
      <c r="AZ321" s="487"/>
      <c r="BA321" s="486"/>
      <c r="BB321" s="486"/>
      <c r="BC321" s="486"/>
      <c r="BD321" s="486"/>
      <c r="BE321" s="486"/>
      <c r="BF321" s="408"/>
      <c r="BG321" s="408"/>
      <c r="BH321" s="416"/>
      <c r="BI321" s="416"/>
      <c r="BJ321" s="416"/>
      <c r="BK321" s="416"/>
      <c r="BL321" s="416"/>
      <c r="BM321" s="408"/>
      <c r="BN321" s="408"/>
      <c r="BO321" s="673"/>
    </row>
    <row r="322" spans="1:67" ht="76.5">
      <c r="A322" s="748"/>
      <c r="B322" s="751"/>
      <c r="C322" s="754"/>
      <c r="D322" s="682"/>
      <c r="E322" s="682"/>
      <c r="F322" s="483"/>
      <c r="G322" s="408"/>
      <c r="H322" s="487"/>
      <c r="I322" s="736"/>
      <c r="J322" s="463"/>
      <c r="K322" s="456"/>
      <c r="L322" s="408"/>
      <c r="M322" s="464"/>
      <c r="N322" s="486"/>
      <c r="O322" s="486"/>
      <c r="P322" s="486"/>
      <c r="Q322" s="411"/>
      <c r="R322" s="487"/>
      <c r="S322" s="455"/>
      <c r="T322" s="487"/>
      <c r="U322" s="455"/>
      <c r="V322" s="487"/>
      <c r="W322" s="455"/>
      <c r="X322" s="458"/>
      <c r="Y322" s="455"/>
      <c r="Z322" s="455"/>
      <c r="AA322" s="464"/>
      <c r="AB322" s="243">
        <v>3</v>
      </c>
      <c r="AC322" s="259" t="s">
        <v>2249</v>
      </c>
      <c r="AD322" s="239">
        <v>2</v>
      </c>
      <c r="AE322" s="237" t="s">
        <v>1540</v>
      </c>
      <c r="AF322" s="245" t="s">
        <v>293</v>
      </c>
      <c r="AG322" s="246" t="s">
        <v>294</v>
      </c>
      <c r="AH322" s="241">
        <v>0.1</v>
      </c>
      <c r="AI322" s="246" t="s">
        <v>98</v>
      </c>
      <c r="AJ322" s="241">
        <v>0.15</v>
      </c>
      <c r="AK322" s="247">
        <v>0.25</v>
      </c>
      <c r="AL322" s="248">
        <v>0.14000000000000001</v>
      </c>
      <c r="AM322" s="248">
        <v>0.30000000000000004</v>
      </c>
      <c r="AN322" s="249" t="s">
        <v>99</v>
      </c>
      <c r="AO322" s="249" t="s">
        <v>100</v>
      </c>
      <c r="AP322" s="249" t="s">
        <v>101</v>
      </c>
      <c r="AQ322" s="487"/>
      <c r="AR322" s="463"/>
      <c r="AS322" s="463"/>
      <c r="AT322" s="464"/>
      <c r="AU322" s="463"/>
      <c r="AV322" s="463"/>
      <c r="AW322" s="464"/>
      <c r="AX322" s="464"/>
      <c r="AY322" s="464"/>
      <c r="AZ322" s="487"/>
      <c r="BA322" s="486"/>
      <c r="BB322" s="486"/>
      <c r="BC322" s="486"/>
      <c r="BD322" s="486"/>
      <c r="BE322" s="486"/>
      <c r="BF322" s="408"/>
      <c r="BG322" s="408"/>
      <c r="BH322" s="416"/>
      <c r="BI322" s="416"/>
      <c r="BJ322" s="416"/>
      <c r="BK322" s="416"/>
      <c r="BL322" s="416"/>
      <c r="BM322" s="408"/>
      <c r="BN322" s="408"/>
      <c r="BO322" s="673"/>
    </row>
    <row r="323" spans="1:67" ht="76.5">
      <c r="A323" s="748"/>
      <c r="B323" s="751"/>
      <c r="C323" s="754"/>
      <c r="D323" s="682" t="s">
        <v>1470</v>
      </c>
      <c r="E323" s="682" t="s">
        <v>441</v>
      </c>
      <c r="F323" s="483">
        <v>16</v>
      </c>
      <c r="G323" s="408" t="s">
        <v>2250</v>
      </c>
      <c r="H323" s="487" t="s">
        <v>1735</v>
      </c>
      <c r="I323" s="736" t="s">
        <v>1487</v>
      </c>
      <c r="J323" s="463" t="s">
        <v>2251</v>
      </c>
      <c r="K323" s="456" t="s">
        <v>192</v>
      </c>
      <c r="L323" s="408" t="s">
        <v>408</v>
      </c>
      <c r="M323" s="464" t="s">
        <v>1475</v>
      </c>
      <c r="N323" s="486" t="s">
        <v>2252</v>
      </c>
      <c r="O323" s="486" t="s">
        <v>2253</v>
      </c>
      <c r="P323" s="486" t="s">
        <v>114</v>
      </c>
      <c r="Q323" s="411" t="s">
        <v>114</v>
      </c>
      <c r="R323" s="487" t="s">
        <v>129</v>
      </c>
      <c r="S323" s="455">
        <f>IF(R323="Muy Alta",100%,IF(R323="Alta",80%,IF(R323="Media",60%,IF(R323="Baja",40%,IF(R323="Muy Baja",20%,"")))))</f>
        <v>0.4</v>
      </c>
      <c r="T323" s="487"/>
      <c r="U323" s="455" t="str">
        <f>IF(T323="Catastrófico",100%,IF(T323="Mayor",80%,IF(T323="Moderado",60%,IF(T323="Menor",40%,IF(T323="Leve",20%,"")))))</f>
        <v/>
      </c>
      <c r="V323" s="487" t="s">
        <v>130</v>
      </c>
      <c r="W323" s="455">
        <f>IF(V323="Catastrófico",100%,IF(V323="Mayor",80%,IF(V323="Moderado",60%,IF(V323="Menor",40%,IF(V323="Leve",20%,"")))))</f>
        <v>0.6</v>
      </c>
      <c r="X323" s="458" t="str">
        <f>IF(Y323=100%,"Catastrófico",IF(Y323=80%,"Mayor",IF(Y323=60%,"Moderado",IF(Y323=40%,"Menor",IF(Y323=20%,"Leve","")))))</f>
        <v>Moderado</v>
      </c>
      <c r="Y323" s="455">
        <f>IF(AND(U323="",W323=""),"",MAX(U323,W323))</f>
        <v>0.6</v>
      </c>
      <c r="Z323" s="455" t="str">
        <f>CONCATENATE(R323,X323)</f>
        <v>BajaModerado</v>
      </c>
      <c r="AA323" s="464" t="str">
        <f>IF(Z323="Muy AltaLeve","Alto",IF(Z323="Muy AltaMenor","Alto",IF(Z323="Muy AltaModerado","Alto",IF(Z323="Muy AltaMayor","Alto",IF(Z323="Muy AltaCatastrófico","Extremo",IF(Z323="AltaLeve","Moderado",IF(Z323="AltaMenor","Moderado",IF(Z323="AltaModerado","Alto",IF(Z323="AltaMayor","Alto",IF(Z323="AltaCatastrófico","Extremo",IF(Z323="MediaLeve","Moderado",IF(Z323="MediaMenor","Moderado",IF(Z323="MediaModerado","Moderado",IF(Z323="MediaMayor","Alto",IF(Z323="MediaCatastrófico","Extremo",IF(Z323="BajaLeve","Bajo",IF(Z323="BajaMenor","Moderado",IF(Z323="BajaModerado","Moderado",IF(Z323="BajaMayor","Alto",IF(Z323="BajaCatastrófico","Extremo",IF(Z323="Muy BajaLeve","Bajo",IF(Z323="Muy BajaMenor","Bajo",IF(Z323="Muy BajaModerado","Moderado",IF(Z323="Muy BajaMayor","Alto",IF(Z323="Muy BajaCatastrófico","Extremo","")))))))))))))))))))))))))</f>
        <v>Moderado</v>
      </c>
      <c r="AB323" s="243">
        <v>1</v>
      </c>
      <c r="AC323" s="275" t="s">
        <v>2247</v>
      </c>
      <c r="AD323" s="239">
        <v>2</v>
      </c>
      <c r="AE323" s="237" t="s">
        <v>1575</v>
      </c>
      <c r="AF323" s="245" t="str">
        <f t="shared" ref="AF323:AF385" si="20">IF(OR(AG323="Preventivo",AG323="Detectivo"),"Probabilidad",IF(AG323="Correctivo","Impacto",""))</f>
        <v>Probabilidad</v>
      </c>
      <c r="AG323" s="246" t="s">
        <v>1644</v>
      </c>
      <c r="AH323" s="241">
        <f t="shared" ref="AH323:AH386" si="21">IF(AG323="","",IF(AG323="Preventivo",25%,IF(AG323="Detectivo",15%,IF(AG323="Correctivo",10%))))</f>
        <v>0.25</v>
      </c>
      <c r="AI323" s="246" t="s">
        <v>710</v>
      </c>
      <c r="AJ323" s="241">
        <f t="shared" si="18"/>
        <v>0.25</v>
      </c>
      <c r="AK323" s="247">
        <f t="shared" si="19"/>
        <v>0.5</v>
      </c>
      <c r="AL323" s="248">
        <f>IFERROR(IF(AF323="Probabilidad",(S323-(+S323*AK323)),IF(AF323="Impacto",S323,"")),"")</f>
        <v>0.2</v>
      </c>
      <c r="AM323" s="248">
        <f>IFERROR(IF(AF323="Impacto",(Y323-(+Y323*AK323)),IF(AF323="Probabilidad",Y323,"")),"")</f>
        <v>0.6</v>
      </c>
      <c r="AN323" s="249" t="s">
        <v>99</v>
      </c>
      <c r="AO323" s="249" t="s">
        <v>100</v>
      </c>
      <c r="AP323" s="249" t="s">
        <v>101</v>
      </c>
      <c r="AQ323" s="487" t="s">
        <v>2209</v>
      </c>
      <c r="AR323" s="462">
        <f>S323</f>
        <v>0.4</v>
      </c>
      <c r="AS323" s="462">
        <f>IF(AL323="","",MIN(AL323:AL328))</f>
        <v>3.5999999999999997E-2</v>
      </c>
      <c r="AT323" s="464" t="str">
        <f>IFERROR(IF(AS323="","",IF(AS323&lt;=0.2,"Muy Baja",IF(AS323&lt;=0.4,"Baja",IF(AS323&lt;=0.6,"Media",IF(AS323&lt;=0.8,"Alta","Muy Alta"))))),"")</f>
        <v>Muy Baja</v>
      </c>
      <c r="AU323" s="462">
        <f>Y323</f>
        <v>0.6</v>
      </c>
      <c r="AV323" s="462">
        <f>IF(AM323="","",MIN(AM323:AM328))</f>
        <v>0.33749999999999997</v>
      </c>
      <c r="AW323" s="464" t="str">
        <f>IFERROR(IF(AV323="","",IF(AV323&lt;=0.2,"Leve",IF(AV323&lt;=0.4,"Menor",IF(AV323&lt;=0.6,"Moderado",IF(AV323&lt;=0.8,"Mayor","Catastrófico"))))),"")</f>
        <v>Menor</v>
      </c>
      <c r="AX323" s="464" t="str">
        <f>AA323</f>
        <v>Moderado</v>
      </c>
      <c r="AY323" s="464" t="str">
        <f>IFERROR(IF(OR(AND(AT323="Muy Baja",AW323="Leve"),AND(AT323="Muy Baja",AW323="Menor"),AND(AT323="Baja",AW323="Leve")),"Bajo",IF(OR(AND(AT323="Muy baja",AW323="Moderado"),AND(AT323="Baja",AW323="Menor"),AND(AT323="Baja",AW323="Moderado"),AND(AT323="Media",AW323="Leve"),AND(AT323="Media",AW323="Menor"),AND(AT323="Media",AW323="Moderado"),AND(AT323="Alta",AW323="Leve"),AND(AT323="Alta",AW323="Menor")),"Moderado",IF(OR(AND(AT323="Muy Baja",AW323="Mayor"),AND(AT323="Baja",AW323="Mayor"),AND(AT323="Media",AW323="Mayor"),AND(AT323="Alta",AW323="Moderado"),AND(AT323="Alta",AW323="Mayor"),AND(AT323="Muy Alta",AW323="Leve"),AND(AT323="Muy Alta",AW323="Menor"),AND(AT323="Muy Alta",AW323="Moderado"),AND(AT323="Muy Alta",AW323="Mayor")),"Alto",IF(OR(AND(AT323="Muy Baja",AW323="Catastrófico"),AND(AT323="Baja",AW323="Catastrófico"),AND(AT323="Media",AW323="Catastrófico"),AND(AT323="Alta",AW323="Catastrófico"),AND(AT323="Muy Alta",AW323="Catastrófico")),"Extremo","")))),"")</f>
        <v>Bajo</v>
      </c>
      <c r="AZ323" s="487" t="s">
        <v>132</v>
      </c>
      <c r="BA323" s="486" t="s">
        <v>114</v>
      </c>
      <c r="BB323" s="486" t="s">
        <v>114</v>
      </c>
      <c r="BC323" s="486" t="s">
        <v>114</v>
      </c>
      <c r="BD323" s="486" t="s">
        <v>114</v>
      </c>
      <c r="BE323" s="486" t="s">
        <v>114</v>
      </c>
      <c r="BF323" s="408"/>
      <c r="BG323" s="408"/>
      <c r="BH323" s="416" t="s">
        <v>114</v>
      </c>
      <c r="BI323" s="416"/>
      <c r="BJ323" s="416"/>
      <c r="BK323" s="416"/>
      <c r="BL323" s="416" t="s">
        <v>114</v>
      </c>
      <c r="BM323" s="408" t="s">
        <v>2129</v>
      </c>
      <c r="BN323" s="408" t="s">
        <v>133</v>
      </c>
      <c r="BO323" s="673" t="s">
        <v>133</v>
      </c>
    </row>
    <row r="324" spans="1:67" ht="70.5">
      <c r="A324" s="748"/>
      <c r="B324" s="751"/>
      <c r="C324" s="754"/>
      <c r="D324" s="682"/>
      <c r="E324" s="682"/>
      <c r="F324" s="483"/>
      <c r="G324" s="408"/>
      <c r="H324" s="487"/>
      <c r="I324" s="736"/>
      <c r="J324" s="463"/>
      <c r="K324" s="456"/>
      <c r="L324" s="408"/>
      <c r="M324" s="464"/>
      <c r="N324" s="486"/>
      <c r="O324" s="486"/>
      <c r="P324" s="486"/>
      <c r="Q324" s="411"/>
      <c r="R324" s="487"/>
      <c r="S324" s="455"/>
      <c r="T324" s="487"/>
      <c r="U324" s="455"/>
      <c r="V324" s="487"/>
      <c r="W324" s="455"/>
      <c r="X324" s="458"/>
      <c r="Y324" s="455"/>
      <c r="Z324" s="455"/>
      <c r="AA324" s="464"/>
      <c r="AB324" s="243">
        <v>2</v>
      </c>
      <c r="AC324" s="304" t="s">
        <v>2254</v>
      </c>
      <c r="AD324" s="239">
        <v>3</v>
      </c>
      <c r="AE324" s="237" t="s">
        <v>2200</v>
      </c>
      <c r="AF324" s="245" t="str">
        <f t="shared" si="20"/>
        <v>Probabilidad</v>
      </c>
      <c r="AG324" s="246" t="s">
        <v>1644</v>
      </c>
      <c r="AH324" s="241">
        <f t="shared" si="21"/>
        <v>0.25</v>
      </c>
      <c r="AI324" s="246" t="s">
        <v>1645</v>
      </c>
      <c r="AJ324" s="241">
        <f t="shared" si="18"/>
        <v>0.15</v>
      </c>
      <c r="AK324" s="247">
        <f t="shared" si="19"/>
        <v>0.4</v>
      </c>
      <c r="AL324" s="248">
        <f>IFERROR(IF(AND(AF323="Probabilidad",AF324="Probabilidad"),(AL323-(+AL323*AK324)),IF(AF324="Probabilidad",(S323-(+S323*AK324)),IF(AF324="Impacto",AL323,""))),"")</f>
        <v>0.12</v>
      </c>
      <c r="AM324" s="248">
        <f>IFERROR(IF(AND(AF323="Impacto",AF324="Impacto"),(AM323-(+AM323*AK324)),IF(AF324="Impacto",(Y323-(Y323*AK324)),IF(AF324="Probabilidad",AM323,""))),"")</f>
        <v>0.6</v>
      </c>
      <c r="AN324" s="249" t="s">
        <v>99</v>
      </c>
      <c r="AO324" s="249" t="s">
        <v>100</v>
      </c>
      <c r="AP324" s="249" t="s">
        <v>101</v>
      </c>
      <c r="AQ324" s="487"/>
      <c r="AR324" s="463"/>
      <c r="AS324" s="463"/>
      <c r="AT324" s="464"/>
      <c r="AU324" s="463"/>
      <c r="AV324" s="463"/>
      <c r="AW324" s="464"/>
      <c r="AX324" s="464"/>
      <c r="AY324" s="464"/>
      <c r="AZ324" s="487"/>
      <c r="BA324" s="486"/>
      <c r="BB324" s="486"/>
      <c r="BC324" s="486"/>
      <c r="BD324" s="486"/>
      <c r="BE324" s="486"/>
      <c r="BF324" s="408"/>
      <c r="BG324" s="408"/>
      <c r="BH324" s="416"/>
      <c r="BI324" s="416"/>
      <c r="BJ324" s="416"/>
      <c r="BK324" s="416"/>
      <c r="BL324" s="416"/>
      <c r="BM324" s="408"/>
      <c r="BN324" s="408"/>
      <c r="BO324" s="673"/>
    </row>
    <row r="325" spans="1:67" ht="70.5">
      <c r="A325" s="748"/>
      <c r="B325" s="751"/>
      <c r="C325" s="754"/>
      <c r="D325" s="682"/>
      <c r="E325" s="682"/>
      <c r="F325" s="483"/>
      <c r="G325" s="408"/>
      <c r="H325" s="487"/>
      <c r="I325" s="736"/>
      <c r="J325" s="463"/>
      <c r="K325" s="456"/>
      <c r="L325" s="408"/>
      <c r="M325" s="464"/>
      <c r="N325" s="486"/>
      <c r="O325" s="486"/>
      <c r="P325" s="486"/>
      <c r="Q325" s="411"/>
      <c r="R325" s="487"/>
      <c r="S325" s="455"/>
      <c r="T325" s="487"/>
      <c r="U325" s="455"/>
      <c r="V325" s="487"/>
      <c r="W325" s="455"/>
      <c r="X325" s="458"/>
      <c r="Y325" s="455"/>
      <c r="Z325" s="455"/>
      <c r="AA325" s="464"/>
      <c r="AB325" s="243">
        <v>3</v>
      </c>
      <c r="AC325" s="304" t="s">
        <v>2255</v>
      </c>
      <c r="AD325" s="239">
        <v>6</v>
      </c>
      <c r="AE325" s="237" t="s">
        <v>2200</v>
      </c>
      <c r="AF325" s="245" t="str">
        <f t="shared" si="20"/>
        <v>Impacto</v>
      </c>
      <c r="AG325" s="246" t="s">
        <v>1656</v>
      </c>
      <c r="AH325" s="241">
        <f t="shared" si="21"/>
        <v>0.1</v>
      </c>
      <c r="AI325" s="246" t="s">
        <v>1645</v>
      </c>
      <c r="AJ325" s="241">
        <f t="shared" si="18"/>
        <v>0.15</v>
      </c>
      <c r="AK325" s="247">
        <f t="shared" si="19"/>
        <v>0.25</v>
      </c>
      <c r="AL325" s="248">
        <f>IFERROR(IF(AND(AF324="Probabilidad",AF325="Probabilidad"),(AL324-(+AL324*AK325)),IF(AND(AF324="Impacto",AF325="Probabilidad"),(AL323-(+AL323*AK325)),IF(AF325="Impacto",AL324,""))),"")</f>
        <v>0.12</v>
      </c>
      <c r="AM325" s="248">
        <f>IFERROR(IF(AND(AF324="Impacto",AF325="Impacto"),(AM324-(+AM324*AK325)),IF(AND(AF324="Probabilidad",AF325="Impacto"),(AM323-(+AM323*AK325)),IF(AF325="Probabilidad",AM324,""))),"")</f>
        <v>0.44999999999999996</v>
      </c>
      <c r="AN325" s="249" t="s">
        <v>99</v>
      </c>
      <c r="AO325" s="249" t="s">
        <v>100</v>
      </c>
      <c r="AP325" s="249" t="s">
        <v>101</v>
      </c>
      <c r="AQ325" s="487"/>
      <c r="AR325" s="463"/>
      <c r="AS325" s="463"/>
      <c r="AT325" s="464"/>
      <c r="AU325" s="463"/>
      <c r="AV325" s="463"/>
      <c r="AW325" s="464"/>
      <c r="AX325" s="464"/>
      <c r="AY325" s="464"/>
      <c r="AZ325" s="487"/>
      <c r="BA325" s="486"/>
      <c r="BB325" s="486"/>
      <c r="BC325" s="486"/>
      <c r="BD325" s="486"/>
      <c r="BE325" s="486"/>
      <c r="BF325" s="408"/>
      <c r="BG325" s="408"/>
      <c r="BH325" s="416"/>
      <c r="BI325" s="416"/>
      <c r="BJ325" s="416"/>
      <c r="BK325" s="416"/>
      <c r="BL325" s="416"/>
      <c r="BM325" s="408"/>
      <c r="BN325" s="408"/>
      <c r="BO325" s="673"/>
    </row>
    <row r="326" spans="1:67" ht="70.5">
      <c r="A326" s="748"/>
      <c r="B326" s="751"/>
      <c r="C326" s="754"/>
      <c r="D326" s="682"/>
      <c r="E326" s="682"/>
      <c r="F326" s="483"/>
      <c r="G326" s="408"/>
      <c r="H326" s="487"/>
      <c r="I326" s="736"/>
      <c r="J326" s="463"/>
      <c r="K326" s="456"/>
      <c r="L326" s="408"/>
      <c r="M326" s="464"/>
      <c r="N326" s="486"/>
      <c r="O326" s="486"/>
      <c r="P326" s="486"/>
      <c r="Q326" s="411"/>
      <c r="R326" s="487"/>
      <c r="S326" s="455"/>
      <c r="T326" s="487"/>
      <c r="U326" s="455"/>
      <c r="V326" s="487"/>
      <c r="W326" s="455"/>
      <c r="X326" s="458"/>
      <c r="Y326" s="455"/>
      <c r="Z326" s="455"/>
      <c r="AA326" s="464"/>
      <c r="AB326" s="243">
        <v>4</v>
      </c>
      <c r="AC326" s="262" t="s">
        <v>2256</v>
      </c>
      <c r="AD326" s="239" t="s">
        <v>1525</v>
      </c>
      <c r="AE326" s="237" t="s">
        <v>1820</v>
      </c>
      <c r="AF326" s="245" t="str">
        <f t="shared" si="20"/>
        <v>Probabilidad</v>
      </c>
      <c r="AG326" s="246" t="s">
        <v>97</v>
      </c>
      <c r="AH326" s="241">
        <f t="shared" si="21"/>
        <v>0.25</v>
      </c>
      <c r="AI326" s="246" t="s">
        <v>710</v>
      </c>
      <c r="AJ326" s="241">
        <f t="shared" si="18"/>
        <v>0.25</v>
      </c>
      <c r="AK326" s="247">
        <f t="shared" si="19"/>
        <v>0.5</v>
      </c>
      <c r="AL326" s="248">
        <f>IFERROR(IF(AND(AF325="Probabilidad",AF326="Probabilidad"),(AL325-(+AL325*AK326)),IF(AND(AF325="Impacto",AF326="Probabilidad"),(AL324-(+AL324*AK326)),IF(AF326="Impacto",AL325,""))),"")</f>
        <v>0.06</v>
      </c>
      <c r="AM326" s="248">
        <f>IFERROR(IF(AND(AF325="Impacto",AF326="Impacto"),(AM325-(+AM325*AK326)),IF(AND(AF325="Probabilidad",AF326="Impacto"),(AM324-(+AM324*AK326)),IF(AF326="Probabilidad",AM325,""))),"")</f>
        <v>0.44999999999999996</v>
      </c>
      <c r="AN326" s="249" t="s">
        <v>99</v>
      </c>
      <c r="AO326" s="249" t="s">
        <v>100</v>
      </c>
      <c r="AP326" s="249" t="s">
        <v>101</v>
      </c>
      <c r="AQ326" s="487"/>
      <c r="AR326" s="463"/>
      <c r="AS326" s="463"/>
      <c r="AT326" s="464"/>
      <c r="AU326" s="463"/>
      <c r="AV326" s="463"/>
      <c r="AW326" s="464"/>
      <c r="AX326" s="464"/>
      <c r="AY326" s="464"/>
      <c r="AZ326" s="487"/>
      <c r="BA326" s="486"/>
      <c r="BB326" s="486"/>
      <c r="BC326" s="486"/>
      <c r="BD326" s="486"/>
      <c r="BE326" s="486"/>
      <c r="BF326" s="408"/>
      <c r="BG326" s="408"/>
      <c r="BH326" s="416"/>
      <c r="BI326" s="416"/>
      <c r="BJ326" s="416"/>
      <c r="BK326" s="416"/>
      <c r="BL326" s="416"/>
      <c r="BM326" s="408"/>
      <c r="BN326" s="408"/>
      <c r="BO326" s="673"/>
    </row>
    <row r="327" spans="1:67" ht="89.25">
      <c r="A327" s="748"/>
      <c r="B327" s="751"/>
      <c r="C327" s="754"/>
      <c r="D327" s="682"/>
      <c r="E327" s="682"/>
      <c r="F327" s="483"/>
      <c r="G327" s="408"/>
      <c r="H327" s="487"/>
      <c r="I327" s="736"/>
      <c r="J327" s="463"/>
      <c r="K327" s="456"/>
      <c r="L327" s="408"/>
      <c r="M327" s="464"/>
      <c r="N327" s="486"/>
      <c r="O327" s="486"/>
      <c r="P327" s="486"/>
      <c r="Q327" s="411"/>
      <c r="R327" s="487"/>
      <c r="S327" s="455"/>
      <c r="T327" s="487"/>
      <c r="U327" s="455"/>
      <c r="V327" s="487"/>
      <c r="W327" s="455"/>
      <c r="X327" s="458"/>
      <c r="Y327" s="455"/>
      <c r="Z327" s="455"/>
      <c r="AA327" s="464"/>
      <c r="AB327" s="243">
        <v>5</v>
      </c>
      <c r="AC327" s="259" t="s">
        <v>2257</v>
      </c>
      <c r="AD327" s="239">
        <v>1</v>
      </c>
      <c r="AE327" s="237" t="s">
        <v>1540</v>
      </c>
      <c r="AF327" s="245" t="str">
        <f t="shared" si="20"/>
        <v>Probabilidad</v>
      </c>
      <c r="AG327" s="246" t="s">
        <v>1644</v>
      </c>
      <c r="AH327" s="241">
        <f t="shared" si="21"/>
        <v>0.25</v>
      </c>
      <c r="AI327" s="246" t="s">
        <v>1645</v>
      </c>
      <c r="AJ327" s="241">
        <f t="shared" si="18"/>
        <v>0.15</v>
      </c>
      <c r="AK327" s="247">
        <f t="shared" si="19"/>
        <v>0.4</v>
      </c>
      <c r="AL327" s="248">
        <f>IFERROR(IF(AND(AF326="Probabilidad",AF327="Probabilidad"),(AL326-(+AL326*AK327)),IF(AND(AF326="Impacto",AF327="Probabilidad"),(AL325-(+AL325*AK327)),IF(AF327="Impacto",AL326,""))),"")</f>
        <v>3.5999999999999997E-2</v>
      </c>
      <c r="AM327" s="248">
        <f>IFERROR(IF(AND(AF326="Impacto",AF327="Impacto"),(AM326-(+AM326*AK327)),IF(AND(AF326="Probabilidad",AF327="Impacto"),(AM325-(+AM325*AK327)),IF(AF327="Probabilidad",AM326,""))),"")</f>
        <v>0.44999999999999996</v>
      </c>
      <c r="AN327" s="249" t="s">
        <v>99</v>
      </c>
      <c r="AO327" s="249" t="s">
        <v>100</v>
      </c>
      <c r="AP327" s="249" t="s">
        <v>101</v>
      </c>
      <c r="AQ327" s="487"/>
      <c r="AR327" s="463"/>
      <c r="AS327" s="463"/>
      <c r="AT327" s="464"/>
      <c r="AU327" s="463"/>
      <c r="AV327" s="463"/>
      <c r="AW327" s="464"/>
      <c r="AX327" s="464"/>
      <c r="AY327" s="464"/>
      <c r="AZ327" s="487"/>
      <c r="BA327" s="486"/>
      <c r="BB327" s="486"/>
      <c r="BC327" s="486"/>
      <c r="BD327" s="486"/>
      <c r="BE327" s="486"/>
      <c r="BF327" s="408"/>
      <c r="BG327" s="408"/>
      <c r="BH327" s="416"/>
      <c r="BI327" s="416"/>
      <c r="BJ327" s="416"/>
      <c r="BK327" s="416"/>
      <c r="BL327" s="416"/>
      <c r="BM327" s="408"/>
      <c r="BN327" s="408"/>
      <c r="BO327" s="673"/>
    </row>
    <row r="328" spans="1:67" ht="76.5">
      <c r="A328" s="748"/>
      <c r="B328" s="751"/>
      <c r="C328" s="754"/>
      <c r="D328" s="682"/>
      <c r="E328" s="682"/>
      <c r="F328" s="483"/>
      <c r="G328" s="408"/>
      <c r="H328" s="487"/>
      <c r="I328" s="736"/>
      <c r="J328" s="463"/>
      <c r="K328" s="456"/>
      <c r="L328" s="408"/>
      <c r="M328" s="464"/>
      <c r="N328" s="486"/>
      <c r="O328" s="486"/>
      <c r="P328" s="486"/>
      <c r="Q328" s="411"/>
      <c r="R328" s="487"/>
      <c r="S328" s="455"/>
      <c r="T328" s="487"/>
      <c r="U328" s="455"/>
      <c r="V328" s="487"/>
      <c r="W328" s="455"/>
      <c r="X328" s="458"/>
      <c r="Y328" s="455"/>
      <c r="Z328" s="455"/>
      <c r="AA328" s="464"/>
      <c r="AB328" s="243">
        <v>6</v>
      </c>
      <c r="AC328" s="259" t="s">
        <v>2258</v>
      </c>
      <c r="AD328" s="239">
        <v>4.5999999999999996</v>
      </c>
      <c r="AE328" s="237" t="s">
        <v>1540</v>
      </c>
      <c r="AF328" s="245" t="str">
        <f t="shared" si="20"/>
        <v>Impacto</v>
      </c>
      <c r="AG328" s="246" t="s">
        <v>1656</v>
      </c>
      <c r="AH328" s="241">
        <f t="shared" si="21"/>
        <v>0.1</v>
      </c>
      <c r="AI328" s="246" t="s">
        <v>1645</v>
      </c>
      <c r="AJ328" s="241">
        <f t="shared" si="18"/>
        <v>0.15</v>
      </c>
      <c r="AK328" s="247">
        <f t="shared" si="19"/>
        <v>0.25</v>
      </c>
      <c r="AL328" s="248">
        <f>IFERROR(IF(AND(AF327="Probabilidad",AF328="Probabilidad"),(AL327-(+AL327*AK328)),IF(AND(AF327="Impacto",AF328="Probabilidad"),(AL326-(+AL326*AK328)),IF(AF328="Impacto",AL327,""))),"")</f>
        <v>3.5999999999999997E-2</v>
      </c>
      <c r="AM328" s="248">
        <f>IFERROR(IF(AND(AF327="Impacto",AF328="Impacto"),(AM327-(+AM327*AK328)),IF(AND(AF327="Probabilidad",AF328="Impacto"),(AM326-(+AM326*AK328)),IF(AF328="Probabilidad",AM327,""))),"")</f>
        <v>0.33749999999999997</v>
      </c>
      <c r="AN328" s="249" t="s">
        <v>99</v>
      </c>
      <c r="AO328" s="249" t="s">
        <v>100</v>
      </c>
      <c r="AP328" s="249" t="s">
        <v>101</v>
      </c>
      <c r="AQ328" s="487"/>
      <c r="AR328" s="463"/>
      <c r="AS328" s="463"/>
      <c r="AT328" s="464"/>
      <c r="AU328" s="463"/>
      <c r="AV328" s="463"/>
      <c r="AW328" s="464"/>
      <c r="AX328" s="464"/>
      <c r="AY328" s="464"/>
      <c r="AZ328" s="487"/>
      <c r="BA328" s="486"/>
      <c r="BB328" s="486"/>
      <c r="BC328" s="486"/>
      <c r="BD328" s="486"/>
      <c r="BE328" s="486"/>
      <c r="BF328" s="408"/>
      <c r="BG328" s="408"/>
      <c r="BH328" s="416"/>
      <c r="BI328" s="416"/>
      <c r="BJ328" s="416"/>
      <c r="BK328" s="416"/>
      <c r="BL328" s="416"/>
      <c r="BM328" s="408"/>
      <c r="BN328" s="408"/>
      <c r="BO328" s="673"/>
    </row>
    <row r="329" spans="1:67" ht="76.5">
      <c r="A329" s="748"/>
      <c r="B329" s="751"/>
      <c r="C329" s="754"/>
      <c r="D329" s="682" t="s">
        <v>1470</v>
      </c>
      <c r="E329" s="682" t="s">
        <v>441</v>
      </c>
      <c r="F329" s="483">
        <v>17</v>
      </c>
      <c r="G329" s="408" t="s">
        <v>2259</v>
      </c>
      <c r="H329" s="487" t="s">
        <v>1735</v>
      </c>
      <c r="I329" s="736" t="s">
        <v>1473</v>
      </c>
      <c r="J329" s="463" t="s">
        <v>2260</v>
      </c>
      <c r="K329" s="456" t="s">
        <v>192</v>
      </c>
      <c r="L329" s="408" t="s">
        <v>408</v>
      </c>
      <c r="M329" s="464" t="s">
        <v>1475</v>
      </c>
      <c r="N329" s="486" t="s">
        <v>2206</v>
      </c>
      <c r="O329" s="486" t="s">
        <v>2207</v>
      </c>
      <c r="P329" s="486" t="s">
        <v>114</v>
      </c>
      <c r="Q329" s="411" t="s">
        <v>114</v>
      </c>
      <c r="R329" s="487" t="s">
        <v>103</v>
      </c>
      <c r="S329" s="455">
        <f>IF(R329="Muy Alta",100%,IF(R329="Alta",80%,IF(R329="Media",60%,IF(R329="Baja",40%,IF(R329="Muy Baja",20%,"")))))</f>
        <v>0.2</v>
      </c>
      <c r="T329" s="487" t="s">
        <v>125</v>
      </c>
      <c r="U329" s="455">
        <f>IF(T329="Catastrófico",100%,IF(T329="Mayor",80%,IF(T329="Moderado",60%,IF(T329="Menor",40%,IF(T329="Leve",20%,"")))))</f>
        <v>0.2</v>
      </c>
      <c r="V329" s="487" t="s">
        <v>195</v>
      </c>
      <c r="W329" s="455">
        <f>IF(V329="Catastrófico",100%,IF(V329="Mayor",80%,IF(V329="Moderado",60%,IF(V329="Menor",40%,IF(V329="Leve",20%,"")))))</f>
        <v>0.4</v>
      </c>
      <c r="X329" s="458" t="str">
        <f>IF(Y329=100%,"Catastrófico",IF(Y329=80%,"Mayor",IF(Y329=60%,"Moderado",IF(Y329=40%,"Menor",IF(Y329=20%,"Leve","")))))</f>
        <v>Menor</v>
      </c>
      <c r="Y329" s="455">
        <f>IF(AND(U329="",W329=""),"",MAX(U329,W329))</f>
        <v>0.4</v>
      </c>
      <c r="Z329" s="455" t="str">
        <f>CONCATENATE(R329,X329)</f>
        <v>Muy BajaMenor</v>
      </c>
      <c r="AA329" s="464" t="str">
        <f>IF(Z329="Muy AltaLeve","Alto",IF(Z329="Muy AltaMenor","Alto",IF(Z329="Muy AltaModerado","Alto",IF(Z329="Muy AltaMayor","Alto",IF(Z329="Muy AltaCatastrófico","Extremo",IF(Z329="AltaLeve","Moderado",IF(Z329="AltaMenor","Moderado",IF(Z329="AltaModerado","Alto",IF(Z329="AltaMayor","Alto",IF(Z329="AltaCatastrófico","Extremo",IF(Z329="MediaLeve","Moderado",IF(Z329="MediaMenor","Moderado",IF(Z329="MediaModerado","Moderado",IF(Z329="MediaMayor","Alto",IF(Z329="MediaCatastrófico","Extremo",IF(Z329="BajaLeve","Bajo",IF(Z329="BajaMenor","Moderado",IF(Z329="BajaModerado","Moderado",IF(Z329="BajaMayor","Alto",IF(Z329="BajaCatastrófico","Extremo",IF(Z329="Muy BajaLeve","Bajo",IF(Z329="Muy BajaMenor","Bajo",IF(Z329="Muy BajaModerado","Moderado",IF(Z329="Muy BajaMayor","Alto",IF(Z329="Muy BajaCatastrófico","Extremo","")))))))))))))))))))))))))</f>
        <v>Bajo</v>
      </c>
      <c r="AB329" s="243">
        <v>1</v>
      </c>
      <c r="AC329" s="275" t="s">
        <v>2215</v>
      </c>
      <c r="AD329" s="239">
        <v>1</v>
      </c>
      <c r="AE329" s="237" t="s">
        <v>1575</v>
      </c>
      <c r="AF329" s="245" t="str">
        <f t="shared" si="20"/>
        <v>Probabilidad</v>
      </c>
      <c r="AG329" s="246" t="s">
        <v>1644</v>
      </c>
      <c r="AH329" s="241">
        <f t="shared" si="21"/>
        <v>0.25</v>
      </c>
      <c r="AI329" s="246" t="s">
        <v>710</v>
      </c>
      <c r="AJ329" s="241">
        <f t="shared" ref="AJ329:AJ392" si="22">IF(AI329="Automático",25%,IF(AI329="Manual",15%,""))</f>
        <v>0.25</v>
      </c>
      <c r="AK329" s="247">
        <f t="shared" ref="AK329:AK392" si="23">IF(OR(AH329="",AJ329=""),"",AH329+AJ329)</f>
        <v>0.5</v>
      </c>
      <c r="AL329" s="248">
        <f>IFERROR(IF(AF329="Probabilidad",(S329-(+S329*AK329)),IF(AF329="Impacto",S329,"")),"")</f>
        <v>0.1</v>
      </c>
      <c r="AM329" s="248">
        <f>IFERROR(IF(AF329="Impacto",(Y329-(+Y329*AK329)),IF(AF329="Probabilidad",Y329,"")),"")</f>
        <v>0.4</v>
      </c>
      <c r="AN329" s="249" t="s">
        <v>99</v>
      </c>
      <c r="AO329" s="249" t="s">
        <v>100</v>
      </c>
      <c r="AP329" s="249" t="s">
        <v>101</v>
      </c>
      <c r="AQ329" s="487" t="s">
        <v>2162</v>
      </c>
      <c r="AR329" s="462">
        <f>S329</f>
        <v>0.2</v>
      </c>
      <c r="AS329" s="462">
        <f>IF(AL329="","",MIN(AL329:AL331))</f>
        <v>0.06</v>
      </c>
      <c r="AT329" s="464" t="str">
        <f>IFERROR(IF(AS329="","",IF(AS329&lt;=0.2,"Muy Baja",IF(AS329&lt;=0.4,"Baja",IF(AS329&lt;=0.6,"Media",IF(AS329&lt;=0.8,"Alta","Muy Alta"))))),"")</f>
        <v>Muy Baja</v>
      </c>
      <c r="AU329" s="462">
        <f>Y329</f>
        <v>0.4</v>
      </c>
      <c r="AV329" s="462">
        <f>IF(AM329="","",MIN(AM329:AM331))</f>
        <v>0.30000000000000004</v>
      </c>
      <c r="AW329" s="464" t="str">
        <f>IFERROR(IF(AV329="","",IF(AV329&lt;=0.2,"Leve",IF(AV329&lt;=0.4,"Menor",IF(AV329&lt;=0.6,"Moderado",IF(AV329&lt;=0.8,"Mayor","Catastrófico"))))),"")</f>
        <v>Menor</v>
      </c>
      <c r="AX329" s="464" t="str">
        <f>AA329</f>
        <v>Bajo</v>
      </c>
      <c r="AY329" s="464" t="str">
        <f>IFERROR(IF(OR(AND(AT329="Muy Baja",AW329="Leve"),AND(AT329="Muy Baja",AW329="Menor"),AND(AT329="Baja",AW329="Leve")),"Bajo",IF(OR(AND(AT329="Muy baja",AW329="Moderado"),AND(AT329="Baja",AW329="Menor"),AND(AT329="Baja",AW329="Moderado"),AND(AT329="Media",AW329="Leve"),AND(AT329="Media",AW329="Menor"),AND(AT329="Media",AW329="Moderado"),AND(AT329="Alta",AW329="Leve"),AND(AT329="Alta",AW329="Menor")),"Moderado",IF(OR(AND(AT329="Muy Baja",AW329="Mayor"),AND(AT329="Baja",AW329="Mayor"),AND(AT329="Media",AW329="Mayor"),AND(AT329="Alta",AW329="Moderado"),AND(AT329="Alta",AW329="Mayor"),AND(AT329="Muy Alta",AW329="Leve"),AND(AT329="Muy Alta",AW329="Menor"),AND(AT329="Muy Alta",AW329="Moderado"),AND(AT329="Muy Alta",AW329="Mayor")),"Alto",IF(OR(AND(AT329="Muy Baja",AW329="Catastrófico"),AND(AT329="Baja",AW329="Catastrófico"),AND(AT329="Media",AW329="Catastrófico"),AND(AT329="Alta",AW329="Catastrófico"),AND(AT329="Muy Alta",AW329="Catastrófico")),"Extremo","")))),"")</f>
        <v>Bajo</v>
      </c>
      <c r="AZ329" s="487" t="s">
        <v>132</v>
      </c>
      <c r="BA329" s="486" t="s">
        <v>114</v>
      </c>
      <c r="BB329" s="486" t="s">
        <v>114</v>
      </c>
      <c r="BC329" s="486" t="s">
        <v>114</v>
      </c>
      <c r="BD329" s="486" t="s">
        <v>114</v>
      </c>
      <c r="BE329" s="486" t="s">
        <v>114</v>
      </c>
      <c r="BF329" s="408"/>
      <c r="BG329" s="408"/>
      <c r="BH329" s="416" t="s">
        <v>114</v>
      </c>
      <c r="BI329" s="416"/>
      <c r="BJ329" s="416"/>
      <c r="BK329" s="416"/>
      <c r="BL329" s="416" t="s">
        <v>114</v>
      </c>
      <c r="BM329" s="408" t="s">
        <v>2129</v>
      </c>
      <c r="BN329" s="408" t="s">
        <v>133</v>
      </c>
      <c r="BO329" s="673" t="s">
        <v>133</v>
      </c>
    </row>
    <row r="330" spans="1:67" ht="70.5">
      <c r="A330" s="748"/>
      <c r="B330" s="751"/>
      <c r="C330" s="754"/>
      <c r="D330" s="682"/>
      <c r="E330" s="682"/>
      <c r="F330" s="483"/>
      <c r="G330" s="408"/>
      <c r="H330" s="487"/>
      <c r="I330" s="736"/>
      <c r="J330" s="463"/>
      <c r="K330" s="456"/>
      <c r="L330" s="408"/>
      <c r="M330" s="464"/>
      <c r="N330" s="486"/>
      <c r="O330" s="486"/>
      <c r="P330" s="486"/>
      <c r="Q330" s="411"/>
      <c r="R330" s="487"/>
      <c r="S330" s="455"/>
      <c r="T330" s="487"/>
      <c r="U330" s="455"/>
      <c r="V330" s="487"/>
      <c r="W330" s="455"/>
      <c r="X330" s="458"/>
      <c r="Y330" s="455"/>
      <c r="Z330" s="455"/>
      <c r="AA330" s="464"/>
      <c r="AB330" s="243">
        <v>2</v>
      </c>
      <c r="AC330" s="262" t="s">
        <v>2261</v>
      </c>
      <c r="AD330" s="239">
        <v>1</v>
      </c>
      <c r="AE330" s="237" t="s">
        <v>1820</v>
      </c>
      <c r="AF330" s="245" t="str">
        <f t="shared" si="20"/>
        <v>Probabilidad</v>
      </c>
      <c r="AG330" s="246" t="s">
        <v>97</v>
      </c>
      <c r="AH330" s="241">
        <f t="shared" si="21"/>
        <v>0.25</v>
      </c>
      <c r="AI330" s="246" t="s">
        <v>98</v>
      </c>
      <c r="AJ330" s="241">
        <f t="shared" si="22"/>
        <v>0.15</v>
      </c>
      <c r="AK330" s="247">
        <f t="shared" si="23"/>
        <v>0.4</v>
      </c>
      <c r="AL330" s="248">
        <f>IFERROR(IF(AND(AF329="Probabilidad",AF330="Probabilidad"),(AL329-(+AL329*AK330)),IF(AF330="Probabilidad",(S329-(+S329*AK330)),IF(AF330="Impacto",AL329,""))),"")</f>
        <v>0.06</v>
      </c>
      <c r="AM330" s="248">
        <f>IFERROR(IF(AND(AF329="Impacto",AF330="Impacto"),(AM329-(+AM329*AK330)),IF(AF330="Impacto",(Y329-(Y329*AK330)),IF(AF330="Probabilidad",AM329,""))),"")</f>
        <v>0.4</v>
      </c>
      <c r="AN330" s="249" t="s">
        <v>99</v>
      </c>
      <c r="AO330" s="249" t="s">
        <v>100</v>
      </c>
      <c r="AP330" s="249" t="s">
        <v>101</v>
      </c>
      <c r="AQ330" s="487"/>
      <c r="AR330" s="463"/>
      <c r="AS330" s="463"/>
      <c r="AT330" s="464"/>
      <c r="AU330" s="463"/>
      <c r="AV330" s="463"/>
      <c r="AW330" s="464"/>
      <c r="AX330" s="464"/>
      <c r="AY330" s="464"/>
      <c r="AZ330" s="487"/>
      <c r="BA330" s="486"/>
      <c r="BB330" s="486"/>
      <c r="BC330" s="486"/>
      <c r="BD330" s="486"/>
      <c r="BE330" s="486"/>
      <c r="BF330" s="408"/>
      <c r="BG330" s="408"/>
      <c r="BH330" s="416"/>
      <c r="BI330" s="416"/>
      <c r="BJ330" s="416"/>
      <c r="BK330" s="416"/>
      <c r="BL330" s="416"/>
      <c r="BM330" s="408"/>
      <c r="BN330" s="408"/>
      <c r="BO330" s="673"/>
    </row>
    <row r="331" spans="1:67" ht="76.5">
      <c r="A331" s="748"/>
      <c r="B331" s="751"/>
      <c r="C331" s="754"/>
      <c r="D331" s="682"/>
      <c r="E331" s="682"/>
      <c r="F331" s="483"/>
      <c r="G331" s="408"/>
      <c r="H331" s="487"/>
      <c r="I331" s="736"/>
      <c r="J331" s="463"/>
      <c r="K331" s="456"/>
      <c r="L331" s="408"/>
      <c r="M331" s="464"/>
      <c r="N331" s="486"/>
      <c r="O331" s="486"/>
      <c r="P331" s="486"/>
      <c r="Q331" s="411"/>
      <c r="R331" s="487"/>
      <c r="S331" s="455"/>
      <c r="T331" s="487"/>
      <c r="U331" s="455"/>
      <c r="V331" s="487"/>
      <c r="W331" s="455"/>
      <c r="X331" s="458"/>
      <c r="Y331" s="455"/>
      <c r="Z331" s="455"/>
      <c r="AA331" s="464"/>
      <c r="AB331" s="243">
        <v>3</v>
      </c>
      <c r="AC331" s="259" t="s">
        <v>2262</v>
      </c>
      <c r="AD331" s="239">
        <v>2</v>
      </c>
      <c r="AE331" s="237" t="s">
        <v>1540</v>
      </c>
      <c r="AF331" s="245" t="str">
        <f t="shared" si="20"/>
        <v>Impacto</v>
      </c>
      <c r="AG331" s="246" t="s">
        <v>1656</v>
      </c>
      <c r="AH331" s="241">
        <f t="shared" si="21"/>
        <v>0.1</v>
      </c>
      <c r="AI331" s="246" t="s">
        <v>1645</v>
      </c>
      <c r="AJ331" s="241">
        <f t="shared" si="22"/>
        <v>0.15</v>
      </c>
      <c r="AK331" s="247">
        <f t="shared" si="23"/>
        <v>0.25</v>
      </c>
      <c r="AL331" s="248">
        <f>IFERROR(IF(AND(AF330="Probabilidad",AF331="Probabilidad"),(AL330-(+AL330*AK331)),IF(AND(AF330="Impacto",AF331="Probabilidad"),(AL329-(+AL329*AK331)),IF(AF331="Impacto",AL330,""))),"")</f>
        <v>0.06</v>
      </c>
      <c r="AM331" s="248">
        <f>IFERROR(IF(AND(AF330="Impacto",AF331="Impacto"),(AM330-(+AM330*AK331)),IF(AND(AF330="Probabilidad",AF331="Impacto"),(AM329-(+AM329*AK331)),IF(AF331="Probabilidad",AM330,""))),"")</f>
        <v>0.30000000000000004</v>
      </c>
      <c r="AN331" s="249" t="s">
        <v>99</v>
      </c>
      <c r="AO331" s="249" t="s">
        <v>100</v>
      </c>
      <c r="AP331" s="249" t="s">
        <v>101</v>
      </c>
      <c r="AQ331" s="487"/>
      <c r="AR331" s="463"/>
      <c r="AS331" s="463"/>
      <c r="AT331" s="464"/>
      <c r="AU331" s="463"/>
      <c r="AV331" s="463"/>
      <c r="AW331" s="464"/>
      <c r="AX331" s="464"/>
      <c r="AY331" s="464"/>
      <c r="AZ331" s="487"/>
      <c r="BA331" s="486"/>
      <c r="BB331" s="486"/>
      <c r="BC331" s="486"/>
      <c r="BD331" s="486"/>
      <c r="BE331" s="486"/>
      <c r="BF331" s="408"/>
      <c r="BG331" s="408"/>
      <c r="BH331" s="416"/>
      <c r="BI331" s="416"/>
      <c r="BJ331" s="416"/>
      <c r="BK331" s="416"/>
      <c r="BL331" s="416"/>
      <c r="BM331" s="408"/>
      <c r="BN331" s="408"/>
      <c r="BO331" s="673"/>
    </row>
    <row r="332" spans="1:67" ht="76.5">
      <c r="A332" s="748"/>
      <c r="B332" s="751"/>
      <c r="C332" s="754"/>
      <c r="D332" s="682" t="s">
        <v>1470</v>
      </c>
      <c r="E332" s="682" t="s">
        <v>441</v>
      </c>
      <c r="F332" s="483">
        <v>18</v>
      </c>
      <c r="G332" s="408" t="s">
        <v>2259</v>
      </c>
      <c r="H332" s="487" t="s">
        <v>1735</v>
      </c>
      <c r="I332" s="736" t="s">
        <v>1487</v>
      </c>
      <c r="J332" s="463" t="s">
        <v>2263</v>
      </c>
      <c r="K332" s="456" t="s">
        <v>192</v>
      </c>
      <c r="L332" s="408" t="s">
        <v>408</v>
      </c>
      <c r="M332" s="464" t="s">
        <v>1475</v>
      </c>
      <c r="N332" s="486" t="s">
        <v>2264</v>
      </c>
      <c r="O332" s="486" t="s">
        <v>2214</v>
      </c>
      <c r="P332" s="486" t="s">
        <v>114</v>
      </c>
      <c r="Q332" s="411" t="s">
        <v>114</v>
      </c>
      <c r="R332" s="487" t="s">
        <v>103</v>
      </c>
      <c r="S332" s="455">
        <f>IF(R332="Muy Alta",100%,IF(R332="Alta",80%,IF(R332="Media",60%,IF(R332="Baja",40%,IF(R332="Muy Baja",20%,"")))))</f>
        <v>0.2</v>
      </c>
      <c r="T332" s="487" t="s">
        <v>125</v>
      </c>
      <c r="U332" s="455">
        <f>IF(T332="Catastrófico",100%,IF(T332="Mayor",80%,IF(T332="Moderado",60%,IF(T332="Menor",40%,IF(T332="Leve",20%,"")))))</f>
        <v>0.2</v>
      </c>
      <c r="V332" s="487" t="s">
        <v>195</v>
      </c>
      <c r="W332" s="455">
        <f>IF(V332="Catastrófico",100%,IF(V332="Mayor",80%,IF(V332="Moderado",60%,IF(V332="Menor",40%,IF(V332="Leve",20%,"")))))</f>
        <v>0.4</v>
      </c>
      <c r="X332" s="458" t="str">
        <f>IF(Y332=100%,"Catastrófico",IF(Y332=80%,"Mayor",IF(Y332=60%,"Moderado",IF(Y332=40%,"Menor",IF(Y332=20%,"Leve","")))))</f>
        <v>Menor</v>
      </c>
      <c r="Y332" s="455">
        <f>IF(AND(U332="",W332=""),"",MAX(U332,W332))</f>
        <v>0.4</v>
      </c>
      <c r="Z332" s="455" t="str">
        <f>CONCATENATE(R332,X332)</f>
        <v>Muy BajaMenor</v>
      </c>
      <c r="AA332" s="464" t="str">
        <f>IF(Z332="Muy AltaLeve","Alto",IF(Z332="Muy AltaMenor","Alto",IF(Z332="Muy AltaModerado","Alto",IF(Z332="Muy AltaMayor","Alto",IF(Z332="Muy AltaCatastrófico","Extremo",IF(Z332="AltaLeve","Moderado",IF(Z332="AltaMenor","Moderado",IF(Z332="AltaModerado","Alto",IF(Z332="AltaMayor","Alto",IF(Z332="AltaCatastrófico","Extremo",IF(Z332="MediaLeve","Moderado",IF(Z332="MediaMenor","Moderado",IF(Z332="MediaModerado","Moderado",IF(Z332="MediaMayor","Alto",IF(Z332="MediaCatastrófico","Extremo",IF(Z332="BajaLeve","Bajo",IF(Z332="BajaMenor","Moderado",IF(Z332="BajaModerado","Moderado",IF(Z332="BajaMayor","Alto",IF(Z332="BajaCatastrófico","Extremo",IF(Z332="Muy BajaLeve","Bajo",IF(Z332="Muy BajaMenor","Bajo",IF(Z332="Muy BajaModerado","Moderado",IF(Z332="Muy BajaMayor","Alto",IF(Z332="Muy BajaCatastrófico","Extremo","")))))))))))))))))))))))))</f>
        <v>Bajo</v>
      </c>
      <c r="AB332" s="243">
        <v>1</v>
      </c>
      <c r="AC332" s="275" t="s">
        <v>2215</v>
      </c>
      <c r="AD332" s="239">
        <v>1</v>
      </c>
      <c r="AE332" s="237" t="s">
        <v>1575</v>
      </c>
      <c r="AF332" s="245" t="str">
        <f t="shared" si="20"/>
        <v>Probabilidad</v>
      </c>
      <c r="AG332" s="246" t="s">
        <v>1644</v>
      </c>
      <c r="AH332" s="241">
        <f t="shared" si="21"/>
        <v>0.25</v>
      </c>
      <c r="AI332" s="246" t="s">
        <v>710</v>
      </c>
      <c r="AJ332" s="241">
        <f t="shared" si="22"/>
        <v>0.25</v>
      </c>
      <c r="AK332" s="247">
        <f t="shared" si="23"/>
        <v>0.5</v>
      </c>
      <c r="AL332" s="248">
        <f>IFERROR(IF(AF332="Probabilidad",(S332-(+S332*AK332)),IF(AF332="Impacto",S332,"")),"")</f>
        <v>0.1</v>
      </c>
      <c r="AM332" s="248">
        <f>IFERROR(IF(AF332="Impacto",(Y332-(+Y332*AK332)),IF(AF332="Probabilidad",Y332,"")),"")</f>
        <v>0.4</v>
      </c>
      <c r="AN332" s="249" t="s">
        <v>99</v>
      </c>
      <c r="AO332" s="249" t="s">
        <v>100</v>
      </c>
      <c r="AP332" s="249" t="s">
        <v>101</v>
      </c>
      <c r="AQ332" s="487" t="s">
        <v>2162</v>
      </c>
      <c r="AR332" s="462">
        <f>S332</f>
        <v>0.2</v>
      </c>
      <c r="AS332" s="462">
        <f>IF(AL332="","",MIN(AL332:AL336))</f>
        <v>4.1999999999999996E-2</v>
      </c>
      <c r="AT332" s="464" t="str">
        <f>IFERROR(IF(AS332="","",IF(AS332&lt;=0.2,"Muy Baja",IF(AS332&lt;=0.4,"Baja",IF(AS332&lt;=0.6,"Media",IF(AS332&lt;=0.8,"Alta","Muy Alta"))))),"")</f>
        <v>Muy Baja</v>
      </c>
      <c r="AU332" s="462">
        <f>Y332</f>
        <v>0.4</v>
      </c>
      <c r="AV332" s="462">
        <f>IF(AM332="","",MIN(AM332:AM336))</f>
        <v>0.22500000000000003</v>
      </c>
      <c r="AW332" s="464" t="str">
        <f>IFERROR(IF(AV332="","",IF(AV332&lt;=0.2,"Leve",IF(AV332&lt;=0.4,"Menor",IF(AV332&lt;=0.6,"Moderado",IF(AV332&lt;=0.8,"Mayor","Catastrófico"))))),"")</f>
        <v>Menor</v>
      </c>
      <c r="AX332" s="464" t="str">
        <f>AA332</f>
        <v>Bajo</v>
      </c>
      <c r="AY332" s="464" t="str">
        <f>IFERROR(IF(OR(AND(AT332="Muy Baja",AW332="Leve"),AND(AT332="Muy Baja",AW332="Menor"),AND(AT332="Baja",AW332="Leve")),"Bajo",IF(OR(AND(AT332="Muy baja",AW332="Moderado"),AND(AT332="Baja",AW332="Menor"),AND(AT332="Baja",AW332="Moderado"),AND(AT332="Media",AW332="Leve"),AND(AT332="Media",AW332="Menor"),AND(AT332="Media",AW332="Moderado"),AND(AT332="Alta",AW332="Leve"),AND(AT332="Alta",AW332="Menor")),"Moderado",IF(OR(AND(AT332="Muy Baja",AW332="Mayor"),AND(AT332="Baja",AW332="Mayor"),AND(AT332="Media",AW332="Mayor"),AND(AT332="Alta",AW332="Moderado"),AND(AT332="Alta",AW332="Mayor"),AND(AT332="Muy Alta",AW332="Leve"),AND(AT332="Muy Alta",AW332="Menor"),AND(AT332="Muy Alta",AW332="Moderado"),AND(AT332="Muy Alta",AW332="Mayor")),"Alto",IF(OR(AND(AT332="Muy Baja",AW332="Catastrófico"),AND(AT332="Baja",AW332="Catastrófico"),AND(AT332="Media",AW332="Catastrófico"),AND(AT332="Alta",AW332="Catastrófico"),AND(AT332="Muy Alta",AW332="Catastrófico")),"Extremo","")))),"")</f>
        <v>Bajo</v>
      </c>
      <c r="AZ332" s="487" t="s">
        <v>132</v>
      </c>
      <c r="BA332" s="486" t="s">
        <v>114</v>
      </c>
      <c r="BB332" s="486" t="s">
        <v>114</v>
      </c>
      <c r="BC332" s="486" t="s">
        <v>114</v>
      </c>
      <c r="BD332" s="486" t="s">
        <v>114</v>
      </c>
      <c r="BE332" s="486" t="s">
        <v>114</v>
      </c>
      <c r="BF332" s="408"/>
      <c r="BG332" s="408"/>
      <c r="BH332" s="416" t="s">
        <v>114</v>
      </c>
      <c r="BI332" s="416"/>
      <c r="BJ332" s="416"/>
      <c r="BK332" s="416"/>
      <c r="BL332" s="416" t="s">
        <v>114</v>
      </c>
      <c r="BM332" s="408" t="s">
        <v>2129</v>
      </c>
      <c r="BN332" s="408" t="s">
        <v>133</v>
      </c>
      <c r="BO332" s="673" t="s">
        <v>133</v>
      </c>
    </row>
    <row r="333" spans="1:67" ht="70.5">
      <c r="A333" s="748"/>
      <c r="B333" s="751"/>
      <c r="C333" s="754"/>
      <c r="D333" s="682"/>
      <c r="E333" s="682"/>
      <c r="F333" s="483"/>
      <c r="G333" s="408"/>
      <c r="H333" s="487"/>
      <c r="I333" s="736"/>
      <c r="J333" s="463"/>
      <c r="K333" s="456"/>
      <c r="L333" s="408"/>
      <c r="M333" s="464"/>
      <c r="N333" s="486"/>
      <c r="O333" s="486"/>
      <c r="P333" s="486"/>
      <c r="Q333" s="411"/>
      <c r="R333" s="487"/>
      <c r="S333" s="455"/>
      <c r="T333" s="487"/>
      <c r="U333" s="455"/>
      <c r="V333" s="487"/>
      <c r="W333" s="455"/>
      <c r="X333" s="458"/>
      <c r="Y333" s="455"/>
      <c r="Z333" s="455"/>
      <c r="AA333" s="464"/>
      <c r="AB333" s="243">
        <v>2</v>
      </c>
      <c r="AC333" s="262" t="s">
        <v>2261</v>
      </c>
      <c r="AD333" s="239">
        <v>2</v>
      </c>
      <c r="AE333" s="237" t="s">
        <v>1820</v>
      </c>
      <c r="AF333" s="245" t="str">
        <f t="shared" si="20"/>
        <v>Probabilidad</v>
      </c>
      <c r="AG333" s="246" t="s">
        <v>97</v>
      </c>
      <c r="AH333" s="241">
        <f t="shared" si="21"/>
        <v>0.25</v>
      </c>
      <c r="AI333" s="246" t="s">
        <v>98</v>
      </c>
      <c r="AJ333" s="241">
        <f t="shared" si="22"/>
        <v>0.15</v>
      </c>
      <c r="AK333" s="247">
        <f t="shared" si="23"/>
        <v>0.4</v>
      </c>
      <c r="AL333" s="248">
        <f>IFERROR(IF(AND(AF332="Probabilidad",AF333="Probabilidad"),(AL332-(+AL332*AK333)),IF(AF333="Probabilidad",(S332-(+S332*AK333)),IF(AF333="Impacto",AL332,""))),"")</f>
        <v>0.06</v>
      </c>
      <c r="AM333" s="248">
        <f>IFERROR(IF(AND(AF332="Impacto",AF333="Impacto"),(AM332-(+AM332*AK333)),IF(AF333="Impacto",(Y332-(Y332*AK333)),IF(AF333="Probabilidad",AM332,""))),"")</f>
        <v>0.4</v>
      </c>
      <c r="AN333" s="249" t="s">
        <v>99</v>
      </c>
      <c r="AO333" s="249" t="s">
        <v>100</v>
      </c>
      <c r="AP333" s="249" t="s">
        <v>101</v>
      </c>
      <c r="AQ333" s="487"/>
      <c r="AR333" s="463"/>
      <c r="AS333" s="463"/>
      <c r="AT333" s="464"/>
      <c r="AU333" s="463"/>
      <c r="AV333" s="463"/>
      <c r="AW333" s="464"/>
      <c r="AX333" s="464"/>
      <c r="AY333" s="464"/>
      <c r="AZ333" s="487"/>
      <c r="BA333" s="486"/>
      <c r="BB333" s="486"/>
      <c r="BC333" s="486"/>
      <c r="BD333" s="486"/>
      <c r="BE333" s="486"/>
      <c r="BF333" s="408"/>
      <c r="BG333" s="408"/>
      <c r="BH333" s="416"/>
      <c r="BI333" s="416"/>
      <c r="BJ333" s="416"/>
      <c r="BK333" s="416"/>
      <c r="BL333" s="416"/>
      <c r="BM333" s="408"/>
      <c r="BN333" s="408"/>
      <c r="BO333" s="673"/>
    </row>
    <row r="334" spans="1:67" ht="70.5">
      <c r="A334" s="748"/>
      <c r="B334" s="751"/>
      <c r="C334" s="754"/>
      <c r="D334" s="682"/>
      <c r="E334" s="682"/>
      <c r="F334" s="483"/>
      <c r="G334" s="408"/>
      <c r="H334" s="487"/>
      <c r="I334" s="736"/>
      <c r="J334" s="463"/>
      <c r="K334" s="456"/>
      <c r="L334" s="408"/>
      <c r="M334" s="464"/>
      <c r="N334" s="486"/>
      <c r="O334" s="486"/>
      <c r="P334" s="486"/>
      <c r="Q334" s="411"/>
      <c r="R334" s="487"/>
      <c r="S334" s="455"/>
      <c r="T334" s="487"/>
      <c r="U334" s="455"/>
      <c r="V334" s="487"/>
      <c r="W334" s="455"/>
      <c r="X334" s="458"/>
      <c r="Y334" s="455"/>
      <c r="Z334" s="455"/>
      <c r="AA334" s="464"/>
      <c r="AB334" s="243">
        <v>3</v>
      </c>
      <c r="AC334" s="259" t="s">
        <v>2241</v>
      </c>
      <c r="AD334" s="239">
        <v>1</v>
      </c>
      <c r="AE334" s="237" t="s">
        <v>1540</v>
      </c>
      <c r="AF334" s="245" t="str">
        <f t="shared" si="20"/>
        <v>Probabilidad</v>
      </c>
      <c r="AG334" s="246" t="s">
        <v>1655</v>
      </c>
      <c r="AH334" s="241">
        <f t="shared" si="21"/>
        <v>0.15</v>
      </c>
      <c r="AI334" s="246" t="s">
        <v>1645</v>
      </c>
      <c r="AJ334" s="241">
        <f t="shared" si="22"/>
        <v>0.15</v>
      </c>
      <c r="AK334" s="247">
        <f t="shared" si="23"/>
        <v>0.3</v>
      </c>
      <c r="AL334" s="248">
        <f>IFERROR(IF(AND(AF333="Probabilidad",AF334="Probabilidad"),(AL333-(+AL333*AK334)),IF(AND(AF333="Impacto",AF334="Probabilidad"),(AL332-(+AL332*AK334)),IF(AF334="Impacto",AL333,""))),"")</f>
        <v>4.1999999999999996E-2</v>
      </c>
      <c r="AM334" s="248">
        <f>IFERROR(IF(AND(AF333="Impacto",AF334="Impacto"),(AM333-(+AM333*AK334)),IF(AND(AF333="Probabilidad",AF334="Impacto"),(AM332-(+AM332*AK334)),IF(AF334="Probabilidad",AM333,""))),"")</f>
        <v>0.4</v>
      </c>
      <c r="AN334" s="249" t="s">
        <v>99</v>
      </c>
      <c r="AO334" s="249" t="s">
        <v>100</v>
      </c>
      <c r="AP334" s="249" t="s">
        <v>101</v>
      </c>
      <c r="AQ334" s="487"/>
      <c r="AR334" s="463"/>
      <c r="AS334" s="463"/>
      <c r="AT334" s="464"/>
      <c r="AU334" s="463"/>
      <c r="AV334" s="463"/>
      <c r="AW334" s="464"/>
      <c r="AX334" s="464"/>
      <c r="AY334" s="464"/>
      <c r="AZ334" s="487"/>
      <c r="BA334" s="486"/>
      <c r="BB334" s="486"/>
      <c r="BC334" s="486"/>
      <c r="BD334" s="486"/>
      <c r="BE334" s="486"/>
      <c r="BF334" s="408"/>
      <c r="BG334" s="408"/>
      <c r="BH334" s="416"/>
      <c r="BI334" s="416"/>
      <c r="BJ334" s="416"/>
      <c r="BK334" s="416"/>
      <c r="BL334" s="416"/>
      <c r="BM334" s="408"/>
      <c r="BN334" s="408"/>
      <c r="BO334" s="673"/>
    </row>
    <row r="335" spans="1:67" ht="89.25">
      <c r="A335" s="748"/>
      <c r="B335" s="751"/>
      <c r="C335" s="754"/>
      <c r="D335" s="682"/>
      <c r="E335" s="682"/>
      <c r="F335" s="483"/>
      <c r="G335" s="408"/>
      <c r="H335" s="487"/>
      <c r="I335" s="736"/>
      <c r="J335" s="463"/>
      <c r="K335" s="456"/>
      <c r="L335" s="408"/>
      <c r="M335" s="464"/>
      <c r="N335" s="486"/>
      <c r="O335" s="486"/>
      <c r="P335" s="486"/>
      <c r="Q335" s="411"/>
      <c r="R335" s="487"/>
      <c r="S335" s="455"/>
      <c r="T335" s="487"/>
      <c r="U335" s="455"/>
      <c r="V335" s="487"/>
      <c r="W335" s="455"/>
      <c r="X335" s="458"/>
      <c r="Y335" s="455"/>
      <c r="Z335" s="455"/>
      <c r="AA335" s="464"/>
      <c r="AB335" s="243">
        <v>4</v>
      </c>
      <c r="AC335" s="259" t="s">
        <v>1583</v>
      </c>
      <c r="AD335" s="239" t="s">
        <v>2265</v>
      </c>
      <c r="AE335" s="237" t="s">
        <v>1540</v>
      </c>
      <c r="AF335" s="245" t="str">
        <f t="shared" si="20"/>
        <v>Impacto</v>
      </c>
      <c r="AG335" s="246" t="s">
        <v>1656</v>
      </c>
      <c r="AH335" s="241">
        <f t="shared" si="21"/>
        <v>0.1</v>
      </c>
      <c r="AI335" s="246" t="s">
        <v>1645</v>
      </c>
      <c r="AJ335" s="241">
        <f t="shared" si="22"/>
        <v>0.15</v>
      </c>
      <c r="AK335" s="247">
        <f t="shared" si="23"/>
        <v>0.25</v>
      </c>
      <c r="AL335" s="248">
        <f>IFERROR(IF(AND(AF334="Probabilidad",AF335="Probabilidad"),(AL334-(+AL334*AK335)),IF(AND(AF334="Impacto",AF335="Probabilidad"),(AL333-(+AL333*AK335)),IF(AF335="Impacto",AL334,""))),"")</f>
        <v>4.1999999999999996E-2</v>
      </c>
      <c r="AM335" s="248">
        <f>IFERROR(IF(AND(AF334="Impacto",AF335="Impacto"),(AM334-(+AM334*AK335)),IF(AND(AF334="Probabilidad",AF335="Impacto"),(AM333-(+AM333*AK335)),IF(AF335="Probabilidad",AM334,""))),"")</f>
        <v>0.30000000000000004</v>
      </c>
      <c r="AN335" s="249" t="s">
        <v>99</v>
      </c>
      <c r="AO335" s="249" t="s">
        <v>100</v>
      </c>
      <c r="AP335" s="249" t="s">
        <v>101</v>
      </c>
      <c r="AQ335" s="487"/>
      <c r="AR335" s="463"/>
      <c r="AS335" s="463"/>
      <c r="AT335" s="464"/>
      <c r="AU335" s="463"/>
      <c r="AV335" s="463"/>
      <c r="AW335" s="464"/>
      <c r="AX335" s="464"/>
      <c r="AY335" s="464"/>
      <c r="AZ335" s="487"/>
      <c r="BA335" s="486"/>
      <c r="BB335" s="486"/>
      <c r="BC335" s="486"/>
      <c r="BD335" s="486"/>
      <c r="BE335" s="486"/>
      <c r="BF335" s="408"/>
      <c r="BG335" s="408"/>
      <c r="BH335" s="416"/>
      <c r="BI335" s="416"/>
      <c r="BJ335" s="416"/>
      <c r="BK335" s="416"/>
      <c r="BL335" s="416"/>
      <c r="BM335" s="408"/>
      <c r="BN335" s="408"/>
      <c r="BO335" s="673"/>
    </row>
    <row r="336" spans="1:67" ht="76.5">
      <c r="A336" s="748"/>
      <c r="B336" s="751"/>
      <c r="C336" s="754"/>
      <c r="D336" s="682"/>
      <c r="E336" s="682"/>
      <c r="F336" s="483"/>
      <c r="G336" s="408"/>
      <c r="H336" s="487"/>
      <c r="I336" s="736"/>
      <c r="J336" s="463"/>
      <c r="K336" s="456"/>
      <c r="L336" s="408"/>
      <c r="M336" s="464"/>
      <c r="N336" s="486"/>
      <c r="O336" s="486"/>
      <c r="P336" s="486"/>
      <c r="Q336" s="411"/>
      <c r="R336" s="487"/>
      <c r="S336" s="455"/>
      <c r="T336" s="487"/>
      <c r="U336" s="455"/>
      <c r="V336" s="487"/>
      <c r="W336" s="455"/>
      <c r="X336" s="458"/>
      <c r="Y336" s="455"/>
      <c r="Z336" s="455"/>
      <c r="AA336" s="464"/>
      <c r="AB336" s="243">
        <v>5</v>
      </c>
      <c r="AC336" s="259" t="s">
        <v>2196</v>
      </c>
      <c r="AD336" s="239">
        <v>1.3</v>
      </c>
      <c r="AE336" s="237" t="s">
        <v>1540</v>
      </c>
      <c r="AF336" s="245" t="str">
        <f t="shared" si="20"/>
        <v>Impacto</v>
      </c>
      <c r="AG336" s="246" t="s">
        <v>1656</v>
      </c>
      <c r="AH336" s="241">
        <f t="shared" si="21"/>
        <v>0.1</v>
      </c>
      <c r="AI336" s="246" t="s">
        <v>1645</v>
      </c>
      <c r="AJ336" s="241">
        <f t="shared" si="22"/>
        <v>0.15</v>
      </c>
      <c r="AK336" s="247">
        <f t="shared" si="23"/>
        <v>0.25</v>
      </c>
      <c r="AL336" s="248">
        <f>IFERROR(IF(AND(AF335="Probabilidad",AF336="Probabilidad"),(AL335-(+AL335*AK336)),IF(AND(AF335="Impacto",AF336="Probabilidad"),(AL334-(+AL334*AK336)),IF(AF336="Impacto",AL335,""))),"")</f>
        <v>4.1999999999999996E-2</v>
      </c>
      <c r="AM336" s="248">
        <f>IFERROR(IF(AND(AF335="Impacto",AF336="Impacto"),(AM335-(+AM335*AK336)),IF(AND(AF335="Probabilidad",AF336="Impacto"),(AM334-(+AM334*AK336)),IF(AF336="Probabilidad",AM335,""))),"")</f>
        <v>0.22500000000000003</v>
      </c>
      <c r="AN336" s="249" t="s">
        <v>99</v>
      </c>
      <c r="AO336" s="249" t="s">
        <v>100</v>
      </c>
      <c r="AP336" s="249" t="s">
        <v>101</v>
      </c>
      <c r="AQ336" s="487"/>
      <c r="AR336" s="463"/>
      <c r="AS336" s="463"/>
      <c r="AT336" s="464"/>
      <c r="AU336" s="463"/>
      <c r="AV336" s="463"/>
      <c r="AW336" s="464"/>
      <c r="AX336" s="464"/>
      <c r="AY336" s="464"/>
      <c r="AZ336" s="487"/>
      <c r="BA336" s="486"/>
      <c r="BB336" s="486"/>
      <c r="BC336" s="486"/>
      <c r="BD336" s="486"/>
      <c r="BE336" s="486"/>
      <c r="BF336" s="408"/>
      <c r="BG336" s="408"/>
      <c r="BH336" s="416"/>
      <c r="BI336" s="416"/>
      <c r="BJ336" s="416"/>
      <c r="BK336" s="416"/>
      <c r="BL336" s="416"/>
      <c r="BM336" s="408"/>
      <c r="BN336" s="408"/>
      <c r="BO336" s="673"/>
    </row>
    <row r="337" spans="1:67" ht="70.5">
      <c r="A337" s="748"/>
      <c r="B337" s="751"/>
      <c r="C337" s="754"/>
      <c r="D337" s="682" t="s">
        <v>1470</v>
      </c>
      <c r="E337" s="682" t="s">
        <v>441</v>
      </c>
      <c r="F337" s="483">
        <v>19</v>
      </c>
      <c r="G337" s="408" t="s">
        <v>2266</v>
      </c>
      <c r="H337" s="487" t="s">
        <v>1735</v>
      </c>
      <c r="I337" s="736" t="s">
        <v>1473</v>
      </c>
      <c r="J337" s="463" t="s">
        <v>2267</v>
      </c>
      <c r="K337" s="456" t="s">
        <v>192</v>
      </c>
      <c r="L337" s="408" t="s">
        <v>88</v>
      </c>
      <c r="M337" s="464" t="s">
        <v>1475</v>
      </c>
      <c r="N337" s="486" t="s">
        <v>2268</v>
      </c>
      <c r="O337" s="486" t="s">
        <v>2269</v>
      </c>
      <c r="P337" s="486" t="s">
        <v>114</v>
      </c>
      <c r="Q337" s="411" t="s">
        <v>114</v>
      </c>
      <c r="R337" s="487" t="s">
        <v>129</v>
      </c>
      <c r="S337" s="455">
        <f>IF(R337="Muy Alta",100%,IF(R337="Alta",80%,IF(R337="Media",60%,IF(R337="Baja",40%,IF(R337="Muy Baja",20%,"")))))</f>
        <v>0.4</v>
      </c>
      <c r="T337" s="487"/>
      <c r="U337" s="455" t="str">
        <f>IF(T337="Catastrófico",100%,IF(T337="Mayor",80%,IF(T337="Moderado",60%,IF(T337="Menor",40%,IF(T337="Leve",20%,"")))))</f>
        <v/>
      </c>
      <c r="V337" s="487" t="s">
        <v>195</v>
      </c>
      <c r="W337" s="455">
        <f>IF(V337="Catastrófico",100%,IF(V337="Mayor",80%,IF(V337="Moderado",60%,IF(V337="Menor",40%,IF(V337="Leve",20%,"")))))</f>
        <v>0.4</v>
      </c>
      <c r="X337" s="458" t="str">
        <f>IF(Y337=100%,"Catastrófico",IF(Y337=80%,"Mayor",IF(Y337=60%,"Moderado",IF(Y337=40%,"Menor",IF(Y337=20%,"Leve","")))))</f>
        <v>Menor</v>
      </c>
      <c r="Y337" s="455">
        <f>IF(AND(U337="",W337=""),"",MAX(U337,W337))</f>
        <v>0.4</v>
      </c>
      <c r="Z337" s="455" t="str">
        <f>CONCATENATE(R337,X337)</f>
        <v>BajaMenor</v>
      </c>
      <c r="AA337" s="464" t="str">
        <f>IF(Z337="Muy AltaLeve","Alto",IF(Z337="Muy AltaMenor","Alto",IF(Z337="Muy AltaModerado","Alto",IF(Z337="Muy AltaMayor","Alto",IF(Z337="Muy AltaCatastrófico","Extremo",IF(Z337="AltaLeve","Moderado",IF(Z337="AltaMenor","Moderado",IF(Z337="AltaModerado","Alto",IF(Z337="AltaMayor","Alto",IF(Z337="AltaCatastrófico","Extremo",IF(Z337="MediaLeve","Moderado",IF(Z337="MediaMenor","Moderado",IF(Z337="MediaModerado","Moderado",IF(Z337="MediaMayor","Alto",IF(Z337="MediaCatastrófico","Extremo",IF(Z337="BajaLeve","Bajo",IF(Z337="BajaMenor","Moderado",IF(Z337="BajaModerado","Moderado",IF(Z337="BajaMayor","Alto",IF(Z337="BajaCatastrófico","Extremo",IF(Z337="Muy BajaLeve","Bajo",IF(Z337="Muy BajaMenor","Bajo",IF(Z337="Muy BajaModerado","Moderado",IF(Z337="Muy BajaMayor","Alto",IF(Z337="Muy BajaCatastrófico","Extremo","")))))))))))))))))))))))))</f>
        <v>Moderado</v>
      </c>
      <c r="AB337" s="243">
        <v>1</v>
      </c>
      <c r="AC337" s="259" t="s">
        <v>2270</v>
      </c>
      <c r="AD337" s="239">
        <v>1.2</v>
      </c>
      <c r="AE337" s="237" t="s">
        <v>2271</v>
      </c>
      <c r="AF337" s="245" t="str">
        <f t="shared" si="20"/>
        <v>Probabilidad</v>
      </c>
      <c r="AG337" s="246" t="s">
        <v>1644</v>
      </c>
      <c r="AH337" s="241">
        <f t="shared" si="21"/>
        <v>0.25</v>
      </c>
      <c r="AI337" s="246" t="s">
        <v>1645</v>
      </c>
      <c r="AJ337" s="241">
        <f t="shared" si="22"/>
        <v>0.15</v>
      </c>
      <c r="AK337" s="247">
        <f t="shared" si="23"/>
        <v>0.4</v>
      </c>
      <c r="AL337" s="248">
        <f>IFERROR(IF(AF337="Probabilidad",(S337-(+S337*AK337)),IF(AF337="Impacto",S337,"")),"")</f>
        <v>0.24</v>
      </c>
      <c r="AM337" s="248">
        <f>IFERROR(IF(AF337="Impacto",(Y337-(+Y337*AK337)),IF(AF337="Probabilidad",Y337,"")),"")</f>
        <v>0.4</v>
      </c>
      <c r="AN337" s="249" t="s">
        <v>99</v>
      </c>
      <c r="AO337" s="249" t="s">
        <v>766</v>
      </c>
      <c r="AP337" s="249" t="s">
        <v>1560</v>
      </c>
      <c r="AQ337" s="487" t="s">
        <v>2272</v>
      </c>
      <c r="AR337" s="462">
        <f>S337</f>
        <v>0.4</v>
      </c>
      <c r="AS337" s="462">
        <f>IF(AL337="","",MIN(AL337:AL338))</f>
        <v>0.14399999999999999</v>
      </c>
      <c r="AT337" s="464" t="str">
        <f>IFERROR(IF(AS337="","",IF(AS337&lt;=0.2,"Muy Baja",IF(AS337&lt;=0.4,"Baja",IF(AS337&lt;=0.6,"Media",IF(AS337&lt;=0.8,"Alta","Muy Alta"))))),"")</f>
        <v>Muy Baja</v>
      </c>
      <c r="AU337" s="462">
        <f>Y337</f>
        <v>0.4</v>
      </c>
      <c r="AV337" s="462">
        <f>IF(AM337="","",MIN(AM337:AM338))</f>
        <v>0.4</v>
      </c>
      <c r="AW337" s="464" t="str">
        <f>IFERROR(IF(AV337="","",IF(AV337&lt;=0.2,"Leve",IF(AV337&lt;=0.4,"Menor",IF(AV337&lt;=0.6,"Moderado",IF(AV337&lt;=0.8,"Mayor","Catastrófico"))))),"")</f>
        <v>Menor</v>
      </c>
      <c r="AX337" s="464" t="str">
        <f>AA337</f>
        <v>Moderado</v>
      </c>
      <c r="AY337" s="464" t="str">
        <f>IFERROR(IF(OR(AND(AT337="Muy Baja",AW337="Leve"),AND(AT337="Muy Baja",AW337="Menor"),AND(AT337="Baja",AW337="Leve")),"Bajo",IF(OR(AND(AT337="Muy baja",AW337="Moderado"),AND(AT337="Baja",AW337="Menor"),AND(AT337="Baja",AW337="Moderado"),AND(AT337="Media",AW337="Leve"),AND(AT337="Media",AW337="Menor"),AND(AT337="Media",AW337="Moderado"),AND(AT337="Alta",AW337="Leve"),AND(AT337="Alta",AW337="Menor")),"Moderado",IF(OR(AND(AT337="Muy Baja",AW337="Mayor"),AND(AT337="Baja",AW337="Mayor"),AND(AT337="Media",AW337="Mayor"),AND(AT337="Alta",AW337="Moderado"),AND(AT337="Alta",AW337="Mayor"),AND(AT337="Muy Alta",AW337="Leve"),AND(AT337="Muy Alta",AW337="Menor"),AND(AT337="Muy Alta",AW337="Moderado"),AND(AT337="Muy Alta",AW337="Mayor")),"Alto",IF(OR(AND(AT337="Muy Baja",AW337="Catastrófico"),AND(AT337="Baja",AW337="Catastrófico"),AND(AT337="Media",AW337="Catastrófico"),AND(AT337="Alta",AW337="Catastrófico"),AND(AT337="Muy Alta",AW337="Catastrófico")),"Extremo","")))),"")</f>
        <v>Bajo</v>
      </c>
      <c r="AZ337" s="487" t="s">
        <v>132</v>
      </c>
      <c r="BA337" s="486" t="s">
        <v>114</v>
      </c>
      <c r="BB337" s="486" t="s">
        <v>114</v>
      </c>
      <c r="BC337" s="486" t="s">
        <v>114</v>
      </c>
      <c r="BD337" s="486" t="s">
        <v>114</v>
      </c>
      <c r="BE337" s="486" t="s">
        <v>114</v>
      </c>
      <c r="BF337" s="408"/>
      <c r="BG337" s="408"/>
      <c r="BH337" s="416" t="s">
        <v>114</v>
      </c>
      <c r="BI337" s="416"/>
      <c r="BJ337" s="416"/>
      <c r="BK337" s="416"/>
      <c r="BL337" s="416" t="s">
        <v>114</v>
      </c>
      <c r="BM337" s="408" t="s">
        <v>2129</v>
      </c>
      <c r="BN337" s="408" t="s">
        <v>133</v>
      </c>
      <c r="BO337" s="673" t="s">
        <v>133</v>
      </c>
    </row>
    <row r="338" spans="1:67" ht="70.5">
      <c r="A338" s="748"/>
      <c r="B338" s="751"/>
      <c r="C338" s="754"/>
      <c r="D338" s="682"/>
      <c r="E338" s="682"/>
      <c r="F338" s="483"/>
      <c r="G338" s="408"/>
      <c r="H338" s="487"/>
      <c r="I338" s="736"/>
      <c r="J338" s="463"/>
      <c r="K338" s="456"/>
      <c r="L338" s="408"/>
      <c r="M338" s="464"/>
      <c r="N338" s="486"/>
      <c r="O338" s="486"/>
      <c r="P338" s="486"/>
      <c r="Q338" s="411"/>
      <c r="R338" s="487"/>
      <c r="S338" s="455"/>
      <c r="T338" s="487"/>
      <c r="U338" s="455"/>
      <c r="V338" s="487"/>
      <c r="W338" s="455"/>
      <c r="X338" s="458"/>
      <c r="Y338" s="455"/>
      <c r="Z338" s="455"/>
      <c r="AA338" s="464"/>
      <c r="AB338" s="243">
        <v>2</v>
      </c>
      <c r="AC338" s="259" t="s">
        <v>2273</v>
      </c>
      <c r="AD338" s="239">
        <v>1.2</v>
      </c>
      <c r="AE338" s="237" t="s">
        <v>2271</v>
      </c>
      <c r="AF338" s="245" t="str">
        <f t="shared" si="20"/>
        <v>Probabilidad</v>
      </c>
      <c r="AG338" s="246" t="s">
        <v>1644</v>
      </c>
      <c r="AH338" s="241">
        <f t="shared" si="21"/>
        <v>0.25</v>
      </c>
      <c r="AI338" s="246" t="s">
        <v>1645</v>
      </c>
      <c r="AJ338" s="241">
        <f t="shared" si="22"/>
        <v>0.15</v>
      </c>
      <c r="AK338" s="247">
        <f t="shared" si="23"/>
        <v>0.4</v>
      </c>
      <c r="AL338" s="248">
        <f>IFERROR(IF(AND(AF337="Probabilidad",AF338="Probabilidad"),(AL337-(+AL337*AK338)),IF(AF338="Probabilidad",(S337-(+S337*AK338)),IF(AF338="Impacto",AL337,""))),"")</f>
        <v>0.14399999999999999</v>
      </c>
      <c r="AM338" s="248">
        <f>IFERROR(IF(AND(AF337="Impacto",AF338="Impacto"),(AM337-(+AM337*AK338)),IF(AF338="Impacto",(Y337-(Y337*AK338)),IF(AF338="Probabilidad",AM337,""))),"")</f>
        <v>0.4</v>
      </c>
      <c r="AN338" s="249" t="s">
        <v>99</v>
      </c>
      <c r="AO338" s="249" t="s">
        <v>766</v>
      </c>
      <c r="AP338" s="249" t="s">
        <v>1560</v>
      </c>
      <c r="AQ338" s="487"/>
      <c r="AR338" s="463"/>
      <c r="AS338" s="463"/>
      <c r="AT338" s="464"/>
      <c r="AU338" s="463"/>
      <c r="AV338" s="463"/>
      <c r="AW338" s="464"/>
      <c r="AX338" s="464"/>
      <c r="AY338" s="464"/>
      <c r="AZ338" s="487"/>
      <c r="BA338" s="486"/>
      <c r="BB338" s="486"/>
      <c r="BC338" s="486"/>
      <c r="BD338" s="486"/>
      <c r="BE338" s="486"/>
      <c r="BF338" s="408"/>
      <c r="BG338" s="408"/>
      <c r="BH338" s="416"/>
      <c r="BI338" s="416"/>
      <c r="BJ338" s="416"/>
      <c r="BK338" s="416"/>
      <c r="BL338" s="416"/>
      <c r="BM338" s="408"/>
      <c r="BN338" s="408"/>
      <c r="BO338" s="673"/>
    </row>
    <row r="339" spans="1:67" ht="76.5">
      <c r="A339" s="748"/>
      <c r="B339" s="751"/>
      <c r="C339" s="754"/>
      <c r="D339" s="682" t="s">
        <v>1470</v>
      </c>
      <c r="E339" s="682" t="s">
        <v>441</v>
      </c>
      <c r="F339" s="483">
        <v>20</v>
      </c>
      <c r="G339" s="408" t="s">
        <v>2266</v>
      </c>
      <c r="H339" s="487" t="s">
        <v>1735</v>
      </c>
      <c r="I339" s="736" t="s">
        <v>1487</v>
      </c>
      <c r="J339" s="463" t="s">
        <v>2274</v>
      </c>
      <c r="K339" s="456" t="s">
        <v>192</v>
      </c>
      <c r="L339" s="408" t="s">
        <v>88</v>
      </c>
      <c r="M339" s="464" t="s">
        <v>1475</v>
      </c>
      <c r="N339" s="486" t="s">
        <v>2275</v>
      </c>
      <c r="O339" s="486" t="s">
        <v>2276</v>
      </c>
      <c r="P339" s="486" t="s">
        <v>114</v>
      </c>
      <c r="Q339" s="411" t="s">
        <v>114</v>
      </c>
      <c r="R339" s="487" t="s">
        <v>129</v>
      </c>
      <c r="S339" s="455">
        <f>IF(R339="Muy Alta",100%,IF(R339="Alta",80%,IF(R339="Media",60%,IF(R339="Baja",40%,IF(R339="Muy Baja",20%,"")))))</f>
        <v>0.4</v>
      </c>
      <c r="T339" s="487"/>
      <c r="U339" s="455" t="str">
        <f>IF(T339="Catastrófico",100%,IF(T339="Mayor",80%,IF(T339="Moderado",60%,IF(T339="Menor",40%,IF(T339="Leve",20%,"")))))</f>
        <v/>
      </c>
      <c r="V339" s="487" t="s">
        <v>195</v>
      </c>
      <c r="W339" s="455">
        <f>IF(V339="Catastrófico",100%,IF(V339="Mayor",80%,IF(V339="Moderado",60%,IF(V339="Menor",40%,IF(V339="Leve",20%,"")))))</f>
        <v>0.4</v>
      </c>
      <c r="X339" s="458" t="str">
        <f>IF(Y339=100%,"Catastrófico",IF(Y339=80%,"Mayor",IF(Y339=60%,"Moderado",IF(Y339=40%,"Menor",IF(Y339=20%,"Leve","")))))</f>
        <v>Menor</v>
      </c>
      <c r="Y339" s="455">
        <f>IF(AND(U339="",W339=""),"",MAX(U339,W339))</f>
        <v>0.4</v>
      </c>
      <c r="Z339" s="455" t="str">
        <f>CONCATENATE(R339,X339)</f>
        <v>BajaMenor</v>
      </c>
      <c r="AA339" s="464" t="str">
        <f>IF(Z339="Muy AltaLeve","Alto",IF(Z339="Muy AltaMenor","Alto",IF(Z339="Muy AltaModerado","Alto",IF(Z339="Muy AltaMayor","Alto",IF(Z339="Muy AltaCatastrófico","Extremo",IF(Z339="AltaLeve","Moderado",IF(Z339="AltaMenor","Moderado",IF(Z339="AltaModerado","Alto",IF(Z339="AltaMayor","Alto",IF(Z339="AltaCatastrófico","Extremo",IF(Z339="MediaLeve","Moderado",IF(Z339="MediaMenor","Moderado",IF(Z339="MediaModerado","Moderado",IF(Z339="MediaMayor","Alto",IF(Z339="MediaCatastrófico","Extremo",IF(Z339="BajaLeve","Bajo",IF(Z339="BajaMenor","Moderado",IF(Z339="BajaModerado","Moderado",IF(Z339="BajaMayor","Alto",IF(Z339="BajaCatastrófico","Extremo",IF(Z339="Muy BajaLeve","Bajo",IF(Z339="Muy BajaMenor","Bajo",IF(Z339="Muy BajaModerado","Moderado",IF(Z339="Muy BajaMayor","Alto",IF(Z339="Muy BajaCatastrófico","Extremo","")))))))))))))))))))))))))</f>
        <v>Moderado</v>
      </c>
      <c r="AB339" s="243">
        <v>1</v>
      </c>
      <c r="AC339" s="259" t="s">
        <v>2277</v>
      </c>
      <c r="AD339" s="239">
        <v>1</v>
      </c>
      <c r="AE339" s="237" t="s">
        <v>1486</v>
      </c>
      <c r="AF339" s="245" t="str">
        <f t="shared" si="20"/>
        <v>Probabilidad</v>
      </c>
      <c r="AG339" s="246" t="s">
        <v>1644</v>
      </c>
      <c r="AH339" s="241">
        <f t="shared" si="21"/>
        <v>0.25</v>
      </c>
      <c r="AI339" s="246" t="s">
        <v>1645</v>
      </c>
      <c r="AJ339" s="241">
        <f t="shared" si="22"/>
        <v>0.15</v>
      </c>
      <c r="AK339" s="247">
        <f t="shared" si="23"/>
        <v>0.4</v>
      </c>
      <c r="AL339" s="248">
        <f>IFERROR(IF(AF339="Probabilidad",(S339-(+S339*AK339)),IF(AF339="Impacto",S339,"")),"")</f>
        <v>0.24</v>
      </c>
      <c r="AM339" s="248">
        <f>IFERROR(IF(AF339="Impacto",(Y339-(+Y339*AK339)),IF(AF339="Probabilidad",Y339,"")),"")</f>
        <v>0.4</v>
      </c>
      <c r="AN339" s="249" t="s">
        <v>99</v>
      </c>
      <c r="AO339" s="249" t="s">
        <v>766</v>
      </c>
      <c r="AP339" s="249" t="s">
        <v>101</v>
      </c>
      <c r="AQ339" s="487" t="s">
        <v>2272</v>
      </c>
      <c r="AR339" s="462">
        <f>S339</f>
        <v>0.4</v>
      </c>
      <c r="AS339" s="462">
        <f>IF(AL339="","",MIN(AL339:AL341))</f>
        <v>0.14399999999999999</v>
      </c>
      <c r="AT339" s="464" t="str">
        <f>IFERROR(IF(AS339="","",IF(AS339&lt;=0.2,"Muy Baja",IF(AS339&lt;=0.4,"Baja",IF(AS339&lt;=0.6,"Media",IF(AS339&lt;=0.8,"Alta","Muy Alta"))))),"")</f>
        <v>Muy Baja</v>
      </c>
      <c r="AU339" s="462">
        <f>Y339</f>
        <v>0.4</v>
      </c>
      <c r="AV339" s="462">
        <f>IF(AM339="","",MIN(AM339:AM341))</f>
        <v>0.30000000000000004</v>
      </c>
      <c r="AW339" s="464" t="str">
        <f>IFERROR(IF(AV339="","",IF(AV339&lt;=0.2,"Leve",IF(AV339&lt;=0.4,"Menor",IF(AV339&lt;=0.6,"Moderado",IF(AV339&lt;=0.8,"Mayor","Catastrófico"))))),"")</f>
        <v>Menor</v>
      </c>
      <c r="AX339" s="464" t="str">
        <f>AA339</f>
        <v>Moderado</v>
      </c>
      <c r="AY339" s="464" t="str">
        <f>IFERROR(IF(OR(AND(AT339="Muy Baja",AW339="Leve"),AND(AT339="Muy Baja",AW339="Menor"),AND(AT339="Baja",AW339="Leve")),"Bajo",IF(OR(AND(AT339="Muy baja",AW339="Moderado"),AND(AT339="Baja",AW339="Menor"),AND(AT339="Baja",AW339="Moderado"),AND(AT339="Media",AW339="Leve"),AND(AT339="Media",AW339="Menor"),AND(AT339="Media",AW339="Moderado"),AND(AT339="Alta",AW339="Leve"),AND(AT339="Alta",AW339="Menor")),"Moderado",IF(OR(AND(AT339="Muy Baja",AW339="Mayor"),AND(AT339="Baja",AW339="Mayor"),AND(AT339="Media",AW339="Mayor"),AND(AT339="Alta",AW339="Moderado"),AND(AT339="Alta",AW339="Mayor"),AND(AT339="Muy Alta",AW339="Leve"),AND(AT339="Muy Alta",AW339="Menor"),AND(AT339="Muy Alta",AW339="Moderado"),AND(AT339="Muy Alta",AW339="Mayor")),"Alto",IF(OR(AND(AT339="Muy Baja",AW339="Catastrófico"),AND(AT339="Baja",AW339="Catastrófico"),AND(AT339="Media",AW339="Catastrófico"),AND(AT339="Alta",AW339="Catastrófico"),AND(AT339="Muy Alta",AW339="Catastrófico")),"Extremo","")))),"")</f>
        <v>Bajo</v>
      </c>
      <c r="AZ339" s="487" t="s">
        <v>132</v>
      </c>
      <c r="BA339" s="486" t="s">
        <v>114</v>
      </c>
      <c r="BB339" s="486" t="s">
        <v>114</v>
      </c>
      <c r="BC339" s="486" t="s">
        <v>114</v>
      </c>
      <c r="BD339" s="486" t="s">
        <v>114</v>
      </c>
      <c r="BE339" s="486" t="s">
        <v>114</v>
      </c>
      <c r="BF339" s="408"/>
      <c r="BG339" s="408"/>
      <c r="BH339" s="416" t="s">
        <v>114</v>
      </c>
      <c r="BI339" s="416"/>
      <c r="BJ339" s="416"/>
      <c r="BK339" s="416"/>
      <c r="BL339" s="416" t="s">
        <v>114</v>
      </c>
      <c r="BM339" s="408" t="s">
        <v>2129</v>
      </c>
      <c r="BN339" s="408" t="s">
        <v>133</v>
      </c>
      <c r="BO339" s="673" t="s">
        <v>133</v>
      </c>
    </row>
    <row r="340" spans="1:67" ht="78.75">
      <c r="A340" s="748"/>
      <c r="B340" s="751"/>
      <c r="C340" s="754"/>
      <c r="D340" s="682"/>
      <c r="E340" s="682"/>
      <c r="F340" s="483"/>
      <c r="G340" s="408"/>
      <c r="H340" s="487"/>
      <c r="I340" s="736"/>
      <c r="J340" s="463"/>
      <c r="K340" s="456"/>
      <c r="L340" s="408"/>
      <c r="M340" s="464"/>
      <c r="N340" s="486"/>
      <c r="O340" s="486"/>
      <c r="P340" s="486"/>
      <c r="Q340" s="411"/>
      <c r="R340" s="487"/>
      <c r="S340" s="455"/>
      <c r="T340" s="487"/>
      <c r="U340" s="455"/>
      <c r="V340" s="487"/>
      <c r="W340" s="455"/>
      <c r="X340" s="458"/>
      <c r="Y340" s="455"/>
      <c r="Z340" s="455"/>
      <c r="AA340" s="464"/>
      <c r="AB340" s="243">
        <v>2</v>
      </c>
      <c r="AC340" s="239" t="s">
        <v>2278</v>
      </c>
      <c r="AD340" s="239">
        <v>1</v>
      </c>
      <c r="AE340" s="237" t="s">
        <v>133</v>
      </c>
      <c r="AF340" s="245" t="str">
        <f t="shared" si="20"/>
        <v>Impacto</v>
      </c>
      <c r="AG340" s="246" t="s">
        <v>1656</v>
      </c>
      <c r="AH340" s="241">
        <f t="shared" si="21"/>
        <v>0.1</v>
      </c>
      <c r="AI340" s="246" t="s">
        <v>1645</v>
      </c>
      <c r="AJ340" s="241">
        <f t="shared" si="22"/>
        <v>0.15</v>
      </c>
      <c r="AK340" s="247">
        <f t="shared" si="23"/>
        <v>0.25</v>
      </c>
      <c r="AL340" s="248">
        <f>IFERROR(IF(AND(AF339="Probabilidad",AF340="Probabilidad"),(AL339-(+AL339*AK340)),IF(AF340="Probabilidad",(S339-(+S339*AK340)),IF(AF340="Impacto",AL339,""))),"")</f>
        <v>0.24</v>
      </c>
      <c r="AM340" s="248">
        <f>IFERROR(IF(AND(AF339="Impacto",AF340="Impacto"),(AM339-(+AM339*AK340)),IF(AF340="Impacto",(Y339-(Y339*AK340)),IF(AF340="Probabilidad",AM339,""))),"")</f>
        <v>0.30000000000000004</v>
      </c>
      <c r="AN340" s="249" t="s">
        <v>1420</v>
      </c>
      <c r="AO340" s="249" t="s">
        <v>766</v>
      </c>
      <c r="AP340" s="249" t="s">
        <v>101</v>
      </c>
      <c r="AQ340" s="487"/>
      <c r="AR340" s="463"/>
      <c r="AS340" s="463"/>
      <c r="AT340" s="464"/>
      <c r="AU340" s="463"/>
      <c r="AV340" s="463"/>
      <c r="AW340" s="464"/>
      <c r="AX340" s="464"/>
      <c r="AY340" s="464"/>
      <c r="AZ340" s="487"/>
      <c r="BA340" s="486"/>
      <c r="BB340" s="486"/>
      <c r="BC340" s="486"/>
      <c r="BD340" s="486"/>
      <c r="BE340" s="486"/>
      <c r="BF340" s="408"/>
      <c r="BG340" s="408"/>
      <c r="BH340" s="416"/>
      <c r="BI340" s="416"/>
      <c r="BJ340" s="416"/>
      <c r="BK340" s="416"/>
      <c r="BL340" s="416"/>
      <c r="BM340" s="408"/>
      <c r="BN340" s="408"/>
      <c r="BO340" s="673"/>
    </row>
    <row r="341" spans="1:67" ht="114.75">
      <c r="A341" s="748"/>
      <c r="B341" s="751"/>
      <c r="C341" s="754"/>
      <c r="D341" s="682"/>
      <c r="E341" s="682"/>
      <c r="F341" s="483"/>
      <c r="G341" s="408"/>
      <c r="H341" s="487"/>
      <c r="I341" s="736"/>
      <c r="J341" s="463"/>
      <c r="K341" s="456"/>
      <c r="L341" s="408"/>
      <c r="M341" s="464"/>
      <c r="N341" s="486"/>
      <c r="O341" s="486"/>
      <c r="P341" s="486"/>
      <c r="Q341" s="411"/>
      <c r="R341" s="487"/>
      <c r="S341" s="455"/>
      <c r="T341" s="487"/>
      <c r="U341" s="455"/>
      <c r="V341" s="487"/>
      <c r="W341" s="455"/>
      <c r="X341" s="458"/>
      <c r="Y341" s="455"/>
      <c r="Z341" s="455"/>
      <c r="AA341" s="464"/>
      <c r="AB341" s="243">
        <v>3</v>
      </c>
      <c r="AC341" s="259" t="s">
        <v>1671</v>
      </c>
      <c r="AD341" s="239">
        <v>1</v>
      </c>
      <c r="AE341" s="239" t="s">
        <v>1529</v>
      </c>
      <c r="AF341" s="245" t="str">
        <f t="shared" si="20"/>
        <v>Probabilidad</v>
      </c>
      <c r="AG341" s="246" t="s">
        <v>1644</v>
      </c>
      <c r="AH341" s="241">
        <f t="shared" si="21"/>
        <v>0.25</v>
      </c>
      <c r="AI341" s="246" t="s">
        <v>1645</v>
      </c>
      <c r="AJ341" s="241">
        <f t="shared" si="22"/>
        <v>0.15</v>
      </c>
      <c r="AK341" s="247">
        <f t="shared" si="23"/>
        <v>0.4</v>
      </c>
      <c r="AL341" s="248">
        <f>IFERROR(IF(AND(AF340="Probabilidad",AF341="Probabilidad"),(AL340-(+AL340*AK341)),IF(AND(AF340="Impacto",AF341="Probabilidad"),(AL339-(+AL339*AK341)),IF(AF341="Impacto",AL340,""))),"")</f>
        <v>0.14399999999999999</v>
      </c>
      <c r="AM341" s="248">
        <f>IFERROR(IF(AND(AF340="Impacto",AF341="Impacto"),(AM340-(+AM340*AK341)),IF(AND(AF340="Probabilidad",AF341="Impacto"),(AM339-(+AM339*AK341)),IF(AF341="Probabilidad",AM340,""))),"")</f>
        <v>0.30000000000000004</v>
      </c>
      <c r="AN341" s="249" t="s">
        <v>99</v>
      </c>
      <c r="AO341" s="249" t="s">
        <v>100</v>
      </c>
      <c r="AP341" s="249" t="s">
        <v>101</v>
      </c>
      <c r="AQ341" s="487"/>
      <c r="AR341" s="463"/>
      <c r="AS341" s="463"/>
      <c r="AT341" s="464"/>
      <c r="AU341" s="463"/>
      <c r="AV341" s="463"/>
      <c r="AW341" s="464"/>
      <c r="AX341" s="464"/>
      <c r="AY341" s="464"/>
      <c r="AZ341" s="487"/>
      <c r="BA341" s="486"/>
      <c r="BB341" s="486"/>
      <c r="BC341" s="486"/>
      <c r="BD341" s="486"/>
      <c r="BE341" s="486"/>
      <c r="BF341" s="408"/>
      <c r="BG341" s="408"/>
      <c r="BH341" s="416"/>
      <c r="BI341" s="416"/>
      <c r="BJ341" s="416"/>
      <c r="BK341" s="416"/>
      <c r="BL341" s="416"/>
      <c r="BM341" s="408"/>
      <c r="BN341" s="408"/>
      <c r="BO341" s="673"/>
    </row>
    <row r="342" spans="1:67" ht="114.75">
      <c r="A342" s="748"/>
      <c r="B342" s="751"/>
      <c r="C342" s="754"/>
      <c r="D342" s="682" t="s">
        <v>1470</v>
      </c>
      <c r="E342" s="682" t="s">
        <v>441</v>
      </c>
      <c r="F342" s="483">
        <v>21</v>
      </c>
      <c r="G342" s="408" t="s">
        <v>2279</v>
      </c>
      <c r="H342" s="487" t="s">
        <v>1561</v>
      </c>
      <c r="I342" s="736" t="s">
        <v>1562</v>
      </c>
      <c r="J342" s="463" t="s">
        <v>2280</v>
      </c>
      <c r="K342" s="456" t="s">
        <v>192</v>
      </c>
      <c r="L342" s="408" t="s">
        <v>349</v>
      </c>
      <c r="M342" s="464" t="s">
        <v>1475</v>
      </c>
      <c r="N342" s="486" t="s">
        <v>2281</v>
      </c>
      <c r="O342" s="486" t="s">
        <v>2282</v>
      </c>
      <c r="P342" s="486" t="s">
        <v>114</v>
      </c>
      <c r="Q342" s="411" t="s">
        <v>114</v>
      </c>
      <c r="R342" s="487" t="s">
        <v>91</v>
      </c>
      <c r="S342" s="455">
        <f>IF(R342="Muy Alta",100%,IF(R342="Alta",80%,IF(R342="Media",60%,IF(R342="Baja",40%,IF(R342="Muy Baja",20%,"")))))</f>
        <v>0.6</v>
      </c>
      <c r="T342" s="487"/>
      <c r="U342" s="455" t="str">
        <f>IF(T342="Catastrófico",100%,IF(T342="Mayor",80%,IF(T342="Moderado",60%,IF(T342="Menor",40%,IF(T342="Leve",20%,"")))))</f>
        <v/>
      </c>
      <c r="V342" s="487" t="s">
        <v>92</v>
      </c>
      <c r="W342" s="455">
        <f>IF(V342="Catastrófico",100%,IF(V342="Mayor",80%,IF(V342="Moderado",60%,IF(V342="Menor",40%,IF(V342="Leve",20%,"")))))</f>
        <v>0.8</v>
      </c>
      <c r="X342" s="458" t="str">
        <f>IF(Y342=100%,"Catastrófico",IF(Y342=80%,"Mayor",IF(Y342=60%,"Moderado",IF(Y342=40%,"Menor",IF(Y342=20%,"Leve","")))))</f>
        <v>Mayor</v>
      </c>
      <c r="Y342" s="455">
        <f>IF(AND(U342="",W342=""),"",MAX(U342,W342))</f>
        <v>0.8</v>
      </c>
      <c r="Z342" s="455" t="str">
        <f>CONCATENATE(R342,X342)</f>
        <v>MediaMayor</v>
      </c>
      <c r="AA342" s="464" t="str">
        <f>IF(Z342="Muy AltaLeve","Alto",IF(Z342="Muy AltaMenor","Alto",IF(Z342="Muy AltaModerado","Alto",IF(Z342="Muy AltaMayor","Alto",IF(Z342="Muy AltaCatastrófico","Extremo",IF(Z342="AltaLeve","Moderado",IF(Z342="AltaMenor","Moderado",IF(Z342="AltaModerado","Alto",IF(Z342="AltaMayor","Alto",IF(Z342="AltaCatastrófico","Extremo",IF(Z342="MediaLeve","Moderado",IF(Z342="MediaMenor","Moderado",IF(Z342="MediaModerado","Moderado",IF(Z342="MediaMayor","Alto",IF(Z342="MediaCatastrófico","Extremo",IF(Z342="BajaLeve","Bajo",IF(Z342="BajaMenor","Moderado",IF(Z342="BajaModerado","Moderado",IF(Z342="BajaMayor","Alto",IF(Z342="BajaCatastrófico","Extremo",IF(Z342="Muy BajaLeve","Bajo",IF(Z342="Muy BajaMenor","Bajo",IF(Z342="Muy BajaModerado","Moderado",IF(Z342="Muy BajaMayor","Alto",IF(Z342="Muy BajaCatastrófico","Extremo","")))))))))))))))))))))))))</f>
        <v>Alto</v>
      </c>
      <c r="AB342" s="243">
        <v>1</v>
      </c>
      <c r="AC342" s="259" t="s">
        <v>1671</v>
      </c>
      <c r="AD342" s="239">
        <v>1</v>
      </c>
      <c r="AE342" s="239" t="s">
        <v>1529</v>
      </c>
      <c r="AF342" s="245" t="str">
        <f t="shared" si="20"/>
        <v>Probabilidad</v>
      </c>
      <c r="AG342" s="246" t="s">
        <v>1655</v>
      </c>
      <c r="AH342" s="241">
        <f t="shared" si="21"/>
        <v>0.15</v>
      </c>
      <c r="AI342" s="246" t="s">
        <v>1645</v>
      </c>
      <c r="AJ342" s="241">
        <f t="shared" si="22"/>
        <v>0.15</v>
      </c>
      <c r="AK342" s="247">
        <f t="shared" si="23"/>
        <v>0.3</v>
      </c>
      <c r="AL342" s="248">
        <f>IFERROR(IF(AF342="Probabilidad",(S342-(+S342*AK342)),IF(AF342="Impacto",S342,"")),"")</f>
        <v>0.42</v>
      </c>
      <c r="AM342" s="248">
        <f>IFERROR(IF(AF342="Impacto",(Y342-(+Y342*AK342)),IF(AF342="Probabilidad",Y342,"")),"")</f>
        <v>0.8</v>
      </c>
      <c r="AN342" s="249" t="s">
        <v>99</v>
      </c>
      <c r="AO342" s="249" t="s">
        <v>100</v>
      </c>
      <c r="AP342" s="249" t="s">
        <v>101</v>
      </c>
      <c r="AQ342" s="487" t="s">
        <v>1573</v>
      </c>
      <c r="AR342" s="462">
        <f>S342</f>
        <v>0.6</v>
      </c>
      <c r="AS342" s="462">
        <f>IF(AL342="","",MIN(AL342:AL343))</f>
        <v>0.252</v>
      </c>
      <c r="AT342" s="464" t="str">
        <f>IFERROR(IF(AS342="","",IF(AS342&lt;=0.2,"Muy Baja",IF(AS342&lt;=0.4,"Baja",IF(AS342&lt;=0.6,"Media",IF(AS342&lt;=0.8,"Alta","Muy Alta"))))),"")</f>
        <v>Baja</v>
      </c>
      <c r="AU342" s="462">
        <f>Y342</f>
        <v>0.8</v>
      </c>
      <c r="AV342" s="462">
        <f>IF(AM342="","",MIN(AM342:AM343))</f>
        <v>0.8</v>
      </c>
      <c r="AW342" s="464" t="str">
        <f>IFERROR(IF(AV342="","",IF(AV342&lt;=0.2,"Leve",IF(AV342&lt;=0.4,"Menor",IF(AV342&lt;=0.6,"Moderado",IF(AV342&lt;=0.8,"Mayor","Catastrófico"))))),"")</f>
        <v>Mayor</v>
      </c>
      <c r="AX342" s="464" t="str">
        <f>AA342</f>
        <v>Alto</v>
      </c>
      <c r="AY342" s="464" t="str">
        <f>IFERROR(IF(OR(AND(AT342="Muy Baja",AW342="Leve"),AND(AT342="Muy Baja",AW342="Menor"),AND(AT342="Baja",AW342="Leve")),"Bajo",IF(OR(AND(AT342="Muy baja",AW342="Moderado"),AND(AT342="Baja",AW342="Menor"),AND(AT342="Baja",AW342="Moderado"),AND(AT342="Media",AW342="Leve"),AND(AT342="Media",AW342="Menor"),AND(AT342="Media",AW342="Moderado"),AND(AT342="Alta",AW342="Leve"),AND(AT342="Alta",AW342="Menor")),"Moderado",IF(OR(AND(AT342="Muy Baja",AW342="Mayor"),AND(AT342="Baja",AW342="Mayor"),AND(AT342="Media",AW342="Mayor"),AND(AT342="Alta",AW342="Moderado"),AND(AT342="Alta",AW342="Mayor"),AND(AT342="Muy Alta",AW342="Leve"),AND(AT342="Muy Alta",AW342="Menor"),AND(AT342="Muy Alta",AW342="Moderado"),AND(AT342="Muy Alta",AW342="Mayor")),"Alto",IF(OR(AND(AT342="Muy Baja",AW342="Catastrófico"),AND(AT342="Baja",AW342="Catastrófico"),AND(AT342="Media",AW342="Catastrófico"),AND(AT342="Alta",AW342="Catastrófico"),AND(AT342="Muy Alta",AW342="Catastrófico")),"Extremo","")))),"")</f>
        <v>Alto</v>
      </c>
      <c r="AZ342" s="487" t="s">
        <v>105</v>
      </c>
      <c r="BA342" s="486" t="s">
        <v>2283</v>
      </c>
      <c r="BB342" s="486" t="s">
        <v>2284</v>
      </c>
      <c r="BC342" s="486" t="s">
        <v>2285</v>
      </c>
      <c r="BD342" s="486" t="s">
        <v>2286</v>
      </c>
      <c r="BE342" s="724" t="s">
        <v>265</v>
      </c>
      <c r="BF342" s="408" t="s">
        <v>2287</v>
      </c>
      <c r="BG342" s="408" t="s">
        <v>114</v>
      </c>
      <c r="BH342" s="416">
        <v>0</v>
      </c>
      <c r="BI342" s="416"/>
      <c r="BJ342" s="416"/>
      <c r="BK342" s="416"/>
      <c r="BL342" s="416" t="s">
        <v>114</v>
      </c>
      <c r="BM342" s="408" t="s">
        <v>2129</v>
      </c>
      <c r="BN342" s="408" t="s">
        <v>133</v>
      </c>
      <c r="BO342" s="673" t="s">
        <v>133</v>
      </c>
    </row>
    <row r="343" spans="1:67" ht="127.5">
      <c r="A343" s="748"/>
      <c r="B343" s="751"/>
      <c r="C343" s="754"/>
      <c r="D343" s="682"/>
      <c r="E343" s="682"/>
      <c r="F343" s="483"/>
      <c r="G343" s="408"/>
      <c r="H343" s="487"/>
      <c r="I343" s="736"/>
      <c r="J343" s="463"/>
      <c r="K343" s="456"/>
      <c r="L343" s="408"/>
      <c r="M343" s="464"/>
      <c r="N343" s="486"/>
      <c r="O343" s="486"/>
      <c r="P343" s="486"/>
      <c r="Q343" s="411"/>
      <c r="R343" s="487"/>
      <c r="S343" s="455"/>
      <c r="T343" s="487"/>
      <c r="U343" s="455"/>
      <c r="V343" s="487"/>
      <c r="W343" s="455"/>
      <c r="X343" s="458"/>
      <c r="Y343" s="455"/>
      <c r="Z343" s="455"/>
      <c r="AA343" s="464"/>
      <c r="AB343" s="243">
        <v>2</v>
      </c>
      <c r="AC343" s="259" t="s">
        <v>1726</v>
      </c>
      <c r="AD343" s="239">
        <v>1</v>
      </c>
      <c r="AE343" s="239" t="s">
        <v>1728</v>
      </c>
      <c r="AF343" s="245" t="str">
        <f t="shared" si="20"/>
        <v>Probabilidad</v>
      </c>
      <c r="AG343" s="246" t="s">
        <v>1644</v>
      </c>
      <c r="AH343" s="241">
        <f t="shared" si="21"/>
        <v>0.25</v>
      </c>
      <c r="AI343" s="246" t="s">
        <v>1645</v>
      </c>
      <c r="AJ343" s="241">
        <f t="shared" si="22"/>
        <v>0.15</v>
      </c>
      <c r="AK343" s="247">
        <f t="shared" si="23"/>
        <v>0.4</v>
      </c>
      <c r="AL343" s="248">
        <f>IFERROR(IF(AND(AF342="Probabilidad",AF343="Probabilidad"),(AL342-(+AL342*AK343)),IF(AF343="Probabilidad",(S342-(+S342*AK343)),IF(AF343="Impacto",AL342,""))),"")</f>
        <v>0.252</v>
      </c>
      <c r="AM343" s="248">
        <f>IFERROR(IF(AND(AF342="Impacto",AF343="Impacto"),(AM342-(+AM342*AK343)),IF(AF343="Impacto",(Y342-(Y342*AK343)),IF(AF343="Probabilidad",AM342,""))),"")</f>
        <v>0.8</v>
      </c>
      <c r="AN343" s="249" t="s">
        <v>99</v>
      </c>
      <c r="AO343" s="249" t="s">
        <v>100</v>
      </c>
      <c r="AP343" s="249" t="s">
        <v>101</v>
      </c>
      <c r="AQ343" s="487"/>
      <c r="AR343" s="463"/>
      <c r="AS343" s="463"/>
      <c r="AT343" s="464"/>
      <c r="AU343" s="463"/>
      <c r="AV343" s="463"/>
      <c r="AW343" s="464"/>
      <c r="AX343" s="464"/>
      <c r="AY343" s="464"/>
      <c r="AZ343" s="487"/>
      <c r="BA343" s="486"/>
      <c r="BB343" s="486"/>
      <c r="BC343" s="486"/>
      <c r="BD343" s="486"/>
      <c r="BE343" s="486"/>
      <c r="BF343" s="408"/>
      <c r="BG343" s="408"/>
      <c r="BH343" s="416"/>
      <c r="BI343" s="416"/>
      <c r="BJ343" s="416"/>
      <c r="BK343" s="416"/>
      <c r="BL343" s="416"/>
      <c r="BM343" s="408"/>
      <c r="BN343" s="408"/>
      <c r="BO343" s="673"/>
    </row>
    <row r="344" spans="1:67" ht="114.75">
      <c r="A344" s="748"/>
      <c r="B344" s="751"/>
      <c r="C344" s="754"/>
      <c r="D344" s="682" t="s">
        <v>1470</v>
      </c>
      <c r="E344" s="682" t="s">
        <v>441</v>
      </c>
      <c r="F344" s="483">
        <v>22</v>
      </c>
      <c r="G344" s="408" t="s">
        <v>2279</v>
      </c>
      <c r="H344" s="487" t="s">
        <v>1561</v>
      </c>
      <c r="I344" s="736" t="s">
        <v>1487</v>
      </c>
      <c r="J344" s="463" t="s">
        <v>2288</v>
      </c>
      <c r="K344" s="456" t="s">
        <v>192</v>
      </c>
      <c r="L344" s="408" t="s">
        <v>349</v>
      </c>
      <c r="M344" s="464" t="s">
        <v>1475</v>
      </c>
      <c r="N344" s="486" t="s">
        <v>2289</v>
      </c>
      <c r="O344" s="486" t="s">
        <v>1749</v>
      </c>
      <c r="P344" s="486" t="s">
        <v>114</v>
      </c>
      <c r="Q344" s="411" t="s">
        <v>114</v>
      </c>
      <c r="R344" s="487" t="s">
        <v>129</v>
      </c>
      <c r="S344" s="455">
        <f>IF(R344="Muy Alta",100%,IF(R344="Alta",80%,IF(R344="Media",60%,IF(R344="Baja",40%,IF(R344="Muy Baja",20%,"")))))</f>
        <v>0.4</v>
      </c>
      <c r="T344" s="487"/>
      <c r="U344" s="455" t="str">
        <f>IF(T344="Catastrófico",100%,IF(T344="Mayor",80%,IF(T344="Moderado",60%,IF(T344="Menor",40%,IF(T344="Leve",20%,"")))))</f>
        <v/>
      </c>
      <c r="V344" s="487" t="s">
        <v>195</v>
      </c>
      <c r="W344" s="455">
        <f>IF(V344="Catastrófico",100%,IF(V344="Mayor",80%,IF(V344="Moderado",60%,IF(V344="Menor",40%,IF(V344="Leve",20%,"")))))</f>
        <v>0.4</v>
      </c>
      <c r="X344" s="458" t="str">
        <f>IF(Y344=100%,"Catastrófico",IF(Y344=80%,"Mayor",IF(Y344=60%,"Moderado",IF(Y344=40%,"Menor",IF(Y344=20%,"Leve","")))))</f>
        <v>Menor</v>
      </c>
      <c r="Y344" s="455">
        <f>IF(AND(U344="",W344=""),"",MAX(U344,W344))</f>
        <v>0.4</v>
      </c>
      <c r="Z344" s="455" t="str">
        <f>CONCATENATE(R344,X344)</f>
        <v>BajaMenor</v>
      </c>
      <c r="AA344" s="464" t="str">
        <f>IF(Z344="Muy AltaLeve","Alto",IF(Z344="Muy AltaMenor","Alto",IF(Z344="Muy AltaModerado","Alto",IF(Z344="Muy AltaMayor","Alto",IF(Z344="Muy AltaCatastrófico","Extremo",IF(Z344="AltaLeve","Moderado",IF(Z344="AltaMenor","Moderado",IF(Z344="AltaModerado","Alto",IF(Z344="AltaMayor","Alto",IF(Z344="AltaCatastrófico","Extremo",IF(Z344="MediaLeve","Moderado",IF(Z344="MediaMenor","Moderado",IF(Z344="MediaModerado","Moderado",IF(Z344="MediaMayor","Alto",IF(Z344="MediaCatastrófico","Extremo",IF(Z344="BajaLeve","Bajo",IF(Z344="BajaMenor","Moderado",IF(Z344="BajaModerado","Moderado",IF(Z344="BajaMayor","Alto",IF(Z344="BajaCatastrófico","Extremo",IF(Z344="Muy BajaLeve","Bajo",IF(Z344="Muy BajaMenor","Bajo",IF(Z344="Muy BajaModerado","Moderado",IF(Z344="Muy BajaMayor","Alto",IF(Z344="Muy BajaCatastrófico","Extremo","")))))))))))))))))))))))))</f>
        <v>Moderado</v>
      </c>
      <c r="AB344" s="243">
        <v>1</v>
      </c>
      <c r="AC344" s="259" t="s">
        <v>1671</v>
      </c>
      <c r="AD344" s="239">
        <v>2</v>
      </c>
      <c r="AE344" s="239" t="s">
        <v>1529</v>
      </c>
      <c r="AF344" s="245" t="str">
        <f t="shared" si="20"/>
        <v>Probabilidad</v>
      </c>
      <c r="AG344" s="246" t="s">
        <v>1655</v>
      </c>
      <c r="AH344" s="241">
        <f t="shared" si="21"/>
        <v>0.15</v>
      </c>
      <c r="AI344" s="246" t="s">
        <v>1645</v>
      </c>
      <c r="AJ344" s="241">
        <f t="shared" si="22"/>
        <v>0.15</v>
      </c>
      <c r="AK344" s="247">
        <f t="shared" si="23"/>
        <v>0.3</v>
      </c>
      <c r="AL344" s="248">
        <f>IFERROR(IF(AF344="Probabilidad",(S344-(+S344*AK344)),IF(AF344="Impacto",S344,"")),"")</f>
        <v>0.28000000000000003</v>
      </c>
      <c r="AM344" s="248">
        <f>IFERROR(IF(AF344="Impacto",(Y344-(+Y344*AK344)),IF(AF344="Probabilidad",Y344,"")),"")</f>
        <v>0.4</v>
      </c>
      <c r="AN344" s="249" t="s">
        <v>99</v>
      </c>
      <c r="AO344" s="249" t="s">
        <v>100</v>
      </c>
      <c r="AP344" s="249" t="s">
        <v>101</v>
      </c>
      <c r="AQ344" s="487" t="s">
        <v>1573</v>
      </c>
      <c r="AR344" s="462">
        <f>S344</f>
        <v>0.4</v>
      </c>
      <c r="AS344" s="462">
        <f>IF(AL344="","",MIN(AL344:AL346))</f>
        <v>0.1008</v>
      </c>
      <c r="AT344" s="464" t="str">
        <f>IFERROR(IF(AS344="","",IF(AS344&lt;=0.2,"Muy Baja",IF(AS344&lt;=0.4,"Baja",IF(AS344&lt;=0.6,"Media",IF(AS344&lt;=0.8,"Alta","Muy Alta"))))),"")</f>
        <v>Muy Baja</v>
      </c>
      <c r="AU344" s="462">
        <f>Y344</f>
        <v>0.4</v>
      </c>
      <c r="AV344" s="462">
        <f>IF(AM344="","",MIN(AM344:AM346))</f>
        <v>0.4</v>
      </c>
      <c r="AW344" s="464" t="str">
        <f>IFERROR(IF(AV344="","",IF(AV344&lt;=0.2,"Leve",IF(AV344&lt;=0.4,"Menor",IF(AV344&lt;=0.6,"Moderado",IF(AV344&lt;=0.8,"Mayor","Catastrófico"))))),"")</f>
        <v>Menor</v>
      </c>
      <c r="AX344" s="464" t="str">
        <f>AA344</f>
        <v>Moderado</v>
      </c>
      <c r="AY344" s="464" t="str">
        <f>IFERROR(IF(OR(AND(AT344="Muy Baja",AW344="Leve"),AND(AT344="Muy Baja",AW344="Menor"),AND(AT344="Baja",AW344="Leve")),"Bajo",IF(OR(AND(AT344="Muy baja",AW344="Moderado"),AND(AT344="Baja",AW344="Menor"),AND(AT344="Baja",AW344="Moderado"),AND(AT344="Media",AW344="Leve"),AND(AT344="Media",AW344="Menor"),AND(AT344="Media",AW344="Moderado"),AND(AT344="Alta",AW344="Leve"),AND(AT344="Alta",AW344="Menor")),"Moderado",IF(OR(AND(AT344="Muy Baja",AW344="Mayor"),AND(AT344="Baja",AW344="Mayor"),AND(AT344="Media",AW344="Mayor"),AND(AT344="Alta",AW344="Moderado"),AND(AT344="Alta",AW344="Mayor"),AND(AT344="Muy Alta",AW344="Leve"),AND(AT344="Muy Alta",AW344="Menor"),AND(AT344="Muy Alta",AW344="Moderado"),AND(AT344="Muy Alta",AW344="Mayor")),"Alto",IF(OR(AND(AT344="Muy Baja",AW344="Catastrófico"),AND(AT344="Baja",AW344="Catastrófico"),AND(AT344="Media",AW344="Catastrófico"),AND(AT344="Alta",AW344="Catastrófico"),AND(AT344="Muy Alta",AW344="Catastrófico")),"Extremo","")))),"")</f>
        <v>Bajo</v>
      </c>
      <c r="AZ344" s="487" t="s">
        <v>132</v>
      </c>
      <c r="BA344" s="486" t="s">
        <v>114</v>
      </c>
      <c r="BB344" s="486" t="s">
        <v>114</v>
      </c>
      <c r="BC344" s="486" t="s">
        <v>114</v>
      </c>
      <c r="BD344" s="486" t="s">
        <v>114</v>
      </c>
      <c r="BE344" s="486" t="s">
        <v>114</v>
      </c>
      <c r="BF344" s="408"/>
      <c r="BG344" s="408"/>
      <c r="BH344" s="416" t="s">
        <v>114</v>
      </c>
      <c r="BI344" s="416"/>
      <c r="BJ344" s="416"/>
      <c r="BK344" s="416"/>
      <c r="BL344" s="416" t="s">
        <v>114</v>
      </c>
      <c r="BM344" s="408" t="s">
        <v>2129</v>
      </c>
      <c r="BN344" s="408" t="s">
        <v>133</v>
      </c>
      <c r="BO344" s="673" t="s">
        <v>133</v>
      </c>
    </row>
    <row r="345" spans="1:67" ht="114.75">
      <c r="A345" s="748"/>
      <c r="B345" s="751"/>
      <c r="C345" s="754"/>
      <c r="D345" s="682"/>
      <c r="E345" s="682"/>
      <c r="F345" s="483"/>
      <c r="G345" s="408"/>
      <c r="H345" s="487"/>
      <c r="I345" s="736"/>
      <c r="J345" s="463"/>
      <c r="K345" s="456"/>
      <c r="L345" s="408"/>
      <c r="M345" s="464"/>
      <c r="N345" s="486"/>
      <c r="O345" s="486"/>
      <c r="P345" s="486"/>
      <c r="Q345" s="411"/>
      <c r="R345" s="487"/>
      <c r="S345" s="455"/>
      <c r="T345" s="487"/>
      <c r="U345" s="455"/>
      <c r="V345" s="487"/>
      <c r="W345" s="455"/>
      <c r="X345" s="458"/>
      <c r="Y345" s="455"/>
      <c r="Z345" s="455"/>
      <c r="AA345" s="464"/>
      <c r="AB345" s="243">
        <v>2</v>
      </c>
      <c r="AC345" s="259" t="s">
        <v>2935</v>
      </c>
      <c r="AD345" s="239">
        <v>1</v>
      </c>
      <c r="AE345" s="239" t="s">
        <v>1733</v>
      </c>
      <c r="AF345" s="245" t="str">
        <f t="shared" si="20"/>
        <v>Probabilidad</v>
      </c>
      <c r="AG345" s="246" t="s">
        <v>1644</v>
      </c>
      <c r="AH345" s="241">
        <f t="shared" si="21"/>
        <v>0.25</v>
      </c>
      <c r="AI345" s="246" t="s">
        <v>1645</v>
      </c>
      <c r="AJ345" s="241">
        <f t="shared" si="22"/>
        <v>0.15</v>
      </c>
      <c r="AK345" s="247">
        <f t="shared" si="23"/>
        <v>0.4</v>
      </c>
      <c r="AL345" s="248">
        <f>IFERROR(IF(AND(AF344="Probabilidad",AF345="Probabilidad"),(AL344-(+AL344*AK345)),IF(AF345="Probabilidad",(S344-(+S344*AK345)),IF(AF345="Impacto",AL344,""))),"")</f>
        <v>0.16800000000000001</v>
      </c>
      <c r="AM345" s="248">
        <f>IFERROR(IF(AND(AF344="Impacto",AF345="Impacto"),(AM344-(+AM344*AK345)),IF(AF345="Impacto",(Y344-(Y344*AK345)),IF(AF345="Probabilidad",AM344,""))),"")</f>
        <v>0.4</v>
      </c>
      <c r="AN345" s="249" t="s">
        <v>99</v>
      </c>
      <c r="AO345" s="249" t="s">
        <v>100</v>
      </c>
      <c r="AP345" s="249" t="s">
        <v>101</v>
      </c>
      <c r="AQ345" s="487"/>
      <c r="AR345" s="463"/>
      <c r="AS345" s="463"/>
      <c r="AT345" s="464"/>
      <c r="AU345" s="463"/>
      <c r="AV345" s="463"/>
      <c r="AW345" s="464"/>
      <c r="AX345" s="464"/>
      <c r="AY345" s="464"/>
      <c r="AZ345" s="487"/>
      <c r="BA345" s="486"/>
      <c r="BB345" s="486"/>
      <c r="BC345" s="486"/>
      <c r="BD345" s="486"/>
      <c r="BE345" s="486"/>
      <c r="BF345" s="408"/>
      <c r="BG345" s="408"/>
      <c r="BH345" s="416"/>
      <c r="BI345" s="416"/>
      <c r="BJ345" s="416"/>
      <c r="BK345" s="416"/>
      <c r="BL345" s="416"/>
      <c r="BM345" s="408"/>
      <c r="BN345" s="408"/>
      <c r="BO345" s="673"/>
    </row>
    <row r="346" spans="1:67" ht="70.5">
      <c r="A346" s="748"/>
      <c r="B346" s="751"/>
      <c r="C346" s="754"/>
      <c r="D346" s="682"/>
      <c r="E346" s="682"/>
      <c r="F346" s="483"/>
      <c r="G346" s="408"/>
      <c r="H346" s="487"/>
      <c r="I346" s="736"/>
      <c r="J346" s="463"/>
      <c r="K346" s="456"/>
      <c r="L346" s="408"/>
      <c r="M346" s="464"/>
      <c r="N346" s="486"/>
      <c r="O346" s="486"/>
      <c r="P346" s="486"/>
      <c r="Q346" s="411"/>
      <c r="R346" s="487"/>
      <c r="S346" s="455"/>
      <c r="T346" s="487"/>
      <c r="U346" s="455"/>
      <c r="V346" s="487"/>
      <c r="W346" s="455"/>
      <c r="X346" s="458"/>
      <c r="Y346" s="455"/>
      <c r="Z346" s="455"/>
      <c r="AA346" s="464"/>
      <c r="AB346" s="243">
        <v>3</v>
      </c>
      <c r="AC346" s="239" t="s">
        <v>2290</v>
      </c>
      <c r="AD346" s="239">
        <v>1</v>
      </c>
      <c r="AE346" s="237" t="s">
        <v>133</v>
      </c>
      <c r="AF346" s="245" t="str">
        <f t="shared" si="20"/>
        <v>Probabilidad</v>
      </c>
      <c r="AG346" s="246" t="s">
        <v>1644</v>
      </c>
      <c r="AH346" s="241">
        <f t="shared" si="21"/>
        <v>0.25</v>
      </c>
      <c r="AI346" s="246" t="s">
        <v>1645</v>
      </c>
      <c r="AJ346" s="241">
        <f t="shared" si="22"/>
        <v>0.15</v>
      </c>
      <c r="AK346" s="247">
        <f t="shared" si="23"/>
        <v>0.4</v>
      </c>
      <c r="AL346" s="248">
        <f>IFERROR(IF(AND(AF345="Probabilidad",AF346="Probabilidad"),(AL345-(+AL345*AK346)),IF(AND(AF345="Impacto",AF346="Probabilidad"),(AL344-(+AL344*AK346)),IF(AF346="Impacto",AL345,""))),"")</f>
        <v>0.1008</v>
      </c>
      <c r="AM346" s="248">
        <f>IFERROR(IF(AND(AF345="Impacto",AF346="Impacto"),(AM345-(+AM345*AK346)),IF(AND(AF345="Probabilidad",AF346="Impacto"),(AM344-(+AM344*AK346)),IF(AF346="Probabilidad",AM345,""))),"")</f>
        <v>0.4</v>
      </c>
      <c r="AN346" s="249" t="s">
        <v>99</v>
      </c>
      <c r="AO346" s="249" t="s">
        <v>766</v>
      </c>
      <c r="AP346" s="249" t="s">
        <v>101</v>
      </c>
      <c r="AQ346" s="487"/>
      <c r="AR346" s="463"/>
      <c r="AS346" s="463"/>
      <c r="AT346" s="464"/>
      <c r="AU346" s="463"/>
      <c r="AV346" s="463"/>
      <c r="AW346" s="464"/>
      <c r="AX346" s="464"/>
      <c r="AY346" s="464"/>
      <c r="AZ346" s="487"/>
      <c r="BA346" s="486"/>
      <c r="BB346" s="486"/>
      <c r="BC346" s="486"/>
      <c r="BD346" s="486"/>
      <c r="BE346" s="486"/>
      <c r="BF346" s="408"/>
      <c r="BG346" s="408"/>
      <c r="BH346" s="416"/>
      <c r="BI346" s="416"/>
      <c r="BJ346" s="416"/>
      <c r="BK346" s="416"/>
      <c r="BL346" s="416"/>
      <c r="BM346" s="408"/>
      <c r="BN346" s="408"/>
      <c r="BO346" s="673"/>
    </row>
    <row r="347" spans="1:67" ht="70.5">
      <c r="A347" s="748"/>
      <c r="B347" s="751"/>
      <c r="C347" s="754"/>
      <c r="D347" s="682" t="s">
        <v>1470</v>
      </c>
      <c r="E347" s="682" t="s">
        <v>441</v>
      </c>
      <c r="F347" s="483">
        <v>23</v>
      </c>
      <c r="G347" s="408" t="s">
        <v>2291</v>
      </c>
      <c r="H347" s="487" t="s">
        <v>1472</v>
      </c>
      <c r="I347" s="736" t="s">
        <v>1473</v>
      </c>
      <c r="J347" s="463" t="s">
        <v>2292</v>
      </c>
      <c r="K347" s="456" t="s">
        <v>192</v>
      </c>
      <c r="L347" s="408" t="s">
        <v>408</v>
      </c>
      <c r="M347" s="464" t="s">
        <v>1475</v>
      </c>
      <c r="N347" s="738" t="s">
        <v>2293</v>
      </c>
      <c r="O347" s="738" t="s">
        <v>2150</v>
      </c>
      <c r="P347" s="486" t="s">
        <v>114</v>
      </c>
      <c r="Q347" s="411" t="s">
        <v>114</v>
      </c>
      <c r="R347" s="794" t="s">
        <v>103</v>
      </c>
      <c r="S347" s="455">
        <f>IF(R347="Muy Alta",100%,IF(R347="Alta",80%,IF(R347="Media",60%,IF(R347="Baja",40%,IF(R347="Muy Baja",20%,"")))))</f>
        <v>0.2</v>
      </c>
      <c r="T347" s="487" t="s">
        <v>195</v>
      </c>
      <c r="U347" s="455">
        <f>IF(T347="Catastrófico",100%,IF(T347="Mayor",80%,IF(T347="Moderado",60%,IF(T347="Menor",40%,IF(T347="Leve",20%,"")))))</f>
        <v>0.4</v>
      </c>
      <c r="V347" s="487" t="s">
        <v>195</v>
      </c>
      <c r="W347" s="455">
        <f>IF(V347="Catastrófico",100%,IF(V347="Mayor",80%,IF(V347="Moderado",60%,IF(V347="Menor",40%,IF(V347="Leve",20%,"")))))</f>
        <v>0.4</v>
      </c>
      <c r="X347" s="458" t="str">
        <f>IF(Y347=100%,"Catastrófico",IF(Y347=80%,"Mayor",IF(Y347=60%,"Moderado",IF(Y347=40%,"Menor",IF(Y347=20%,"Leve","")))))</f>
        <v>Menor</v>
      </c>
      <c r="Y347" s="455">
        <f>IF(AND(U347="",W347=""),"",MAX(U347,W347))</f>
        <v>0.4</v>
      </c>
      <c r="Z347" s="455" t="str">
        <f>CONCATENATE(R347,X347)</f>
        <v>Muy BajaMenor</v>
      </c>
      <c r="AA347" s="464" t="str">
        <f>IF(Z347="Muy AltaLeve","Alto",IF(Z347="Muy AltaMenor","Alto",IF(Z347="Muy AltaModerado","Alto",IF(Z347="Muy AltaMayor","Alto",IF(Z347="Muy AltaCatastrófico","Extremo",IF(Z347="AltaLeve","Moderado",IF(Z347="AltaMenor","Moderado",IF(Z347="AltaModerado","Alto",IF(Z347="AltaMayor","Alto",IF(Z347="AltaCatastrófico","Extremo",IF(Z347="MediaLeve","Moderado",IF(Z347="MediaMenor","Moderado",IF(Z347="MediaModerado","Moderado",IF(Z347="MediaMayor","Alto",IF(Z347="MediaCatastrófico","Extremo",IF(Z347="BajaLeve","Bajo",IF(Z347="BajaMenor","Moderado",IF(Z347="BajaModerado","Moderado",IF(Z347="BajaMayor","Alto",IF(Z347="BajaCatastrófico","Extremo",IF(Z347="Muy BajaLeve","Bajo",IF(Z347="Muy BajaMenor","Bajo",IF(Z347="Muy BajaModerado","Moderado",IF(Z347="Muy BajaMayor","Alto",IF(Z347="Muy BajaCatastrófico","Extremo","")))))))))))))))))))))))))</f>
        <v>Bajo</v>
      </c>
      <c r="AB347" s="243">
        <v>1</v>
      </c>
      <c r="AC347" s="262" t="s">
        <v>2294</v>
      </c>
      <c r="AD347" s="239">
        <v>1.2</v>
      </c>
      <c r="AE347" s="237" t="s">
        <v>1575</v>
      </c>
      <c r="AF347" s="245" t="str">
        <f t="shared" si="20"/>
        <v>Probabilidad</v>
      </c>
      <c r="AG347" s="246" t="s">
        <v>1655</v>
      </c>
      <c r="AH347" s="241">
        <f t="shared" si="21"/>
        <v>0.15</v>
      </c>
      <c r="AI347" s="246" t="s">
        <v>1645</v>
      </c>
      <c r="AJ347" s="241">
        <f t="shared" si="22"/>
        <v>0.15</v>
      </c>
      <c r="AK347" s="247">
        <f t="shared" si="23"/>
        <v>0.3</v>
      </c>
      <c r="AL347" s="248">
        <f>IFERROR(IF(AF347="Probabilidad",(S347-(+S347*AK347)),IF(AF347="Impacto",S347,"")),"")</f>
        <v>0.14000000000000001</v>
      </c>
      <c r="AM347" s="248">
        <f>IFERROR(IF(AF347="Impacto",(Y347-(+Y347*AK347)),IF(AF347="Probabilidad",Y347,"")),"")</f>
        <v>0.4</v>
      </c>
      <c r="AN347" s="249" t="s">
        <v>99</v>
      </c>
      <c r="AO347" s="249" t="s">
        <v>100</v>
      </c>
      <c r="AP347" s="249" t="s">
        <v>101</v>
      </c>
      <c r="AQ347" s="487" t="s">
        <v>2162</v>
      </c>
      <c r="AR347" s="462">
        <f>S347</f>
        <v>0.2</v>
      </c>
      <c r="AS347" s="462">
        <f>IF(AL347="","",MIN(AL347:AL349))</f>
        <v>8.4000000000000005E-2</v>
      </c>
      <c r="AT347" s="464" t="str">
        <f>IFERROR(IF(AS347="","",IF(AS347&lt;=0.2,"Muy Baja",IF(AS347&lt;=0.4,"Baja",IF(AS347&lt;=0.6,"Media",IF(AS347&lt;=0.8,"Alta","Muy Alta"))))),"")</f>
        <v>Muy Baja</v>
      </c>
      <c r="AU347" s="462">
        <f>Y347</f>
        <v>0.4</v>
      </c>
      <c r="AV347" s="462">
        <f>IF(AM347="","",MIN(AM347:AM349))</f>
        <v>0.30000000000000004</v>
      </c>
      <c r="AW347" s="464" t="str">
        <f>IFERROR(IF(AV347="","",IF(AV347&lt;=0.2,"Leve",IF(AV347&lt;=0.4,"Menor",IF(AV347&lt;=0.6,"Moderado",IF(AV347&lt;=0.8,"Mayor","Catastrófico"))))),"")</f>
        <v>Menor</v>
      </c>
      <c r="AX347" s="464" t="str">
        <f>AA347</f>
        <v>Bajo</v>
      </c>
      <c r="AY347" s="464" t="str">
        <f>IFERROR(IF(OR(AND(AT347="Muy Baja",AW347="Leve"),AND(AT347="Muy Baja",AW347="Menor"),AND(AT347="Baja",AW347="Leve")),"Bajo",IF(OR(AND(AT347="Muy baja",AW347="Moderado"),AND(AT347="Baja",AW347="Menor"),AND(AT347="Baja",AW347="Moderado"),AND(AT347="Media",AW347="Leve"),AND(AT347="Media",AW347="Menor"),AND(AT347="Media",AW347="Moderado"),AND(AT347="Alta",AW347="Leve"),AND(AT347="Alta",AW347="Menor")),"Moderado",IF(OR(AND(AT347="Muy Baja",AW347="Mayor"),AND(AT347="Baja",AW347="Mayor"),AND(AT347="Media",AW347="Mayor"),AND(AT347="Alta",AW347="Moderado"),AND(AT347="Alta",AW347="Mayor"),AND(AT347="Muy Alta",AW347="Leve"),AND(AT347="Muy Alta",AW347="Menor"),AND(AT347="Muy Alta",AW347="Moderado"),AND(AT347="Muy Alta",AW347="Mayor")),"Alto",IF(OR(AND(AT347="Muy Baja",AW347="Catastrófico"),AND(AT347="Baja",AW347="Catastrófico"),AND(AT347="Media",AW347="Catastrófico"),AND(AT347="Alta",AW347="Catastrófico"),AND(AT347="Muy Alta",AW347="Catastrófico")),"Extremo","")))),"")</f>
        <v>Bajo</v>
      </c>
      <c r="AZ347" s="487" t="s">
        <v>132</v>
      </c>
      <c r="BA347" s="486" t="s">
        <v>114</v>
      </c>
      <c r="BB347" s="486" t="s">
        <v>114</v>
      </c>
      <c r="BC347" s="486" t="s">
        <v>114</v>
      </c>
      <c r="BD347" s="486" t="s">
        <v>114</v>
      </c>
      <c r="BE347" s="486" t="s">
        <v>114</v>
      </c>
      <c r="BF347" s="408"/>
      <c r="BG347" s="408"/>
      <c r="BH347" s="416" t="s">
        <v>114</v>
      </c>
      <c r="BI347" s="416"/>
      <c r="BJ347" s="416"/>
      <c r="BK347" s="416"/>
      <c r="BL347" s="416" t="s">
        <v>114</v>
      </c>
      <c r="BM347" s="408" t="s">
        <v>2129</v>
      </c>
      <c r="BN347" s="408" t="s">
        <v>133</v>
      </c>
      <c r="BO347" s="673" t="s">
        <v>133</v>
      </c>
    </row>
    <row r="348" spans="1:67" ht="70.5">
      <c r="A348" s="748"/>
      <c r="B348" s="751"/>
      <c r="C348" s="754"/>
      <c r="D348" s="682"/>
      <c r="E348" s="682"/>
      <c r="F348" s="483"/>
      <c r="G348" s="408"/>
      <c r="H348" s="487"/>
      <c r="I348" s="736"/>
      <c r="J348" s="463"/>
      <c r="K348" s="456"/>
      <c r="L348" s="408"/>
      <c r="M348" s="464"/>
      <c r="N348" s="738"/>
      <c r="O348" s="738"/>
      <c r="P348" s="486"/>
      <c r="Q348" s="411"/>
      <c r="R348" s="794"/>
      <c r="S348" s="455"/>
      <c r="T348" s="487"/>
      <c r="U348" s="455"/>
      <c r="V348" s="487"/>
      <c r="W348" s="455"/>
      <c r="X348" s="458"/>
      <c r="Y348" s="455"/>
      <c r="Z348" s="455"/>
      <c r="AA348" s="464"/>
      <c r="AB348" s="243">
        <v>2</v>
      </c>
      <c r="AC348" s="262" t="s">
        <v>2177</v>
      </c>
      <c r="AD348" s="239">
        <v>1.2</v>
      </c>
      <c r="AE348" s="237" t="s">
        <v>1820</v>
      </c>
      <c r="AF348" s="245" t="str">
        <f t="shared" si="20"/>
        <v>Probabilidad</v>
      </c>
      <c r="AG348" s="246" t="s">
        <v>1644</v>
      </c>
      <c r="AH348" s="241">
        <f t="shared" si="21"/>
        <v>0.25</v>
      </c>
      <c r="AI348" s="246" t="s">
        <v>1645</v>
      </c>
      <c r="AJ348" s="241">
        <f t="shared" si="22"/>
        <v>0.15</v>
      </c>
      <c r="AK348" s="247">
        <f t="shared" si="23"/>
        <v>0.4</v>
      </c>
      <c r="AL348" s="248">
        <f>IFERROR(IF(AND(AF347="Probabilidad",AF348="Probabilidad"),(AL347-(+AL347*AK348)),IF(AF348="Probabilidad",(S347-(+S347*AK348)),IF(AF348="Impacto",AL347,""))),"")</f>
        <v>8.4000000000000005E-2</v>
      </c>
      <c r="AM348" s="248">
        <f>IFERROR(IF(AND(AF347="Impacto",AF348="Impacto"),(AM347-(+AM347*AK348)),IF(AF348="Impacto",(Y347-(Y347*AK348)),IF(AF348="Probabilidad",AM347,""))),"")</f>
        <v>0.4</v>
      </c>
      <c r="AN348" s="249" t="s">
        <v>99</v>
      </c>
      <c r="AO348" s="249" t="s">
        <v>100</v>
      </c>
      <c r="AP348" s="249" t="s">
        <v>101</v>
      </c>
      <c r="AQ348" s="487"/>
      <c r="AR348" s="463"/>
      <c r="AS348" s="463"/>
      <c r="AT348" s="464"/>
      <c r="AU348" s="463"/>
      <c r="AV348" s="463"/>
      <c r="AW348" s="464"/>
      <c r="AX348" s="464"/>
      <c r="AY348" s="464"/>
      <c r="AZ348" s="487"/>
      <c r="BA348" s="486"/>
      <c r="BB348" s="486"/>
      <c r="BC348" s="486"/>
      <c r="BD348" s="486"/>
      <c r="BE348" s="486"/>
      <c r="BF348" s="408"/>
      <c r="BG348" s="408"/>
      <c r="BH348" s="416"/>
      <c r="BI348" s="416"/>
      <c r="BJ348" s="416"/>
      <c r="BK348" s="416"/>
      <c r="BL348" s="416"/>
      <c r="BM348" s="408"/>
      <c r="BN348" s="408"/>
      <c r="BO348" s="673"/>
    </row>
    <row r="349" spans="1:67" ht="76.5">
      <c r="A349" s="748"/>
      <c r="B349" s="751"/>
      <c r="C349" s="754"/>
      <c r="D349" s="682"/>
      <c r="E349" s="682"/>
      <c r="F349" s="483"/>
      <c r="G349" s="408"/>
      <c r="H349" s="487"/>
      <c r="I349" s="736"/>
      <c r="J349" s="463"/>
      <c r="K349" s="456"/>
      <c r="L349" s="408"/>
      <c r="M349" s="464"/>
      <c r="N349" s="738"/>
      <c r="O349" s="738"/>
      <c r="P349" s="486"/>
      <c r="Q349" s="411"/>
      <c r="R349" s="794"/>
      <c r="S349" s="455"/>
      <c r="T349" s="487"/>
      <c r="U349" s="455"/>
      <c r="V349" s="487"/>
      <c r="W349" s="455"/>
      <c r="X349" s="458"/>
      <c r="Y349" s="455"/>
      <c r="Z349" s="455"/>
      <c r="AA349" s="464"/>
      <c r="AB349" s="243">
        <v>3</v>
      </c>
      <c r="AC349" s="259" t="s">
        <v>2295</v>
      </c>
      <c r="AD349" s="239">
        <v>1.2</v>
      </c>
      <c r="AE349" s="237" t="s">
        <v>2296</v>
      </c>
      <c r="AF349" s="245" t="str">
        <f t="shared" si="20"/>
        <v>Impacto</v>
      </c>
      <c r="AG349" s="246" t="s">
        <v>294</v>
      </c>
      <c r="AH349" s="241">
        <f t="shared" si="21"/>
        <v>0.1</v>
      </c>
      <c r="AI349" s="246" t="s">
        <v>98</v>
      </c>
      <c r="AJ349" s="241">
        <f t="shared" si="22"/>
        <v>0.15</v>
      </c>
      <c r="AK349" s="247">
        <f t="shared" si="23"/>
        <v>0.25</v>
      </c>
      <c r="AL349" s="248">
        <f>IFERROR(IF(AND(AF348="Probabilidad",AF349="Probabilidad"),(AL348-(+AL348*AK349)),IF(AND(AF348="Impacto",AF349="Probabilidad"),(AL347-(+AL347*AK349)),IF(AF349="Impacto",AL348,""))),"")</f>
        <v>8.4000000000000005E-2</v>
      </c>
      <c r="AM349" s="248">
        <f>IFERROR(IF(AND(AF348="Impacto",AF349="Impacto"),(AM348-(+AM348*AK349)),IF(AND(AF348="Probabilidad",AF349="Impacto"),(AM347-(+AM347*AK349)),IF(AF349="Probabilidad",AM348,""))),"")</f>
        <v>0.30000000000000004</v>
      </c>
      <c r="AN349" s="249" t="s">
        <v>99</v>
      </c>
      <c r="AO349" s="249" t="s">
        <v>100</v>
      </c>
      <c r="AP349" s="249" t="s">
        <v>101</v>
      </c>
      <c r="AQ349" s="487"/>
      <c r="AR349" s="463"/>
      <c r="AS349" s="463"/>
      <c r="AT349" s="464"/>
      <c r="AU349" s="463"/>
      <c r="AV349" s="463"/>
      <c r="AW349" s="464"/>
      <c r="AX349" s="464"/>
      <c r="AY349" s="464"/>
      <c r="AZ349" s="487"/>
      <c r="BA349" s="486"/>
      <c r="BB349" s="486"/>
      <c r="BC349" s="486"/>
      <c r="BD349" s="486"/>
      <c r="BE349" s="486"/>
      <c r="BF349" s="408"/>
      <c r="BG349" s="408"/>
      <c r="BH349" s="416"/>
      <c r="BI349" s="416"/>
      <c r="BJ349" s="416"/>
      <c r="BK349" s="416"/>
      <c r="BL349" s="416"/>
      <c r="BM349" s="408"/>
      <c r="BN349" s="408"/>
      <c r="BO349" s="673"/>
    </row>
    <row r="350" spans="1:67" ht="70.5">
      <c r="A350" s="748"/>
      <c r="B350" s="751"/>
      <c r="C350" s="754"/>
      <c r="D350" s="682" t="s">
        <v>1470</v>
      </c>
      <c r="E350" s="682" t="s">
        <v>441</v>
      </c>
      <c r="F350" s="483">
        <v>24</v>
      </c>
      <c r="G350" s="408" t="s">
        <v>2291</v>
      </c>
      <c r="H350" s="487" t="s">
        <v>1472</v>
      </c>
      <c r="I350" s="736" t="s">
        <v>1487</v>
      </c>
      <c r="J350" s="463" t="s">
        <v>2297</v>
      </c>
      <c r="K350" s="456" t="s">
        <v>192</v>
      </c>
      <c r="L350" s="408" t="s">
        <v>408</v>
      </c>
      <c r="M350" s="464" t="s">
        <v>1475</v>
      </c>
      <c r="N350" s="738" t="s">
        <v>2298</v>
      </c>
      <c r="O350" s="738" t="s">
        <v>2299</v>
      </c>
      <c r="P350" s="486" t="s">
        <v>114</v>
      </c>
      <c r="Q350" s="411" t="s">
        <v>114</v>
      </c>
      <c r="R350" s="487" t="s">
        <v>129</v>
      </c>
      <c r="S350" s="455">
        <f>IF(R350="Muy Alta",100%,IF(R350="Alta",80%,IF(R350="Media",60%,IF(R350="Baja",40%,IF(R350="Muy Baja",20%,"")))))</f>
        <v>0.4</v>
      </c>
      <c r="T350" s="487" t="s">
        <v>125</v>
      </c>
      <c r="U350" s="455">
        <f>IF(T350="Catastrófico",100%,IF(T350="Mayor",80%,IF(T350="Moderado",60%,IF(T350="Menor",40%,IF(T350="Leve",20%,"")))))</f>
        <v>0.2</v>
      </c>
      <c r="V350" s="487" t="s">
        <v>195</v>
      </c>
      <c r="W350" s="455">
        <f>IF(V350="Catastrófico",100%,IF(V350="Mayor",80%,IF(V350="Moderado",60%,IF(V350="Menor",40%,IF(V350="Leve",20%,"")))))</f>
        <v>0.4</v>
      </c>
      <c r="X350" s="458" t="str">
        <f>IF(Y350=100%,"Catastrófico",IF(Y350=80%,"Mayor",IF(Y350=60%,"Moderado",IF(Y350=40%,"Menor",IF(Y350=20%,"Leve","")))))</f>
        <v>Menor</v>
      </c>
      <c r="Y350" s="455">
        <f>IF(AND(U350="",W350=""),"",MAX(U350,W350))</f>
        <v>0.4</v>
      </c>
      <c r="Z350" s="455" t="str">
        <f>CONCATENATE(R350,X350)</f>
        <v>BajaMenor</v>
      </c>
      <c r="AA350" s="464" t="str">
        <f>IF(Z350="Muy AltaLeve","Alto",IF(Z350="Muy AltaMenor","Alto",IF(Z350="Muy AltaModerado","Alto",IF(Z350="Muy AltaMayor","Alto",IF(Z350="Muy AltaCatastrófico","Extremo",IF(Z350="AltaLeve","Moderado",IF(Z350="AltaMenor","Moderado",IF(Z350="AltaModerado","Alto",IF(Z350="AltaMayor","Alto",IF(Z350="AltaCatastrófico","Extremo",IF(Z350="MediaLeve","Moderado",IF(Z350="MediaMenor","Moderado",IF(Z350="MediaModerado","Moderado",IF(Z350="MediaMayor","Alto",IF(Z350="MediaCatastrófico","Extremo",IF(Z350="BajaLeve","Bajo",IF(Z350="BajaMenor","Moderado",IF(Z350="BajaModerado","Moderado",IF(Z350="BajaMayor","Alto",IF(Z350="BajaCatastrófico","Extremo",IF(Z350="Muy BajaLeve","Bajo",IF(Z350="Muy BajaMenor","Bajo",IF(Z350="Muy BajaModerado","Moderado",IF(Z350="Muy BajaMayor","Alto",IF(Z350="Muy BajaCatastrófico","Extremo","")))))))))))))))))))))))))</f>
        <v>Moderado</v>
      </c>
      <c r="AB350" s="243">
        <v>1</v>
      </c>
      <c r="AC350" s="239" t="s">
        <v>2300</v>
      </c>
      <c r="AD350" s="239">
        <v>2</v>
      </c>
      <c r="AE350" s="237" t="s">
        <v>2301</v>
      </c>
      <c r="AF350" s="245" t="str">
        <f t="shared" si="20"/>
        <v>Probabilidad</v>
      </c>
      <c r="AG350" s="246" t="s">
        <v>1655</v>
      </c>
      <c r="AH350" s="241">
        <f t="shared" si="21"/>
        <v>0.15</v>
      </c>
      <c r="AI350" s="246" t="s">
        <v>1645</v>
      </c>
      <c r="AJ350" s="241">
        <f t="shared" si="22"/>
        <v>0.15</v>
      </c>
      <c r="AK350" s="247">
        <f t="shared" si="23"/>
        <v>0.3</v>
      </c>
      <c r="AL350" s="248">
        <f>IFERROR(IF(AF350="Probabilidad",(S350-(+S350*AK350)),IF(AF350="Impacto",S350,"")),"")</f>
        <v>0.28000000000000003</v>
      </c>
      <c r="AM350" s="248">
        <f>IFERROR(IF(AF350="Impacto",(Y350-(+Y350*AK350)),IF(AF350="Probabilidad",Y350,"")),"")</f>
        <v>0.4</v>
      </c>
      <c r="AN350" s="249" t="s">
        <v>99</v>
      </c>
      <c r="AO350" s="249" t="s">
        <v>100</v>
      </c>
      <c r="AP350" s="249" t="s">
        <v>101</v>
      </c>
      <c r="AQ350" s="487" t="s">
        <v>2162</v>
      </c>
      <c r="AR350" s="462">
        <f>S350</f>
        <v>0.4</v>
      </c>
      <c r="AS350" s="462">
        <f>IF(AL350="","",MIN(AL350:AL353))</f>
        <v>0</v>
      </c>
      <c r="AT350" s="464" t="str">
        <f>IFERROR(IF(AS350="","",IF(AS350&lt;=0.2,"Muy Baja",IF(AS350&lt;=0.4,"Baja",IF(AS350&lt;=0.6,"Media",IF(AS350&lt;=0.8,"Alta","Muy Alta"))))),"")</f>
        <v>Muy Baja</v>
      </c>
      <c r="AU350" s="462">
        <f>Y350</f>
        <v>0.4</v>
      </c>
      <c r="AV350" s="462">
        <f>IF(AM350="","",MIN(AM350:AM353))</f>
        <v>0</v>
      </c>
      <c r="AW350" s="464" t="str">
        <f>IFERROR(IF(AV350="","",IF(AV350&lt;=0.2,"Leve",IF(AV350&lt;=0.4,"Menor",IF(AV350&lt;=0.6,"Moderado",IF(AV350&lt;=0.8,"Mayor","Catastrófico"))))),"")</f>
        <v>Leve</v>
      </c>
      <c r="AX350" s="464" t="str">
        <f>AA350</f>
        <v>Moderado</v>
      </c>
      <c r="AY350" s="464" t="str">
        <f>IFERROR(IF(OR(AND(AT350="Muy Baja",AW350="Leve"),AND(AT350="Muy Baja",AW350="Menor"),AND(AT350="Baja",AW350="Leve")),"Bajo",IF(OR(AND(AT350="Muy baja",AW350="Moderado"),AND(AT350="Baja",AW350="Menor"),AND(AT350="Baja",AW350="Moderado"),AND(AT350="Media",AW350="Leve"),AND(AT350="Media",AW350="Menor"),AND(AT350="Media",AW350="Moderado"),AND(AT350="Alta",AW350="Leve"),AND(AT350="Alta",AW350="Menor")),"Moderado",IF(OR(AND(AT350="Muy Baja",AW350="Mayor"),AND(AT350="Baja",AW350="Mayor"),AND(AT350="Media",AW350="Mayor"),AND(AT350="Alta",AW350="Moderado"),AND(AT350="Alta",AW350="Mayor"),AND(AT350="Muy Alta",AW350="Leve"),AND(AT350="Muy Alta",AW350="Menor"),AND(AT350="Muy Alta",AW350="Moderado"),AND(AT350="Muy Alta",AW350="Mayor")),"Alto",IF(OR(AND(AT350="Muy Baja",AW350="Catastrófico"),AND(AT350="Baja",AW350="Catastrófico"),AND(AT350="Media",AW350="Catastrófico"),AND(AT350="Alta",AW350="Catastrófico"),AND(AT350="Muy Alta",AW350="Catastrófico")),"Extremo","")))),"")</f>
        <v>Bajo</v>
      </c>
      <c r="AZ350" s="487" t="s">
        <v>132</v>
      </c>
      <c r="BA350" s="486" t="s">
        <v>114</v>
      </c>
      <c r="BB350" s="486" t="s">
        <v>114</v>
      </c>
      <c r="BC350" s="486" t="s">
        <v>114</v>
      </c>
      <c r="BD350" s="486" t="s">
        <v>114</v>
      </c>
      <c r="BE350" s="486" t="s">
        <v>114</v>
      </c>
      <c r="BF350" s="408"/>
      <c r="BG350" s="408"/>
      <c r="BH350" s="416" t="s">
        <v>114</v>
      </c>
      <c r="BI350" s="416"/>
      <c r="BJ350" s="416"/>
      <c r="BK350" s="416"/>
      <c r="BL350" s="416" t="s">
        <v>114</v>
      </c>
      <c r="BM350" s="408" t="s">
        <v>2129</v>
      </c>
      <c r="BN350" s="408" t="s">
        <v>133</v>
      </c>
      <c r="BO350" s="673" t="s">
        <v>133</v>
      </c>
    </row>
    <row r="351" spans="1:67" ht="70.5">
      <c r="A351" s="748"/>
      <c r="B351" s="751"/>
      <c r="C351" s="754"/>
      <c r="D351" s="682"/>
      <c r="E351" s="682"/>
      <c r="F351" s="483"/>
      <c r="G351" s="408"/>
      <c r="H351" s="487"/>
      <c r="I351" s="736"/>
      <c r="J351" s="463"/>
      <c r="K351" s="456"/>
      <c r="L351" s="408"/>
      <c r="M351" s="464"/>
      <c r="N351" s="738"/>
      <c r="O351" s="738"/>
      <c r="P351" s="486"/>
      <c r="Q351" s="411"/>
      <c r="R351" s="487"/>
      <c r="S351" s="455"/>
      <c r="T351" s="487"/>
      <c r="U351" s="455"/>
      <c r="V351" s="487"/>
      <c r="W351" s="455"/>
      <c r="X351" s="458"/>
      <c r="Y351" s="455"/>
      <c r="Z351" s="455"/>
      <c r="AA351" s="464"/>
      <c r="AB351" s="243">
        <v>2</v>
      </c>
      <c r="AC351" s="275" t="s">
        <v>2302</v>
      </c>
      <c r="AD351" s="239">
        <v>1</v>
      </c>
      <c r="AE351" s="237" t="s">
        <v>2301</v>
      </c>
      <c r="AF351" s="245" t="str">
        <f>IF(OR(AG351="Preventivo",AG351="Detectivo"),"Probabilidad",IF(AG351="Correctivo","Impacto",""))</f>
        <v>Probabilidad</v>
      </c>
      <c r="AG351" s="246" t="s">
        <v>1655</v>
      </c>
      <c r="AH351" s="305">
        <f>IF(AG351="","",IF(AG351="Preventivo",25%,IF(AG351="Detectivo",15%,IF(AG351="Correctivo",10%))))</f>
        <v>0.15</v>
      </c>
      <c r="AI351" s="246" t="s">
        <v>1645</v>
      </c>
      <c r="AJ351" s="305">
        <f>IF(AI351="Automático",25%,IF(AI351="Manual",15%,""))</f>
        <v>0.15</v>
      </c>
      <c r="AK351" s="247">
        <f>IF(OR(AH351="",AJ351=""),"",AH351+AJ351)</f>
        <v>0.3</v>
      </c>
      <c r="AL351" s="248">
        <f>IFERROR(IF(AF351="Probabilidad",(S351-(+S351*AK351)),IF(AF351="Impacto",S351,"")),"")</f>
        <v>0</v>
      </c>
      <c r="AM351" s="248">
        <f>IFERROR(IF(AF351="Impacto",(Y351-(+Y351*AK351)),IF(AF351="Probabilidad",Y351,"")),"")</f>
        <v>0</v>
      </c>
      <c r="AN351" s="249" t="s">
        <v>99</v>
      </c>
      <c r="AO351" s="249" t="s">
        <v>100</v>
      </c>
      <c r="AP351" s="249" t="s">
        <v>101</v>
      </c>
      <c r="AQ351" s="487"/>
      <c r="AR351" s="463"/>
      <c r="AS351" s="463"/>
      <c r="AT351" s="464"/>
      <c r="AU351" s="463"/>
      <c r="AV351" s="463"/>
      <c r="AW351" s="464"/>
      <c r="AX351" s="464"/>
      <c r="AY351" s="464"/>
      <c r="AZ351" s="487"/>
      <c r="BA351" s="486"/>
      <c r="BB351" s="486"/>
      <c r="BC351" s="486"/>
      <c r="BD351" s="486"/>
      <c r="BE351" s="486"/>
      <c r="BF351" s="408"/>
      <c r="BG351" s="408"/>
      <c r="BH351" s="416"/>
      <c r="BI351" s="416"/>
      <c r="BJ351" s="416"/>
      <c r="BK351" s="416"/>
      <c r="BL351" s="416"/>
      <c r="BM351" s="408"/>
      <c r="BN351" s="408"/>
      <c r="BO351" s="673"/>
    </row>
    <row r="352" spans="1:67" ht="75">
      <c r="A352" s="748"/>
      <c r="B352" s="751"/>
      <c r="C352" s="754"/>
      <c r="D352" s="682"/>
      <c r="E352" s="682"/>
      <c r="F352" s="483"/>
      <c r="G352" s="408"/>
      <c r="H352" s="487"/>
      <c r="I352" s="736"/>
      <c r="J352" s="463"/>
      <c r="K352" s="456"/>
      <c r="L352" s="408"/>
      <c r="M352" s="464"/>
      <c r="N352" s="738"/>
      <c r="O352" s="738"/>
      <c r="P352" s="486"/>
      <c r="Q352" s="411"/>
      <c r="R352" s="487"/>
      <c r="S352" s="455"/>
      <c r="T352" s="487"/>
      <c r="U352" s="455"/>
      <c r="V352" s="487"/>
      <c r="W352" s="455"/>
      <c r="X352" s="458"/>
      <c r="Y352" s="455"/>
      <c r="Z352" s="455"/>
      <c r="AA352" s="464"/>
      <c r="AB352" s="243">
        <v>3</v>
      </c>
      <c r="AC352" s="239" t="s">
        <v>2303</v>
      </c>
      <c r="AD352" s="239">
        <v>1</v>
      </c>
      <c r="AE352" s="237" t="s">
        <v>2304</v>
      </c>
      <c r="AF352" s="245" t="str">
        <f t="shared" si="20"/>
        <v>Probabilidad</v>
      </c>
      <c r="AG352" s="246" t="s">
        <v>97</v>
      </c>
      <c r="AH352" s="241">
        <f t="shared" si="21"/>
        <v>0.25</v>
      </c>
      <c r="AI352" s="246" t="s">
        <v>98</v>
      </c>
      <c r="AJ352" s="241">
        <f t="shared" si="22"/>
        <v>0.15</v>
      </c>
      <c r="AK352" s="247">
        <f t="shared" si="23"/>
        <v>0.4</v>
      </c>
      <c r="AL352" s="248">
        <f>IFERROR(IF(AND(AF351="Probabilidad",AF352="Probabilidad"),(AL351-(+AL351*AK352)),IF(AND(AF351="Impacto",AF352="Probabilidad"),(AL350-(+AL350*AK352)),IF(AF352="Impacto",AL351,""))),"")</f>
        <v>0</v>
      </c>
      <c r="AM352" s="248">
        <f>IFERROR(IF(AND(AF351="Impacto",AF352="Impacto"),(AM351-(+AM351*AK352)),IF(AND(AF351="Probabilidad",AF352="Impacto"),(AM350-(+AM350*AK352)),IF(AF352="Probabilidad",AM351,""))),"")</f>
        <v>0</v>
      </c>
      <c r="AN352" s="249" t="s">
        <v>99</v>
      </c>
      <c r="AO352" s="249" t="s">
        <v>100</v>
      </c>
      <c r="AP352" s="249" t="s">
        <v>101</v>
      </c>
      <c r="AQ352" s="487"/>
      <c r="AR352" s="463"/>
      <c r="AS352" s="463"/>
      <c r="AT352" s="464"/>
      <c r="AU352" s="463"/>
      <c r="AV352" s="463"/>
      <c r="AW352" s="464"/>
      <c r="AX352" s="464"/>
      <c r="AY352" s="464"/>
      <c r="AZ352" s="487"/>
      <c r="BA352" s="486"/>
      <c r="BB352" s="486"/>
      <c r="BC352" s="486"/>
      <c r="BD352" s="486"/>
      <c r="BE352" s="486"/>
      <c r="BF352" s="408"/>
      <c r="BG352" s="408"/>
      <c r="BH352" s="416"/>
      <c r="BI352" s="416"/>
      <c r="BJ352" s="416"/>
      <c r="BK352" s="416"/>
      <c r="BL352" s="416"/>
      <c r="BM352" s="408"/>
      <c r="BN352" s="408"/>
      <c r="BO352" s="673"/>
    </row>
    <row r="353" spans="1:67" ht="76.5">
      <c r="A353" s="748"/>
      <c r="B353" s="751"/>
      <c r="C353" s="754"/>
      <c r="D353" s="682"/>
      <c r="E353" s="682"/>
      <c r="F353" s="483"/>
      <c r="G353" s="408"/>
      <c r="H353" s="487"/>
      <c r="I353" s="736"/>
      <c r="J353" s="463"/>
      <c r="K353" s="456"/>
      <c r="L353" s="408"/>
      <c r="M353" s="464"/>
      <c r="N353" s="738"/>
      <c r="O353" s="738"/>
      <c r="P353" s="486"/>
      <c r="Q353" s="411"/>
      <c r="R353" s="487"/>
      <c r="S353" s="455"/>
      <c r="T353" s="487"/>
      <c r="U353" s="455"/>
      <c r="V353" s="487"/>
      <c r="W353" s="455"/>
      <c r="X353" s="458"/>
      <c r="Y353" s="455"/>
      <c r="Z353" s="455"/>
      <c r="AA353" s="464"/>
      <c r="AB353" s="243">
        <v>4</v>
      </c>
      <c r="AC353" s="259" t="s">
        <v>2305</v>
      </c>
      <c r="AD353" s="237">
        <v>1.2</v>
      </c>
      <c r="AE353" s="237" t="s">
        <v>2296</v>
      </c>
      <c r="AF353" s="245" t="str">
        <f t="shared" si="20"/>
        <v>Probabilidad</v>
      </c>
      <c r="AG353" s="246" t="s">
        <v>250</v>
      </c>
      <c r="AH353" s="241">
        <f t="shared" si="21"/>
        <v>0.15</v>
      </c>
      <c r="AI353" s="246" t="s">
        <v>98</v>
      </c>
      <c r="AJ353" s="241">
        <f t="shared" si="22"/>
        <v>0.15</v>
      </c>
      <c r="AK353" s="247">
        <f t="shared" si="23"/>
        <v>0.3</v>
      </c>
      <c r="AL353" s="248">
        <f>IFERROR(IF(AND(AF352="Probabilidad",AF353="Probabilidad"),(AL352-(+AL352*AK353)),IF(AND(AF352="Impacto",AF353="Probabilidad"),(AL351-(+AL351*AK353)),IF(AF353="Impacto",AL352,""))),"")</f>
        <v>0</v>
      </c>
      <c r="AM353" s="248">
        <f>IFERROR(IF(AND(AF352="Impacto",AF353="Impacto"),(AM352-(+AM352*AK353)),IF(AND(AF352="Probabilidad",AF353="Impacto"),(AM351-(+AM351*AK353)),IF(AF353="Probabilidad",AM352,""))),"")</f>
        <v>0</v>
      </c>
      <c r="AN353" s="249" t="s">
        <v>99</v>
      </c>
      <c r="AO353" s="249" t="s">
        <v>100</v>
      </c>
      <c r="AP353" s="249" t="s">
        <v>1560</v>
      </c>
      <c r="AQ353" s="487"/>
      <c r="AR353" s="463"/>
      <c r="AS353" s="463"/>
      <c r="AT353" s="464"/>
      <c r="AU353" s="463"/>
      <c r="AV353" s="463"/>
      <c r="AW353" s="464"/>
      <c r="AX353" s="464"/>
      <c r="AY353" s="464"/>
      <c r="AZ353" s="487"/>
      <c r="BA353" s="486"/>
      <c r="BB353" s="486"/>
      <c r="BC353" s="486"/>
      <c r="BD353" s="486"/>
      <c r="BE353" s="486"/>
      <c r="BF353" s="408"/>
      <c r="BG353" s="408"/>
      <c r="BH353" s="416"/>
      <c r="BI353" s="416"/>
      <c r="BJ353" s="416"/>
      <c r="BK353" s="416"/>
      <c r="BL353" s="416"/>
      <c r="BM353" s="408"/>
      <c r="BN353" s="408"/>
      <c r="BO353" s="673"/>
    </row>
    <row r="354" spans="1:67" ht="70.5">
      <c r="A354" s="748"/>
      <c r="B354" s="751"/>
      <c r="C354" s="754"/>
      <c r="D354" s="682" t="s">
        <v>1470</v>
      </c>
      <c r="E354" s="682" t="s">
        <v>441</v>
      </c>
      <c r="F354" s="483">
        <v>25</v>
      </c>
      <c r="G354" s="486" t="s">
        <v>2306</v>
      </c>
      <c r="H354" s="487" t="s">
        <v>1472</v>
      </c>
      <c r="I354" s="736" t="s">
        <v>1473</v>
      </c>
      <c r="J354" s="463" t="s">
        <v>2307</v>
      </c>
      <c r="K354" s="456" t="s">
        <v>192</v>
      </c>
      <c r="L354" s="408" t="s">
        <v>328</v>
      </c>
      <c r="M354" s="464" t="s">
        <v>1475</v>
      </c>
      <c r="N354" s="486" t="s">
        <v>2293</v>
      </c>
      <c r="O354" s="486" t="s">
        <v>2150</v>
      </c>
      <c r="P354" s="486" t="s">
        <v>114</v>
      </c>
      <c r="Q354" s="411" t="s">
        <v>114</v>
      </c>
      <c r="R354" s="487" t="s">
        <v>129</v>
      </c>
      <c r="S354" s="455">
        <f>IF(R354="Muy Alta",100%,IF(R354="Alta",80%,IF(R354="Media",60%,IF(R354="Baja",40%,IF(R354="Muy Baja",20%,"")))))</f>
        <v>0.4</v>
      </c>
      <c r="T354" s="487" t="s">
        <v>125</v>
      </c>
      <c r="U354" s="455">
        <f>IF(T354="Catastrófico",100%,IF(T354="Mayor",80%,IF(T354="Moderado",60%,IF(T354="Menor",40%,IF(T354="Leve",20%,"")))))</f>
        <v>0.2</v>
      </c>
      <c r="V354" s="487" t="s">
        <v>195</v>
      </c>
      <c r="W354" s="455">
        <f>IF(V354="Catastrófico",100%,IF(V354="Mayor",80%,IF(V354="Moderado",60%,IF(V354="Menor",40%,IF(V354="Leve",20%,"")))))</f>
        <v>0.4</v>
      </c>
      <c r="X354" s="458" t="str">
        <f>IF(Y354=100%,"Catastrófico",IF(Y354=80%,"Mayor",IF(Y354=60%,"Moderado",IF(Y354=40%,"Menor",IF(Y354=20%,"Leve","")))))</f>
        <v>Menor</v>
      </c>
      <c r="Y354" s="455">
        <f>IF(AND(U354="",W354=""),"",MAX(U354,W354))</f>
        <v>0.4</v>
      </c>
      <c r="Z354" s="455" t="str">
        <f>CONCATENATE(R354,X354)</f>
        <v>BajaMenor</v>
      </c>
      <c r="AA354" s="464" t="str">
        <f>IF(Z354="Muy AltaLeve","Alto",IF(Z354="Muy AltaMenor","Alto",IF(Z354="Muy AltaModerado","Alto",IF(Z354="Muy AltaMayor","Alto",IF(Z354="Muy AltaCatastrófico","Extremo",IF(Z354="AltaLeve","Moderado",IF(Z354="AltaMenor","Moderado",IF(Z354="AltaModerado","Alto",IF(Z354="AltaMayor","Alto",IF(Z354="AltaCatastrófico","Extremo",IF(Z354="MediaLeve","Moderado",IF(Z354="MediaMenor","Moderado",IF(Z354="MediaModerado","Moderado",IF(Z354="MediaMayor","Alto",IF(Z354="MediaCatastrófico","Extremo",IF(Z354="BajaLeve","Bajo",IF(Z354="BajaMenor","Moderado",IF(Z354="BajaModerado","Moderado",IF(Z354="BajaMayor","Alto",IF(Z354="BajaCatastrófico","Extremo",IF(Z354="Muy BajaLeve","Bajo",IF(Z354="Muy BajaMenor","Bajo",IF(Z354="Muy BajaModerado","Moderado",IF(Z354="Muy BajaMayor","Alto",IF(Z354="Muy BajaCatastrófico","Extremo","")))))))))))))))))))))))))</f>
        <v>Moderado</v>
      </c>
      <c r="AB354" s="243">
        <v>1</v>
      </c>
      <c r="AC354" s="239" t="s">
        <v>2308</v>
      </c>
      <c r="AD354" s="239">
        <v>1</v>
      </c>
      <c r="AE354" s="237" t="s">
        <v>2309</v>
      </c>
      <c r="AF354" s="245" t="str">
        <f t="shared" si="20"/>
        <v>Probabilidad</v>
      </c>
      <c r="AG354" s="246" t="s">
        <v>97</v>
      </c>
      <c r="AH354" s="241">
        <f t="shared" si="21"/>
        <v>0.25</v>
      </c>
      <c r="AI354" s="246" t="s">
        <v>98</v>
      </c>
      <c r="AJ354" s="241">
        <f t="shared" si="22"/>
        <v>0.15</v>
      </c>
      <c r="AK354" s="247">
        <f t="shared" si="23"/>
        <v>0.4</v>
      </c>
      <c r="AL354" s="248">
        <f>IFERROR(IF(AF354="Probabilidad",(S354-(+S354*AK354)),IF(AF354="Impacto",S354,"")),"")</f>
        <v>0.24</v>
      </c>
      <c r="AM354" s="248">
        <f>IFERROR(IF(AF354="Impacto",(Y354-(+Y354*AK354)),IF(AF354="Probabilidad",Y354,"")),"")</f>
        <v>0.4</v>
      </c>
      <c r="AN354" s="249" t="s">
        <v>99</v>
      </c>
      <c r="AO354" s="249" t="s">
        <v>100</v>
      </c>
      <c r="AP354" s="249" t="s">
        <v>1560</v>
      </c>
      <c r="AQ354" s="487" t="s">
        <v>2162</v>
      </c>
      <c r="AR354" s="462">
        <f>S354</f>
        <v>0.4</v>
      </c>
      <c r="AS354" s="462">
        <f>IF(AL354="","",MIN(AL354:AL356))</f>
        <v>0.16799999999999998</v>
      </c>
      <c r="AT354" s="464" t="str">
        <f>IFERROR(IF(AS354="","",IF(AS354&lt;=0.2,"Muy Baja",IF(AS354&lt;=0.4,"Baja",IF(AS354&lt;=0.6,"Media",IF(AS354&lt;=0.8,"Alta","Muy Alta"))))),"")</f>
        <v>Muy Baja</v>
      </c>
      <c r="AU354" s="462">
        <f>Y354</f>
        <v>0.4</v>
      </c>
      <c r="AV354" s="462">
        <f>IF(AM354="","",MIN(AM354:AM356))</f>
        <v>0.30000000000000004</v>
      </c>
      <c r="AW354" s="464" t="str">
        <f>IFERROR(IF(AV354="","",IF(AV354&lt;=0.2,"Leve",IF(AV354&lt;=0.4,"Menor",IF(AV354&lt;=0.6,"Moderado",IF(AV354&lt;=0.8,"Mayor","Catastrófico"))))),"")</f>
        <v>Menor</v>
      </c>
      <c r="AX354" s="464" t="str">
        <f>AA354</f>
        <v>Moderado</v>
      </c>
      <c r="AY354" s="464" t="str">
        <f>IFERROR(IF(OR(AND(AT354="Muy Baja",AW354="Leve"),AND(AT354="Muy Baja",AW354="Menor"),AND(AT354="Baja",AW354="Leve")),"Bajo",IF(OR(AND(AT354="Muy baja",AW354="Moderado"),AND(AT354="Baja",AW354="Menor"),AND(AT354="Baja",AW354="Moderado"),AND(AT354="Media",AW354="Leve"),AND(AT354="Media",AW354="Menor"),AND(AT354="Media",AW354="Moderado"),AND(AT354="Alta",AW354="Leve"),AND(AT354="Alta",AW354="Menor")),"Moderado",IF(OR(AND(AT354="Muy Baja",AW354="Mayor"),AND(AT354="Baja",AW354="Mayor"),AND(AT354="Media",AW354="Mayor"),AND(AT354="Alta",AW354="Moderado"),AND(AT354="Alta",AW354="Mayor"),AND(AT354="Muy Alta",AW354="Leve"),AND(AT354="Muy Alta",AW354="Menor"),AND(AT354="Muy Alta",AW354="Moderado"),AND(AT354="Muy Alta",AW354="Mayor")),"Alto",IF(OR(AND(AT354="Muy Baja",AW354="Catastrófico"),AND(AT354="Baja",AW354="Catastrófico"),AND(AT354="Media",AW354="Catastrófico"),AND(AT354="Alta",AW354="Catastrófico"),AND(AT354="Muy Alta",AW354="Catastrófico")),"Extremo","")))),"")</f>
        <v>Bajo</v>
      </c>
      <c r="AZ354" s="487" t="s">
        <v>132</v>
      </c>
      <c r="BA354" s="486" t="s">
        <v>114</v>
      </c>
      <c r="BB354" s="486" t="s">
        <v>114</v>
      </c>
      <c r="BC354" s="486" t="s">
        <v>114</v>
      </c>
      <c r="BD354" s="486" t="s">
        <v>114</v>
      </c>
      <c r="BE354" s="486" t="s">
        <v>114</v>
      </c>
      <c r="BF354" s="408"/>
      <c r="BG354" s="408"/>
      <c r="BH354" s="416" t="s">
        <v>114</v>
      </c>
      <c r="BI354" s="416"/>
      <c r="BJ354" s="416"/>
      <c r="BK354" s="416"/>
      <c r="BL354" s="416" t="s">
        <v>114</v>
      </c>
      <c r="BM354" s="408" t="s">
        <v>2129</v>
      </c>
      <c r="BN354" s="408" t="s">
        <v>133</v>
      </c>
      <c r="BO354" s="673" t="s">
        <v>133</v>
      </c>
    </row>
    <row r="355" spans="1:67" ht="70.5">
      <c r="A355" s="748"/>
      <c r="B355" s="751"/>
      <c r="C355" s="754"/>
      <c r="D355" s="682"/>
      <c r="E355" s="682"/>
      <c r="F355" s="483"/>
      <c r="G355" s="486"/>
      <c r="H355" s="487"/>
      <c r="I355" s="736"/>
      <c r="J355" s="463"/>
      <c r="K355" s="456"/>
      <c r="L355" s="408"/>
      <c r="M355" s="464"/>
      <c r="N355" s="486"/>
      <c r="O355" s="486"/>
      <c r="P355" s="486"/>
      <c r="Q355" s="411"/>
      <c r="R355" s="487"/>
      <c r="S355" s="455"/>
      <c r="T355" s="487"/>
      <c r="U355" s="455"/>
      <c r="V355" s="487"/>
      <c r="W355" s="455"/>
      <c r="X355" s="458"/>
      <c r="Y355" s="455"/>
      <c r="Z355" s="455"/>
      <c r="AA355" s="464"/>
      <c r="AB355" s="243">
        <v>2</v>
      </c>
      <c r="AC355" s="239" t="s">
        <v>2310</v>
      </c>
      <c r="AD355" s="239">
        <v>1</v>
      </c>
      <c r="AE355" s="237" t="s">
        <v>2309</v>
      </c>
      <c r="AF355" s="245" t="str">
        <f t="shared" si="20"/>
        <v>Probabilidad</v>
      </c>
      <c r="AG355" s="246" t="s">
        <v>250</v>
      </c>
      <c r="AH355" s="241">
        <f t="shared" si="21"/>
        <v>0.15</v>
      </c>
      <c r="AI355" s="246" t="s">
        <v>1645</v>
      </c>
      <c r="AJ355" s="241">
        <f t="shared" si="22"/>
        <v>0.15</v>
      </c>
      <c r="AK355" s="247">
        <f t="shared" si="23"/>
        <v>0.3</v>
      </c>
      <c r="AL355" s="248">
        <f>IFERROR(IF(AND(AF354="Probabilidad",AF355="Probabilidad"),(AL354-(+AL354*AK355)),IF(AF355="Probabilidad",(S354-(+S354*AK355)),IF(AF355="Impacto",AL354,""))),"")</f>
        <v>0.16799999999999998</v>
      </c>
      <c r="AM355" s="248">
        <f>IFERROR(IF(AND(AF354="Impacto",AF355="Impacto"),(AM354-(+AM354*AK355)),IF(AF355="Impacto",(Y354-(Y354*AK355)),IF(AF355="Probabilidad",AM354,""))),"")</f>
        <v>0.4</v>
      </c>
      <c r="AN355" s="249" t="s">
        <v>99</v>
      </c>
      <c r="AO355" s="249" t="s">
        <v>766</v>
      </c>
      <c r="AP355" s="249" t="s">
        <v>1560</v>
      </c>
      <c r="AQ355" s="487"/>
      <c r="AR355" s="463"/>
      <c r="AS355" s="463"/>
      <c r="AT355" s="464"/>
      <c r="AU355" s="463"/>
      <c r="AV355" s="463"/>
      <c r="AW355" s="464"/>
      <c r="AX355" s="464"/>
      <c r="AY355" s="464"/>
      <c r="AZ355" s="487"/>
      <c r="BA355" s="486"/>
      <c r="BB355" s="486"/>
      <c r="BC355" s="486"/>
      <c r="BD355" s="486"/>
      <c r="BE355" s="486"/>
      <c r="BF355" s="408"/>
      <c r="BG355" s="408"/>
      <c r="BH355" s="416"/>
      <c r="BI355" s="416"/>
      <c r="BJ355" s="416"/>
      <c r="BK355" s="416"/>
      <c r="BL355" s="416"/>
      <c r="BM355" s="408"/>
      <c r="BN355" s="408"/>
      <c r="BO355" s="673"/>
    </row>
    <row r="356" spans="1:67" ht="70.5">
      <c r="A356" s="748"/>
      <c r="B356" s="751"/>
      <c r="C356" s="754"/>
      <c r="D356" s="682"/>
      <c r="E356" s="682"/>
      <c r="F356" s="483"/>
      <c r="G356" s="486"/>
      <c r="H356" s="487"/>
      <c r="I356" s="736"/>
      <c r="J356" s="463"/>
      <c r="K356" s="456"/>
      <c r="L356" s="408"/>
      <c r="M356" s="464"/>
      <c r="N356" s="486"/>
      <c r="O356" s="486"/>
      <c r="P356" s="486"/>
      <c r="Q356" s="411"/>
      <c r="R356" s="487"/>
      <c r="S356" s="455"/>
      <c r="T356" s="487"/>
      <c r="U356" s="455"/>
      <c r="V356" s="487"/>
      <c r="W356" s="455"/>
      <c r="X356" s="458"/>
      <c r="Y356" s="455"/>
      <c r="Z356" s="455"/>
      <c r="AA356" s="464"/>
      <c r="AB356" s="243">
        <v>3</v>
      </c>
      <c r="AC356" s="239" t="s">
        <v>2311</v>
      </c>
      <c r="AD356" s="239">
        <v>1</v>
      </c>
      <c r="AE356" s="237" t="s">
        <v>2309</v>
      </c>
      <c r="AF356" s="245" t="str">
        <f t="shared" si="20"/>
        <v>Impacto</v>
      </c>
      <c r="AG356" s="246" t="s">
        <v>294</v>
      </c>
      <c r="AH356" s="241">
        <f t="shared" si="21"/>
        <v>0.1</v>
      </c>
      <c r="AI356" s="246" t="s">
        <v>1645</v>
      </c>
      <c r="AJ356" s="241">
        <f t="shared" si="22"/>
        <v>0.15</v>
      </c>
      <c r="AK356" s="247">
        <f t="shared" si="23"/>
        <v>0.25</v>
      </c>
      <c r="AL356" s="248">
        <f>IFERROR(IF(AND(AF355="Probabilidad",AF356="Probabilidad"),(AL355-(+AL355*AK356)),IF(AND(AF355="Impacto",AF356="Probabilidad"),(AL354-(+AL354*AK356)),IF(AF356="Impacto",AL355,""))),"")</f>
        <v>0.16799999999999998</v>
      </c>
      <c r="AM356" s="248">
        <f>IFERROR(IF(AND(AF355="Impacto",AF356="Impacto"),(AM355-(+AM355*AK356)),IF(AND(AF355="Probabilidad",AF356="Impacto"),(AM354-(+AM354*AK356)),IF(AF356="Probabilidad",AM355,""))),"")</f>
        <v>0.30000000000000004</v>
      </c>
      <c r="AN356" s="249" t="s">
        <v>99</v>
      </c>
      <c r="AO356" s="249" t="s">
        <v>766</v>
      </c>
      <c r="AP356" s="249" t="s">
        <v>1560</v>
      </c>
      <c r="AQ356" s="487"/>
      <c r="AR356" s="463"/>
      <c r="AS356" s="463"/>
      <c r="AT356" s="464"/>
      <c r="AU356" s="463"/>
      <c r="AV356" s="463"/>
      <c r="AW356" s="464"/>
      <c r="AX356" s="464"/>
      <c r="AY356" s="464"/>
      <c r="AZ356" s="487"/>
      <c r="BA356" s="486"/>
      <c r="BB356" s="486"/>
      <c r="BC356" s="486"/>
      <c r="BD356" s="486"/>
      <c r="BE356" s="486"/>
      <c r="BF356" s="408"/>
      <c r="BG356" s="408"/>
      <c r="BH356" s="416"/>
      <c r="BI356" s="416"/>
      <c r="BJ356" s="416"/>
      <c r="BK356" s="416"/>
      <c r="BL356" s="416"/>
      <c r="BM356" s="408"/>
      <c r="BN356" s="408"/>
      <c r="BO356" s="673"/>
    </row>
    <row r="357" spans="1:67" ht="70.5">
      <c r="A357" s="748"/>
      <c r="B357" s="751"/>
      <c r="C357" s="754"/>
      <c r="D357" s="682" t="s">
        <v>1470</v>
      </c>
      <c r="E357" s="682" t="s">
        <v>441</v>
      </c>
      <c r="F357" s="483">
        <v>26</v>
      </c>
      <c r="G357" s="486" t="s">
        <v>2306</v>
      </c>
      <c r="H357" s="487" t="s">
        <v>1472</v>
      </c>
      <c r="I357" s="736" t="s">
        <v>1487</v>
      </c>
      <c r="J357" s="463" t="s">
        <v>2312</v>
      </c>
      <c r="K357" s="456" t="s">
        <v>192</v>
      </c>
      <c r="L357" s="408" t="s">
        <v>328</v>
      </c>
      <c r="M357" s="464" t="s">
        <v>1475</v>
      </c>
      <c r="N357" s="486" t="s">
        <v>2313</v>
      </c>
      <c r="O357" s="486" t="s">
        <v>2314</v>
      </c>
      <c r="P357" s="486" t="s">
        <v>114</v>
      </c>
      <c r="Q357" s="411" t="s">
        <v>114</v>
      </c>
      <c r="R357" s="487" t="s">
        <v>129</v>
      </c>
      <c r="S357" s="455">
        <f>IF(R357="Muy Alta",100%,IF(R357="Alta",80%,IF(R357="Media",60%,IF(R357="Baja",40%,IF(R357="Muy Baja",20%,"")))))</f>
        <v>0.4</v>
      </c>
      <c r="T357" s="487" t="s">
        <v>125</v>
      </c>
      <c r="U357" s="455">
        <f>IF(T357="Catastrófico",100%,IF(T357="Mayor",80%,IF(T357="Moderado",60%,IF(T357="Menor",40%,IF(T357="Leve",20%,"")))))</f>
        <v>0.2</v>
      </c>
      <c r="V357" s="487" t="s">
        <v>92</v>
      </c>
      <c r="W357" s="455">
        <f>IF(V357="Catastrófico",100%,IF(V357="Mayor",80%,IF(V357="Moderado",60%,IF(V357="Menor",40%,IF(V357="Leve",20%,"")))))</f>
        <v>0.8</v>
      </c>
      <c r="X357" s="458" t="str">
        <f>IF(Y357=100%,"Catastrófico",IF(Y357=80%,"Mayor",IF(Y357=60%,"Moderado",IF(Y357=40%,"Menor",IF(Y357=20%,"Leve","")))))</f>
        <v>Mayor</v>
      </c>
      <c r="Y357" s="455">
        <f>IF(AND(U357="",W357=""),"",MAX(U357,W357))</f>
        <v>0.8</v>
      </c>
      <c r="Z357" s="455" t="str">
        <f>CONCATENATE(R357,X357)</f>
        <v>BajaMayor</v>
      </c>
      <c r="AA357" s="464" t="str">
        <f>IF(Z357="Muy AltaLeve","Alto",IF(Z357="Muy AltaMenor","Alto",IF(Z357="Muy AltaModerado","Alto",IF(Z357="Muy AltaMayor","Alto",IF(Z357="Muy AltaCatastrófico","Extremo",IF(Z357="AltaLeve","Moderado",IF(Z357="AltaMenor","Moderado",IF(Z357="AltaModerado","Alto",IF(Z357="AltaMayor","Alto",IF(Z357="AltaCatastrófico","Extremo",IF(Z357="MediaLeve","Moderado",IF(Z357="MediaMenor","Moderado",IF(Z357="MediaModerado","Moderado",IF(Z357="MediaMayor","Alto",IF(Z357="MediaCatastrófico","Extremo",IF(Z357="BajaLeve","Bajo",IF(Z357="BajaMenor","Moderado",IF(Z357="BajaModerado","Moderado",IF(Z357="BajaMayor","Alto",IF(Z357="BajaCatastrófico","Extremo",IF(Z357="Muy BajaLeve","Bajo",IF(Z357="Muy BajaMenor","Bajo",IF(Z357="Muy BajaModerado","Moderado",IF(Z357="Muy BajaMayor","Alto",IF(Z357="Muy BajaCatastrófico","Extremo","")))))))))))))))))))))))))</f>
        <v>Alto</v>
      </c>
      <c r="AB357" s="243">
        <v>1</v>
      </c>
      <c r="AC357" s="239" t="s">
        <v>2315</v>
      </c>
      <c r="AD357" s="239">
        <v>1.2</v>
      </c>
      <c r="AE357" s="237" t="s">
        <v>2309</v>
      </c>
      <c r="AF357" s="245" t="str">
        <f t="shared" si="20"/>
        <v>Probabilidad</v>
      </c>
      <c r="AG357" s="246" t="s">
        <v>97</v>
      </c>
      <c r="AH357" s="241">
        <f t="shared" si="21"/>
        <v>0.25</v>
      </c>
      <c r="AI357" s="246" t="s">
        <v>710</v>
      </c>
      <c r="AJ357" s="241">
        <f t="shared" si="22"/>
        <v>0.25</v>
      </c>
      <c r="AK357" s="247">
        <f t="shared" si="23"/>
        <v>0.5</v>
      </c>
      <c r="AL357" s="248">
        <f>IFERROR(IF(AF357="Probabilidad",(S357-(+S357*AK357)),IF(AF357="Impacto",S357,"")),"")</f>
        <v>0.2</v>
      </c>
      <c r="AM357" s="248">
        <f>IFERROR(IF(AF357="Impacto",(Y357-(+Y357*AK357)),IF(AF357="Probabilidad",Y357,"")),"")</f>
        <v>0.8</v>
      </c>
      <c r="AN357" s="249" t="s">
        <v>99</v>
      </c>
      <c r="AO357" s="249" t="s">
        <v>100</v>
      </c>
      <c r="AP357" s="249" t="s">
        <v>1560</v>
      </c>
      <c r="AQ357" s="487" t="s">
        <v>2162</v>
      </c>
      <c r="AR357" s="462">
        <f>S357</f>
        <v>0.4</v>
      </c>
      <c r="AS357" s="462">
        <f>IF(AL357="","",MIN(AL357:AL359))</f>
        <v>0.12</v>
      </c>
      <c r="AT357" s="464" t="str">
        <f>IFERROR(IF(AS357="","",IF(AS357&lt;=0.2,"Muy Baja",IF(AS357&lt;=0.4,"Baja",IF(AS357&lt;=0.6,"Media",IF(AS357&lt;=0.8,"Alta","Muy Alta"))))),"")</f>
        <v>Muy Baja</v>
      </c>
      <c r="AU357" s="462">
        <f>Y357</f>
        <v>0.8</v>
      </c>
      <c r="AV357" s="462">
        <f>IF(AM357="","",MIN(AM357:AM359))</f>
        <v>0.60000000000000009</v>
      </c>
      <c r="AW357" s="464" t="str">
        <f>IFERROR(IF(AV357="","",IF(AV357&lt;=0.2,"Leve",IF(AV357&lt;=0.4,"Menor",IF(AV357&lt;=0.6,"Moderado",IF(AV357&lt;=0.8,"Mayor","Catastrófico"))))),"")</f>
        <v>Moderado</v>
      </c>
      <c r="AX357" s="464" t="str">
        <f>AA357</f>
        <v>Alto</v>
      </c>
      <c r="AY357" s="464" t="str">
        <f>IFERROR(IF(OR(AND(AT357="Muy Baja",AW357="Leve"),AND(AT357="Muy Baja",AW357="Menor"),AND(AT357="Baja",AW357="Leve")),"Bajo",IF(OR(AND(AT357="Muy baja",AW357="Moderado"),AND(AT357="Baja",AW357="Menor"),AND(AT357="Baja",AW357="Moderado"),AND(AT357="Media",AW357="Leve"),AND(AT357="Media",AW357="Menor"),AND(AT357="Media",AW357="Moderado"),AND(AT357="Alta",AW357="Leve"),AND(AT357="Alta",AW357="Menor")),"Moderado",IF(OR(AND(AT357="Muy Baja",AW357="Mayor"),AND(AT357="Baja",AW357="Mayor"),AND(AT357="Media",AW357="Mayor"),AND(AT357="Alta",AW357="Moderado"),AND(AT357="Alta",AW357="Mayor"),AND(AT357="Muy Alta",AW357="Leve"),AND(AT357="Muy Alta",AW357="Menor"),AND(AT357="Muy Alta",AW357="Moderado"),AND(AT357="Muy Alta",AW357="Mayor")),"Alto",IF(OR(AND(AT357="Muy Baja",AW357="Catastrófico"),AND(AT357="Baja",AW357="Catastrófico"),AND(AT357="Media",AW357="Catastrófico"),AND(AT357="Alta",AW357="Catastrófico"),AND(AT357="Muy Alta",AW357="Catastrófico")),"Extremo","")))),"")</f>
        <v>Moderado</v>
      </c>
      <c r="AZ357" s="487" t="s">
        <v>105</v>
      </c>
      <c r="BA357" s="486" t="s">
        <v>2316</v>
      </c>
      <c r="BB357" s="486" t="s">
        <v>2139</v>
      </c>
      <c r="BC357" s="486" t="s">
        <v>2285</v>
      </c>
      <c r="BD357" s="486" t="s">
        <v>2317</v>
      </c>
      <c r="BE357" s="724" t="s">
        <v>265</v>
      </c>
      <c r="BF357" s="408" t="s">
        <v>2318</v>
      </c>
      <c r="BG357" s="408" t="s">
        <v>2319</v>
      </c>
      <c r="BH357" s="416" t="s">
        <v>2143</v>
      </c>
      <c r="BI357" s="416"/>
      <c r="BJ357" s="416"/>
      <c r="BK357" s="416"/>
      <c r="BL357" s="416" t="s">
        <v>114</v>
      </c>
      <c r="BM357" s="408" t="s">
        <v>2129</v>
      </c>
      <c r="BN357" s="408" t="s">
        <v>133</v>
      </c>
      <c r="BO357" s="673" t="s">
        <v>133</v>
      </c>
    </row>
    <row r="358" spans="1:67" ht="70.5">
      <c r="A358" s="748"/>
      <c r="B358" s="751"/>
      <c r="C358" s="754"/>
      <c r="D358" s="682"/>
      <c r="E358" s="682"/>
      <c r="F358" s="483"/>
      <c r="G358" s="486"/>
      <c r="H358" s="487"/>
      <c r="I358" s="736"/>
      <c r="J358" s="463"/>
      <c r="K358" s="456"/>
      <c r="L358" s="408"/>
      <c r="M358" s="464"/>
      <c r="N358" s="486"/>
      <c r="O358" s="486"/>
      <c r="P358" s="486"/>
      <c r="Q358" s="411"/>
      <c r="R358" s="487"/>
      <c r="S358" s="455"/>
      <c r="T358" s="487"/>
      <c r="U358" s="455"/>
      <c r="V358" s="487"/>
      <c r="W358" s="455"/>
      <c r="X358" s="458"/>
      <c r="Y358" s="455"/>
      <c r="Z358" s="455"/>
      <c r="AA358" s="464"/>
      <c r="AB358" s="243">
        <v>2</v>
      </c>
      <c r="AC358" s="239" t="s">
        <v>2320</v>
      </c>
      <c r="AD358" s="239">
        <v>3</v>
      </c>
      <c r="AE358" s="237" t="s">
        <v>2309</v>
      </c>
      <c r="AF358" s="245" t="str">
        <f t="shared" si="20"/>
        <v>Probabilidad</v>
      </c>
      <c r="AG358" s="246" t="s">
        <v>97</v>
      </c>
      <c r="AH358" s="241">
        <f t="shared" si="21"/>
        <v>0.25</v>
      </c>
      <c r="AI358" s="246" t="s">
        <v>98</v>
      </c>
      <c r="AJ358" s="241">
        <f t="shared" si="22"/>
        <v>0.15</v>
      </c>
      <c r="AK358" s="247">
        <f t="shared" si="23"/>
        <v>0.4</v>
      </c>
      <c r="AL358" s="248">
        <f>IFERROR(IF(AND(AF357="Probabilidad",AF358="Probabilidad"),(AL357-(+AL357*AK358)),IF(AF358="Probabilidad",(S357-(+S357*AK358)),IF(AF358="Impacto",AL357,""))),"")</f>
        <v>0.12</v>
      </c>
      <c r="AM358" s="248">
        <f>IFERROR(IF(AND(AF357="Impacto",AF358="Impacto"),(AM357-(+AM357*AK358)),IF(AF358="Impacto",(Y357-(Y357*AK358)),IF(AF358="Probabilidad",AM357,""))),"")</f>
        <v>0.8</v>
      </c>
      <c r="AN358" s="249" t="s">
        <v>99</v>
      </c>
      <c r="AO358" s="249" t="s">
        <v>100</v>
      </c>
      <c r="AP358" s="249" t="s">
        <v>1560</v>
      </c>
      <c r="AQ358" s="487"/>
      <c r="AR358" s="463"/>
      <c r="AS358" s="463"/>
      <c r="AT358" s="464"/>
      <c r="AU358" s="463"/>
      <c r="AV358" s="463"/>
      <c r="AW358" s="464"/>
      <c r="AX358" s="464"/>
      <c r="AY358" s="464"/>
      <c r="AZ358" s="487"/>
      <c r="BA358" s="486"/>
      <c r="BB358" s="486"/>
      <c r="BC358" s="486"/>
      <c r="BD358" s="486"/>
      <c r="BE358" s="486"/>
      <c r="BF358" s="408"/>
      <c r="BG358" s="408"/>
      <c r="BH358" s="416"/>
      <c r="BI358" s="416"/>
      <c r="BJ358" s="416"/>
      <c r="BK358" s="416"/>
      <c r="BL358" s="416"/>
      <c r="BM358" s="408"/>
      <c r="BN358" s="408"/>
      <c r="BO358" s="673"/>
    </row>
    <row r="359" spans="1:67" ht="71.25" thickBot="1">
      <c r="A359" s="769"/>
      <c r="B359" s="770"/>
      <c r="C359" s="792"/>
      <c r="D359" s="761"/>
      <c r="E359" s="761"/>
      <c r="F359" s="469"/>
      <c r="G359" s="504"/>
      <c r="H359" s="452"/>
      <c r="I359" s="757"/>
      <c r="J359" s="472"/>
      <c r="K359" s="782"/>
      <c r="L359" s="409"/>
      <c r="M359" s="756"/>
      <c r="N359" s="504"/>
      <c r="O359" s="504"/>
      <c r="P359" s="504"/>
      <c r="Q359" s="412"/>
      <c r="R359" s="452"/>
      <c r="S359" s="760"/>
      <c r="T359" s="452"/>
      <c r="U359" s="760"/>
      <c r="V359" s="452"/>
      <c r="W359" s="760"/>
      <c r="X359" s="516"/>
      <c r="Y359" s="760"/>
      <c r="Z359" s="760"/>
      <c r="AA359" s="756"/>
      <c r="AB359" s="150">
        <v>3</v>
      </c>
      <c r="AC359" s="131" t="s">
        <v>2321</v>
      </c>
      <c r="AD359" s="131">
        <v>1.3</v>
      </c>
      <c r="AE359" s="138" t="s">
        <v>2309</v>
      </c>
      <c r="AF359" s="142" t="str">
        <f t="shared" si="20"/>
        <v>Impacto</v>
      </c>
      <c r="AG359" s="143" t="s">
        <v>294</v>
      </c>
      <c r="AH359" s="214">
        <f t="shared" si="21"/>
        <v>0.1</v>
      </c>
      <c r="AI359" s="143" t="s">
        <v>98</v>
      </c>
      <c r="AJ359" s="214">
        <f t="shared" si="22"/>
        <v>0.15</v>
      </c>
      <c r="AK359" s="152">
        <f t="shared" si="23"/>
        <v>0.25</v>
      </c>
      <c r="AL359" s="153">
        <f>IFERROR(IF(AND(AF358="Probabilidad",AF359="Probabilidad"),(AL358-(+AL358*AK359)),IF(AND(AF358="Impacto",AF359="Probabilidad"),(AL357-(+AL357*AK359)),IF(AF359="Impacto",AL358,""))),"")</f>
        <v>0.12</v>
      </c>
      <c r="AM359" s="153">
        <f>IFERROR(IF(AND(AF358="Impacto",AF359="Impacto"),(AM358-(+AM358*AK359)),IF(AND(AF358="Probabilidad",AF359="Impacto"),(AM357-(+AM357*AK359)),IF(AF359="Probabilidad",AM358,""))),"")</f>
        <v>0.60000000000000009</v>
      </c>
      <c r="AN359" s="154" t="s">
        <v>99</v>
      </c>
      <c r="AO359" s="154" t="s">
        <v>766</v>
      </c>
      <c r="AP359" s="154" t="s">
        <v>1560</v>
      </c>
      <c r="AQ359" s="452"/>
      <c r="AR359" s="472"/>
      <c r="AS359" s="472"/>
      <c r="AT359" s="756"/>
      <c r="AU359" s="472"/>
      <c r="AV359" s="472"/>
      <c r="AW359" s="756"/>
      <c r="AX359" s="756"/>
      <c r="AY359" s="756"/>
      <c r="AZ359" s="452"/>
      <c r="BA359" s="504"/>
      <c r="BB359" s="504"/>
      <c r="BC359" s="504"/>
      <c r="BD359" s="504"/>
      <c r="BE359" s="504"/>
      <c r="BF359" s="409"/>
      <c r="BG359" s="409"/>
      <c r="BH359" s="417"/>
      <c r="BI359" s="417"/>
      <c r="BJ359" s="417"/>
      <c r="BK359" s="417"/>
      <c r="BL359" s="417"/>
      <c r="BM359" s="409"/>
      <c r="BN359" s="409"/>
      <c r="BO359" s="746"/>
    </row>
    <row r="360" spans="1:67" ht="76.5">
      <c r="A360" s="747" t="s">
        <v>724</v>
      </c>
      <c r="B360" s="750" t="s">
        <v>381</v>
      </c>
      <c r="C360" s="750" t="s">
        <v>725</v>
      </c>
      <c r="D360" s="771" t="s">
        <v>1470</v>
      </c>
      <c r="E360" s="771" t="s">
        <v>726</v>
      </c>
      <c r="F360" s="670">
        <v>1</v>
      </c>
      <c r="G360" s="655" t="s">
        <v>2322</v>
      </c>
      <c r="H360" s="646" t="s">
        <v>1767</v>
      </c>
      <c r="I360" s="765" t="s">
        <v>1473</v>
      </c>
      <c r="J360" s="659" t="s">
        <v>2323</v>
      </c>
      <c r="K360" s="765" t="s">
        <v>192</v>
      </c>
      <c r="L360" s="638" t="s">
        <v>408</v>
      </c>
      <c r="M360" s="653" t="s">
        <v>1475</v>
      </c>
      <c r="N360" s="638" t="s">
        <v>2324</v>
      </c>
      <c r="O360" s="638" t="s">
        <v>2325</v>
      </c>
      <c r="P360" s="655" t="s">
        <v>114</v>
      </c>
      <c r="Q360" s="762" t="s">
        <v>114</v>
      </c>
      <c r="R360" s="646" t="s">
        <v>129</v>
      </c>
      <c r="S360" s="651">
        <f>IF(R360="Muy Alta",100%,IF(R360="Alta",80%,IF(R360="Media",60%,IF(R360="Baja",40%,IF(R360="Muy Baja",20%,"")))))</f>
        <v>0.4</v>
      </c>
      <c r="T360" s="646" t="s">
        <v>125</v>
      </c>
      <c r="U360" s="651">
        <f>IF(T360="Catastrófico",100%,IF(T360="Mayor",80%,IF(T360="Moderado",60%,IF(T360="Menor",40%,IF(T360="Leve",20%,"")))))</f>
        <v>0.2</v>
      </c>
      <c r="V360" s="646" t="s">
        <v>130</v>
      </c>
      <c r="W360" s="651">
        <f>IF(V360="Catastrófico",100%,IF(V360="Mayor",80%,IF(V360="Moderado",60%,IF(V360="Menor",40%,IF(V360="Leve",20%,"")))))</f>
        <v>0.6</v>
      </c>
      <c r="X360" s="653" t="str">
        <f>IF(Y360=100%,"Catastrófico",IF(Y360=80%,"Mayor",IF(Y360=60%,"Moderado",IF(Y360=40%,"Menor",IF(Y360=20%,"Leve","")))))</f>
        <v>Moderado</v>
      </c>
      <c r="Y360" s="651">
        <f>IF(AND(U360="",W360=""),"",MAX(U360,W360))</f>
        <v>0.6</v>
      </c>
      <c r="Z360" s="651" t="str">
        <f>CONCATENATE(R360,X360)</f>
        <v>BajaModerado</v>
      </c>
      <c r="AA360" s="644" t="str">
        <f>IF(Z360="Muy AltaLeve","Alto",IF(Z360="Muy AltaMenor","Alto",IF(Z360="Muy AltaModerado","Alto",IF(Z360="Muy AltaMayor","Alto",IF(Z360="Muy AltaCatastrófico","Extremo",IF(Z360="AltaLeve","Moderado",IF(Z360="AltaMenor","Moderado",IF(Z360="AltaModerado","Alto",IF(Z360="AltaMayor","Alto",IF(Z360="AltaCatastrófico","Extremo",IF(Z360="MediaLeve","Moderado",IF(Z360="MediaMenor","Moderado",IF(Z360="MediaModerado","Moderado",IF(Z360="MediaMayor","Alto",IF(Z360="MediaCatastrófico","Extremo",IF(Z360="BajaLeve","Bajo",IF(Z360="BajaMenor","Moderado",IF(Z360="BajaModerado","Moderado",IF(Z360="BajaMayor","Alto",IF(Z360="BajaCatastrófico","Extremo",IF(Z360="Muy BajaLeve","Bajo",IF(Z360="Muy BajaMenor","Bajo",IF(Z360="Muy BajaModerado","Moderado",IF(Z360="Muy BajaMayor","Alto",IF(Z360="Muy BajaCatastrófico","Extremo","")))))))))))))))))))))))))</f>
        <v>Moderado</v>
      </c>
      <c r="AB360" s="26">
        <v>1</v>
      </c>
      <c r="AC360" s="38" t="s">
        <v>1757</v>
      </c>
      <c r="AD360" s="74">
        <v>1</v>
      </c>
      <c r="AE360" s="73" t="s">
        <v>1758</v>
      </c>
      <c r="AF360" s="30" t="str">
        <f t="shared" si="20"/>
        <v>Probabilidad</v>
      </c>
      <c r="AG360" s="27" t="s">
        <v>97</v>
      </c>
      <c r="AH360" s="75">
        <f t="shared" si="21"/>
        <v>0.25</v>
      </c>
      <c r="AI360" s="27" t="s">
        <v>710</v>
      </c>
      <c r="AJ360" s="75">
        <f t="shared" si="22"/>
        <v>0.25</v>
      </c>
      <c r="AK360" s="76">
        <f t="shared" si="23"/>
        <v>0.5</v>
      </c>
      <c r="AL360" s="28">
        <f>IFERROR(IF(AF360="Probabilidad",(S360-(+S360*AK360)),IF(AF360="Impacto",S360,"")),"")</f>
        <v>0.2</v>
      </c>
      <c r="AM360" s="28">
        <f>IFERROR(IF(AF360="Impacto",(Y360-(+Y360*AK360)),IF(AF360="Probabilidad",Y360,"")),"")</f>
        <v>0.6</v>
      </c>
      <c r="AN360" s="29" t="s">
        <v>99</v>
      </c>
      <c r="AO360" s="29" t="s">
        <v>100</v>
      </c>
      <c r="AP360" s="29" t="s">
        <v>101</v>
      </c>
      <c r="AQ360" s="646" t="s">
        <v>2326</v>
      </c>
      <c r="AR360" s="642">
        <f>S360</f>
        <v>0.4</v>
      </c>
      <c r="AS360" s="642">
        <f>IF(AL360="","",MIN(AL360:AL361))</f>
        <v>0.14000000000000001</v>
      </c>
      <c r="AT360" s="644" t="str">
        <f>IFERROR(IF(AS360="","",IF(AS360&lt;=0.2,"Muy Baja",IF(AS360&lt;=0.4,"Baja",IF(AS360&lt;=0.6,"Media",IF(AS360&lt;=0.8,"Alta","Muy Alta"))))),"")</f>
        <v>Muy Baja</v>
      </c>
      <c r="AU360" s="642">
        <f>Y360</f>
        <v>0.6</v>
      </c>
      <c r="AV360" s="642">
        <f>IF(AM360="","",MIN(AM360:AM361))</f>
        <v>0.6</v>
      </c>
      <c r="AW360" s="644" t="str">
        <f>IFERROR(IF(AV360="","",IF(AV360&lt;=0.2,"Leve",IF(AV360&lt;=0.4,"Menor",IF(AV360&lt;=0.6,"Moderado",IF(AV360&lt;=0.8,"Mayor","Catastrófico"))))),"")</f>
        <v>Moderado</v>
      </c>
      <c r="AX360" s="644" t="str">
        <f>AA360</f>
        <v>Moderado</v>
      </c>
      <c r="AY360" s="644" t="str">
        <f>IFERROR(IF(OR(AND(AT360="Muy Baja",AW360="Leve"),AND(AT360="Muy Baja",AW360="Menor"),AND(AT360="Baja",AW360="Leve")),"Bajo",IF(OR(AND(AT360="Muy baja",AW360="Moderado"),AND(AT360="Baja",AW360="Menor"),AND(AT360="Baja",AW360="Moderado"),AND(AT360="Media",AW360="Leve"),AND(AT360="Media",AW360="Menor"),AND(AT360="Media",AW360="Moderado"),AND(AT360="Alta",AW360="Leve"),AND(AT360="Alta",AW360="Menor")),"Moderado",IF(OR(AND(AT360="Muy Baja",AW360="Mayor"),AND(AT360="Baja",AW360="Mayor"),AND(AT360="Media",AW360="Mayor"),AND(AT360="Alta",AW360="Moderado"),AND(AT360="Alta",AW360="Mayor"),AND(AT360="Muy Alta",AW360="Leve"),AND(AT360="Muy Alta",AW360="Menor"),AND(AT360="Muy Alta",AW360="Moderado"),AND(AT360="Muy Alta",AW360="Mayor")),"Alto",IF(OR(AND(AT360="Muy Baja",AW360="Catastrófico"),AND(AT360="Baja",AW360="Catastrófico"),AND(AT360="Media",AW360="Catastrófico"),AND(AT360="Alta",AW360="Catastrófico"),AND(AT360="Muy Alta",AW360="Catastrófico")),"Extremo","")))),"")</f>
        <v>Moderado</v>
      </c>
      <c r="AZ360" s="765" t="s">
        <v>105</v>
      </c>
      <c r="BA360" s="655" t="s">
        <v>2327</v>
      </c>
      <c r="BB360" s="655" t="s">
        <v>2328</v>
      </c>
      <c r="BC360" s="638" t="s">
        <v>1277</v>
      </c>
      <c r="BD360" s="638" t="s">
        <v>2329</v>
      </c>
      <c r="BE360" s="648">
        <v>45657</v>
      </c>
      <c r="BF360" s="638" t="s">
        <v>2330</v>
      </c>
      <c r="BG360" s="638" t="s">
        <v>617</v>
      </c>
      <c r="BH360" s="640">
        <v>0</v>
      </c>
      <c r="BI360" s="640"/>
      <c r="BJ360" s="638"/>
      <c r="BK360" s="638"/>
      <c r="BL360" s="762" t="s">
        <v>617</v>
      </c>
      <c r="BM360" s="655" t="s">
        <v>1779</v>
      </c>
      <c r="BN360" s="655" t="s">
        <v>617</v>
      </c>
      <c r="BO360" s="763" t="s">
        <v>617</v>
      </c>
    </row>
    <row r="361" spans="1:67" ht="114.75">
      <c r="A361" s="748"/>
      <c r="B361" s="751"/>
      <c r="C361" s="751"/>
      <c r="D361" s="682"/>
      <c r="E361" s="682"/>
      <c r="F361" s="483"/>
      <c r="G361" s="486"/>
      <c r="H361" s="487"/>
      <c r="I361" s="736"/>
      <c r="J361" s="463"/>
      <c r="K361" s="736"/>
      <c r="L361" s="408"/>
      <c r="M361" s="458"/>
      <c r="N361" s="408"/>
      <c r="O361" s="408"/>
      <c r="P361" s="486"/>
      <c r="Q361" s="411"/>
      <c r="R361" s="487"/>
      <c r="S361" s="455"/>
      <c r="T361" s="487"/>
      <c r="U361" s="455"/>
      <c r="V361" s="487"/>
      <c r="W361" s="455"/>
      <c r="X361" s="458"/>
      <c r="Y361" s="455"/>
      <c r="Z361" s="455"/>
      <c r="AA361" s="464"/>
      <c r="AB361" s="243">
        <v>2</v>
      </c>
      <c r="AC361" s="244" t="s">
        <v>1671</v>
      </c>
      <c r="AD361" s="239">
        <v>1</v>
      </c>
      <c r="AE361" s="239" t="s">
        <v>1529</v>
      </c>
      <c r="AF361" s="245" t="str">
        <f t="shared" si="20"/>
        <v>Probabilidad</v>
      </c>
      <c r="AG361" s="246" t="s">
        <v>250</v>
      </c>
      <c r="AH361" s="241">
        <f t="shared" si="21"/>
        <v>0.15</v>
      </c>
      <c r="AI361" s="246" t="s">
        <v>98</v>
      </c>
      <c r="AJ361" s="241">
        <f t="shared" si="22"/>
        <v>0.15</v>
      </c>
      <c r="AK361" s="247">
        <f t="shared" si="23"/>
        <v>0.3</v>
      </c>
      <c r="AL361" s="248">
        <f>IFERROR(IF(AND(AF360="Probabilidad",AF361="Probabilidad"),(AL360-(+AL360*AK361)),IF(AF361="Probabilidad",(S360-(+S360*AK361)),IF(AF361="Impacto",AL360,""))),"")</f>
        <v>0.14000000000000001</v>
      </c>
      <c r="AM361" s="248">
        <f>IFERROR(IF(AND(AF360="Impacto",AF361="Impacto"),(AM360-(+AM360*AK361)),IF(AF361="Impacto",(Y360-(+Y360*AK361)),IF(AF361="Probabilidad",AM360,""))),"")</f>
        <v>0.6</v>
      </c>
      <c r="AN361" s="249" t="s">
        <v>99</v>
      </c>
      <c r="AO361" s="249" t="s">
        <v>100</v>
      </c>
      <c r="AP361" s="249" t="s">
        <v>101</v>
      </c>
      <c r="AQ361" s="487"/>
      <c r="AR361" s="463"/>
      <c r="AS361" s="463"/>
      <c r="AT361" s="464"/>
      <c r="AU361" s="463"/>
      <c r="AV361" s="463"/>
      <c r="AW361" s="464"/>
      <c r="AX361" s="464"/>
      <c r="AY361" s="464"/>
      <c r="AZ361" s="736"/>
      <c r="BA361" s="486"/>
      <c r="BB361" s="486"/>
      <c r="BC361" s="408"/>
      <c r="BD361" s="408"/>
      <c r="BE361" s="408"/>
      <c r="BF361" s="408"/>
      <c r="BG361" s="408"/>
      <c r="BH361" s="408"/>
      <c r="BI361" s="408"/>
      <c r="BJ361" s="408"/>
      <c r="BK361" s="408"/>
      <c r="BL361" s="411"/>
      <c r="BM361" s="486"/>
      <c r="BN361" s="486"/>
      <c r="BO361" s="764"/>
    </row>
    <row r="362" spans="1:67" ht="76.5">
      <c r="A362" s="748"/>
      <c r="B362" s="751"/>
      <c r="C362" s="751"/>
      <c r="D362" s="682" t="s">
        <v>1470</v>
      </c>
      <c r="E362" s="682" t="s">
        <v>726</v>
      </c>
      <c r="F362" s="483">
        <v>2</v>
      </c>
      <c r="G362" s="486" t="s">
        <v>2322</v>
      </c>
      <c r="H362" s="487" t="s">
        <v>1767</v>
      </c>
      <c r="I362" s="736" t="s">
        <v>1487</v>
      </c>
      <c r="J362" s="463" t="s">
        <v>2331</v>
      </c>
      <c r="K362" s="736" t="s">
        <v>192</v>
      </c>
      <c r="L362" s="408" t="s">
        <v>408</v>
      </c>
      <c r="M362" s="458" t="s">
        <v>1475</v>
      </c>
      <c r="N362" s="408" t="s">
        <v>2332</v>
      </c>
      <c r="O362" s="408" t="s">
        <v>2333</v>
      </c>
      <c r="P362" s="486" t="s">
        <v>114</v>
      </c>
      <c r="Q362" s="411" t="s">
        <v>114</v>
      </c>
      <c r="R362" s="487" t="s">
        <v>129</v>
      </c>
      <c r="S362" s="455">
        <f>IF(R362="Muy Alta",100%,IF(R362="Alta",80%,IF(R362="Media",60%,IF(R362="Baja",40%,IF(R362="Muy Baja",20%,"")))))</f>
        <v>0.4</v>
      </c>
      <c r="T362" s="487" t="s">
        <v>125</v>
      </c>
      <c r="U362" s="455">
        <f>IF(T362="Catastrófico",100%,IF(T362="Mayor",80%,IF(T362="Moderado",60%,IF(T362="Menor",40%,IF(T362="Leve",20%,"")))))</f>
        <v>0.2</v>
      </c>
      <c r="V362" s="487" t="s">
        <v>195</v>
      </c>
      <c r="W362" s="455">
        <f>IF(V362="Catastrófico",100%,IF(V362="Mayor",80%,IF(V362="Moderado",60%,IF(V362="Menor",40%,IF(V362="Leve",20%,"")))))</f>
        <v>0.4</v>
      </c>
      <c r="X362" s="458" t="str">
        <f>IF(Y362=100%,"Catastrófico",IF(Y362=80%,"Mayor",IF(Y362=60%,"Moderado",IF(Y362=40%,"Menor",IF(Y362=20%,"Leve","")))))</f>
        <v>Menor</v>
      </c>
      <c r="Y362" s="455">
        <f>IF(AND(U362="",W362=""),"",MAX(U362,W362))</f>
        <v>0.4</v>
      </c>
      <c r="Z362" s="455" t="str">
        <f>CONCATENATE(R362,X362)</f>
        <v>BajaMenor</v>
      </c>
      <c r="AA362" s="464" t="str">
        <f>IF(Z362="Muy AltaLeve","Alto",IF(Z362="Muy AltaMenor","Alto",IF(Z362="Muy AltaModerado","Alto",IF(Z362="Muy AltaMayor","Alto",IF(Z362="Muy AltaCatastrófico","Extremo",IF(Z362="AltaLeve","Moderado",IF(Z362="AltaMenor","Moderado",IF(Z362="AltaModerado","Alto",IF(Z362="AltaMayor","Alto",IF(Z362="AltaCatastrófico","Extremo",IF(Z362="MediaLeve","Moderado",IF(Z362="MediaMenor","Moderado",IF(Z362="MediaModerado","Moderado",IF(Z362="MediaMayor","Alto",IF(Z362="MediaCatastrófico","Extremo",IF(Z362="BajaLeve","Bajo",IF(Z362="BajaMenor","Moderado",IF(Z362="BajaModerado","Moderado",IF(Z362="BajaMayor","Alto",IF(Z362="BajaCatastrófico","Extremo",IF(Z362="Muy BajaLeve","Bajo",IF(Z362="Muy BajaMenor","Bajo",IF(Z362="Muy BajaModerado","Moderado",IF(Z362="Muy BajaMayor","Alto",IF(Z362="Muy BajaCatastrófico","Extremo","")))))))))))))))))))))))))</f>
        <v>Moderado</v>
      </c>
      <c r="AB362" s="243">
        <v>1</v>
      </c>
      <c r="AC362" s="306" t="s">
        <v>1757</v>
      </c>
      <c r="AD362" s="239" t="s">
        <v>2334</v>
      </c>
      <c r="AE362" s="237" t="s">
        <v>1758</v>
      </c>
      <c r="AF362" s="245" t="str">
        <f t="shared" si="20"/>
        <v>Probabilidad</v>
      </c>
      <c r="AG362" s="246" t="s">
        <v>97</v>
      </c>
      <c r="AH362" s="241">
        <f t="shared" si="21"/>
        <v>0.25</v>
      </c>
      <c r="AI362" s="246" t="s">
        <v>710</v>
      </c>
      <c r="AJ362" s="241">
        <f t="shared" si="22"/>
        <v>0.25</v>
      </c>
      <c r="AK362" s="247">
        <f t="shared" si="23"/>
        <v>0.5</v>
      </c>
      <c r="AL362" s="248">
        <f>IFERROR(IF(AF362="Probabilidad",(S362-(+S362*AK362)),IF(AF362="Impacto",S362,"")),"")</f>
        <v>0.2</v>
      </c>
      <c r="AM362" s="248">
        <f>IFERROR(IF(AF362="Impacto",(Y362-(+Y362*AK362)),IF(AF362="Probabilidad",Y362,"")),"")</f>
        <v>0.4</v>
      </c>
      <c r="AN362" s="249" t="s">
        <v>99</v>
      </c>
      <c r="AO362" s="249" t="s">
        <v>100</v>
      </c>
      <c r="AP362" s="249" t="s">
        <v>101</v>
      </c>
      <c r="AQ362" s="487" t="s">
        <v>2326</v>
      </c>
      <c r="AR362" s="462">
        <f>S362</f>
        <v>0.4</v>
      </c>
      <c r="AS362" s="462">
        <f>IF(AL362="","",MIN(AL362:AL363))</f>
        <v>0.14000000000000001</v>
      </c>
      <c r="AT362" s="464" t="str">
        <f>IFERROR(IF(AS362="","",IF(AS362&lt;=0.2,"Muy Baja",IF(AS362&lt;=0.4,"Baja",IF(AS362&lt;=0.6,"Media",IF(AS362&lt;=0.8,"Alta","Muy Alta"))))),"")</f>
        <v>Muy Baja</v>
      </c>
      <c r="AU362" s="462">
        <f>Y362</f>
        <v>0.4</v>
      </c>
      <c r="AV362" s="462">
        <f>IF(AM362="","",MIN(AM362:AM363))</f>
        <v>0.4</v>
      </c>
      <c r="AW362" s="464" t="str">
        <f>IFERROR(IF(AV362="","",IF(AV362&lt;=0.2,"Leve",IF(AV362&lt;=0.4,"Menor",IF(AV362&lt;=0.6,"Moderado",IF(AV362&lt;=0.8,"Mayor","Catastrófico"))))),"")</f>
        <v>Menor</v>
      </c>
      <c r="AX362" s="464" t="str">
        <f>AA362</f>
        <v>Moderado</v>
      </c>
      <c r="AY362" s="464" t="str">
        <f>IFERROR(IF(OR(AND(AT362="Muy Baja",AW362="Leve"),AND(AT362="Muy Baja",AW362="Menor"),AND(AT362="Baja",AW362="Leve")),"Bajo",IF(OR(AND(AT362="Muy baja",AW362="Moderado"),AND(AT362="Baja",AW362="Menor"),AND(AT362="Baja",AW362="Moderado"),AND(AT362="Media",AW362="Leve"),AND(AT362="Media",AW362="Menor"),AND(AT362="Media",AW362="Moderado"),AND(AT362="Alta",AW362="Leve"),AND(AT362="Alta",AW362="Menor")),"Moderado",IF(OR(AND(AT362="Muy Baja",AW362="Mayor"),AND(AT362="Baja",AW362="Mayor"),AND(AT362="Media",AW362="Mayor"),AND(AT362="Alta",AW362="Moderado"),AND(AT362="Alta",AW362="Mayor"),AND(AT362="Muy Alta",AW362="Leve"),AND(AT362="Muy Alta",AW362="Menor"),AND(AT362="Muy Alta",AW362="Moderado"),AND(AT362="Muy Alta",AW362="Mayor")),"Alto",IF(OR(AND(AT362="Muy Baja",AW362="Catastrófico"),AND(AT362="Baja",AW362="Catastrófico"),AND(AT362="Media",AW362="Catastrófico"),AND(AT362="Alta",AW362="Catastrófico"),AND(AT362="Muy Alta",AW362="Catastrófico")),"Extremo","")))),"")</f>
        <v>Bajo</v>
      </c>
      <c r="AZ362" s="736" t="s">
        <v>132</v>
      </c>
      <c r="BA362" s="408" t="s">
        <v>114</v>
      </c>
      <c r="BB362" s="408" t="s">
        <v>114</v>
      </c>
      <c r="BC362" s="408" t="s">
        <v>114</v>
      </c>
      <c r="BD362" s="408" t="s">
        <v>114</v>
      </c>
      <c r="BE362" s="408" t="s">
        <v>114</v>
      </c>
      <c r="BF362" s="408" t="s">
        <v>114</v>
      </c>
      <c r="BG362" s="408" t="s">
        <v>617</v>
      </c>
      <c r="BH362" s="416" t="s">
        <v>617</v>
      </c>
      <c r="BI362" s="416"/>
      <c r="BJ362" s="416"/>
      <c r="BK362" s="416"/>
      <c r="BL362" s="416" t="s">
        <v>617</v>
      </c>
      <c r="BM362" s="408" t="s">
        <v>1779</v>
      </c>
      <c r="BN362" s="408" t="s">
        <v>617</v>
      </c>
      <c r="BO362" s="673" t="s">
        <v>617</v>
      </c>
    </row>
    <row r="363" spans="1:67" ht="114.75">
      <c r="A363" s="748"/>
      <c r="B363" s="751"/>
      <c r="C363" s="751"/>
      <c r="D363" s="682"/>
      <c r="E363" s="682"/>
      <c r="F363" s="483"/>
      <c r="G363" s="486"/>
      <c r="H363" s="487"/>
      <c r="I363" s="736"/>
      <c r="J363" s="463"/>
      <c r="K363" s="736"/>
      <c r="L363" s="408"/>
      <c r="M363" s="458"/>
      <c r="N363" s="408"/>
      <c r="O363" s="408"/>
      <c r="P363" s="486"/>
      <c r="Q363" s="411"/>
      <c r="R363" s="487"/>
      <c r="S363" s="455"/>
      <c r="T363" s="487"/>
      <c r="U363" s="455"/>
      <c r="V363" s="487"/>
      <c r="W363" s="455"/>
      <c r="X363" s="458"/>
      <c r="Y363" s="455"/>
      <c r="Z363" s="455"/>
      <c r="AA363" s="464"/>
      <c r="AB363" s="243">
        <v>2</v>
      </c>
      <c r="AC363" s="259" t="s">
        <v>1671</v>
      </c>
      <c r="AD363" s="239" t="s">
        <v>2334</v>
      </c>
      <c r="AE363" s="239" t="s">
        <v>1529</v>
      </c>
      <c r="AF363" s="255" t="str">
        <f>IF(OR(AG363="Preventivo",AG363="Detectivo"),"Probabilidad",IF(AG363="Correctivo","Impacto",""))</f>
        <v>Probabilidad</v>
      </c>
      <c r="AG363" s="246" t="s">
        <v>250</v>
      </c>
      <c r="AH363" s="241">
        <f t="shared" si="21"/>
        <v>0.15</v>
      </c>
      <c r="AI363" s="249" t="s">
        <v>98</v>
      </c>
      <c r="AJ363" s="241">
        <f t="shared" si="22"/>
        <v>0.15</v>
      </c>
      <c r="AK363" s="247">
        <f t="shared" si="23"/>
        <v>0.3</v>
      </c>
      <c r="AL363" s="256">
        <f>IFERROR(IF(AND(AF362="Probabilidad",AF363="Probabilidad"),(AL362-(+AL362*AK363)),IF(AF363="Probabilidad",(S362-(+S362*AK363)),IF(AF363="Impacto",AL362,""))),"")</f>
        <v>0.14000000000000001</v>
      </c>
      <c r="AM363" s="256">
        <f>IFERROR(IF(AND(AF362="Impacto",AF363="Impacto"),(AM362-(+AM362*AK363)),IF(AF363="Impacto",(Y362-(+Y362*AK363)),IF(AF363="Probabilidad",AM362,""))),"")</f>
        <v>0.4</v>
      </c>
      <c r="AN363" s="249" t="s">
        <v>99</v>
      </c>
      <c r="AO363" s="249" t="s">
        <v>100</v>
      </c>
      <c r="AP363" s="249" t="s">
        <v>101</v>
      </c>
      <c r="AQ363" s="487"/>
      <c r="AR363" s="463"/>
      <c r="AS363" s="463"/>
      <c r="AT363" s="464"/>
      <c r="AU363" s="463"/>
      <c r="AV363" s="463"/>
      <c r="AW363" s="464"/>
      <c r="AX363" s="464"/>
      <c r="AY363" s="464"/>
      <c r="AZ363" s="736"/>
      <c r="BA363" s="408"/>
      <c r="BB363" s="408"/>
      <c r="BC363" s="408"/>
      <c r="BD363" s="408"/>
      <c r="BE363" s="408"/>
      <c r="BF363" s="408"/>
      <c r="BG363" s="408"/>
      <c r="BH363" s="416"/>
      <c r="BI363" s="416"/>
      <c r="BJ363" s="416"/>
      <c r="BK363" s="416"/>
      <c r="BL363" s="416"/>
      <c r="BM363" s="408"/>
      <c r="BN363" s="408"/>
      <c r="BO363" s="673"/>
    </row>
    <row r="364" spans="1:67" ht="70.5">
      <c r="A364" s="748"/>
      <c r="B364" s="751"/>
      <c r="C364" s="751"/>
      <c r="D364" s="682" t="s">
        <v>1470</v>
      </c>
      <c r="E364" s="682" t="s">
        <v>726</v>
      </c>
      <c r="F364" s="483">
        <v>3</v>
      </c>
      <c r="G364" s="486" t="s">
        <v>2335</v>
      </c>
      <c r="H364" s="487" t="s">
        <v>1543</v>
      </c>
      <c r="I364" s="736" t="s">
        <v>1473</v>
      </c>
      <c r="J364" s="463" t="s">
        <v>2336</v>
      </c>
      <c r="K364" s="736" t="s">
        <v>192</v>
      </c>
      <c r="L364" s="408" t="s">
        <v>408</v>
      </c>
      <c r="M364" s="458" t="s">
        <v>1475</v>
      </c>
      <c r="N364" s="408" t="s">
        <v>2337</v>
      </c>
      <c r="O364" s="408" t="s">
        <v>1724</v>
      </c>
      <c r="P364" s="486" t="s">
        <v>114</v>
      </c>
      <c r="Q364" s="411" t="s">
        <v>114</v>
      </c>
      <c r="R364" s="487" t="s">
        <v>233</v>
      </c>
      <c r="S364" s="455">
        <f>IF(R364="Muy Alta",100%,IF(R364="Alta",80%,IF(R364="Media",60%,IF(R364="Baja",40%,IF(R364="Muy Baja",20%,"")))))</f>
        <v>0.8</v>
      </c>
      <c r="T364" s="487" t="s">
        <v>125</v>
      </c>
      <c r="U364" s="455">
        <f>IF(T364="Catastrófico",100%,IF(T364="Mayor",80%,IF(T364="Moderado",60%,IF(T364="Menor",40%,IF(T364="Leve",20%,"")))))</f>
        <v>0.2</v>
      </c>
      <c r="V364" s="487" t="s">
        <v>130</v>
      </c>
      <c r="W364" s="455">
        <f>IF(V364="Catastrófico",100%,IF(V364="Mayor",80%,IF(V364="Moderado",60%,IF(V364="Menor",40%,IF(V364="Leve",20%,"")))))</f>
        <v>0.6</v>
      </c>
      <c r="X364" s="458" t="str">
        <f>IF(Y364=100%,"Catastrófico",IF(Y364=80%,"Mayor",IF(Y364=60%,"Moderado",IF(Y364=40%,"Menor",IF(Y364=20%,"Leve","")))))</f>
        <v>Moderado</v>
      </c>
      <c r="Y364" s="455">
        <f>IF(AND(U364="",W364=""),"",MAX(U364,W364))</f>
        <v>0.6</v>
      </c>
      <c r="Z364" s="455" t="str">
        <f>CONCATENATE(R364,X364)</f>
        <v>AltaModerado</v>
      </c>
      <c r="AA364" s="464" t="str">
        <f>IF(Z364="Muy AltaLeve","Alto",IF(Z364="Muy AltaMenor","Alto",IF(Z364="Muy AltaModerado","Alto",IF(Z364="Muy AltaMayor","Alto",IF(Z364="Muy AltaCatastrófico","Extremo",IF(Z364="AltaLeve","Moderado",IF(Z364="AltaMenor","Moderado",IF(Z364="AltaModerado","Alto",IF(Z364="AltaMayor","Alto",IF(Z364="AltaCatastrófico","Extremo",IF(Z364="MediaLeve","Moderado",IF(Z364="MediaMenor","Moderado",IF(Z364="MediaModerado","Moderado",IF(Z364="MediaMayor","Alto",IF(Z364="MediaCatastrófico","Extremo",IF(Z364="BajaLeve","Bajo",IF(Z364="BajaMenor","Moderado",IF(Z364="BajaModerado","Moderado",IF(Z364="BajaMayor","Alto",IF(Z364="BajaCatastrófico","Extremo",IF(Z364="Muy BajaLeve","Bajo",IF(Z364="Muy BajaMenor","Bajo",IF(Z364="Muy BajaModerado","Moderado",IF(Z364="Muy BajaMayor","Alto",IF(Z364="Muy BajaCatastrófico","Extremo","")))))))))))))))))))))))))</f>
        <v>Alto</v>
      </c>
      <c r="AB364" s="243">
        <v>1</v>
      </c>
      <c r="AC364" s="307" t="s">
        <v>2338</v>
      </c>
      <c r="AD364" s="259" t="s">
        <v>1955</v>
      </c>
      <c r="AE364" s="237" t="s">
        <v>2339</v>
      </c>
      <c r="AF364" s="245" t="str">
        <f t="shared" si="20"/>
        <v>Probabilidad</v>
      </c>
      <c r="AG364" s="246" t="s">
        <v>250</v>
      </c>
      <c r="AH364" s="241">
        <f t="shared" si="21"/>
        <v>0.15</v>
      </c>
      <c r="AI364" s="246" t="s">
        <v>98</v>
      </c>
      <c r="AJ364" s="241">
        <f t="shared" si="22"/>
        <v>0.15</v>
      </c>
      <c r="AK364" s="247">
        <f t="shared" si="23"/>
        <v>0.3</v>
      </c>
      <c r="AL364" s="248">
        <f>IFERROR(IF(AF364="Probabilidad",(S364-(+S364*AK364)),IF(AF364="Impacto",S364,"")),"")</f>
        <v>0.56000000000000005</v>
      </c>
      <c r="AM364" s="248">
        <f>IFERROR(IF(AF364="Impacto",(Y364-(+Y364*AK364)),IF(AF364="Probabilidad",Y364,"")),"")</f>
        <v>0.6</v>
      </c>
      <c r="AN364" s="249" t="s">
        <v>99</v>
      </c>
      <c r="AO364" s="249" t="s">
        <v>100</v>
      </c>
      <c r="AP364" s="249" t="s">
        <v>101</v>
      </c>
      <c r="AQ364" s="487" t="s">
        <v>2326</v>
      </c>
      <c r="AR364" s="462">
        <f>S364</f>
        <v>0.8</v>
      </c>
      <c r="AS364" s="462">
        <f>IF(AL364="","",MIN(AL364:AL367))</f>
        <v>0.23520000000000002</v>
      </c>
      <c r="AT364" s="464" t="str">
        <f>IFERROR(IF(AS364="","",IF(AS364&lt;=0.2,"Muy Baja",IF(AS364&lt;=0.4,"Baja",IF(AS364&lt;=0.6,"Media",IF(AS364&lt;=0.8,"Alta","Muy Alta"))))),"")</f>
        <v>Baja</v>
      </c>
      <c r="AU364" s="462">
        <f>Y364</f>
        <v>0.6</v>
      </c>
      <c r="AV364" s="462">
        <f>IF(AM364="","",MIN(AM364:AM367))</f>
        <v>0.44999999999999996</v>
      </c>
      <c r="AW364" s="464" t="str">
        <f>IFERROR(IF(AV364="","",IF(AV364&lt;=0.2,"Leve",IF(AV364&lt;=0.4,"Menor",IF(AV364&lt;=0.6,"Moderado",IF(AV364&lt;=0.8,"Mayor","Catastrófico"))))),"")</f>
        <v>Moderado</v>
      </c>
      <c r="AX364" s="464" t="str">
        <f>AA364</f>
        <v>Alto</v>
      </c>
      <c r="AY364" s="464" t="str">
        <f>IFERROR(IF(OR(AND(AT364="Muy Baja",AW364="Leve"),AND(AT364="Muy Baja",AW364="Menor"),AND(AT364="Baja",AW364="Leve")),"Bajo",IF(OR(AND(AT364="Muy baja",AW364="Moderado"),AND(AT364="Baja",AW364="Menor"),AND(AT364="Baja",AW364="Moderado"),AND(AT364="Media",AW364="Leve"),AND(AT364="Media",AW364="Menor"),AND(AT364="Media",AW364="Moderado"),AND(AT364="Alta",AW364="Leve"),AND(AT364="Alta",AW364="Menor")),"Moderado",IF(OR(AND(AT364="Muy Baja",AW364="Mayor"),AND(AT364="Baja",AW364="Mayor"),AND(AT364="Media",AW364="Mayor"),AND(AT364="Alta",AW364="Moderado"),AND(AT364="Alta",AW364="Mayor"),AND(AT364="Muy Alta",AW364="Leve"),AND(AT364="Muy Alta",AW364="Menor"),AND(AT364="Muy Alta",AW364="Moderado"),AND(AT364="Muy Alta",AW364="Mayor")),"Alto",IF(OR(AND(AT364="Muy Baja",AW364="Catastrófico"),AND(AT364="Baja",AW364="Catastrófico"),AND(AT364="Media",AW364="Catastrófico"),AND(AT364="Alta",AW364="Catastrófico"),AND(AT364="Muy Alta",AW364="Catastrófico")),"Extremo","")))),"")</f>
        <v>Moderado</v>
      </c>
      <c r="AZ364" s="736" t="s">
        <v>105</v>
      </c>
      <c r="BA364" s="486" t="s">
        <v>2340</v>
      </c>
      <c r="BB364" s="408" t="s">
        <v>2341</v>
      </c>
      <c r="BC364" s="408" t="s">
        <v>1277</v>
      </c>
      <c r="BD364" s="408" t="s">
        <v>2329</v>
      </c>
      <c r="BE364" s="492">
        <v>45657</v>
      </c>
      <c r="BF364" s="408" t="s">
        <v>2342</v>
      </c>
      <c r="BG364" s="408" t="s">
        <v>2343</v>
      </c>
      <c r="BH364" s="416" t="s">
        <v>2344</v>
      </c>
      <c r="BI364" s="416"/>
      <c r="BJ364" s="416"/>
      <c r="BK364" s="416"/>
      <c r="BL364" s="416" t="s">
        <v>617</v>
      </c>
      <c r="BM364" s="408" t="s">
        <v>1779</v>
      </c>
      <c r="BN364" s="408" t="s">
        <v>617</v>
      </c>
      <c r="BO364" s="673" t="s">
        <v>617</v>
      </c>
    </row>
    <row r="365" spans="1:67" ht="102">
      <c r="A365" s="748"/>
      <c r="B365" s="751"/>
      <c r="C365" s="751"/>
      <c r="D365" s="682"/>
      <c r="E365" s="682"/>
      <c r="F365" s="483"/>
      <c r="G365" s="486"/>
      <c r="H365" s="487"/>
      <c r="I365" s="736"/>
      <c r="J365" s="463"/>
      <c r="K365" s="736"/>
      <c r="L365" s="408"/>
      <c r="M365" s="458"/>
      <c r="N365" s="408"/>
      <c r="O365" s="408"/>
      <c r="P365" s="486"/>
      <c r="Q365" s="411"/>
      <c r="R365" s="487"/>
      <c r="S365" s="455"/>
      <c r="T365" s="487"/>
      <c r="U365" s="455"/>
      <c r="V365" s="487"/>
      <c r="W365" s="455"/>
      <c r="X365" s="458"/>
      <c r="Y365" s="455"/>
      <c r="Z365" s="455"/>
      <c r="AA365" s="464"/>
      <c r="AB365" s="243">
        <v>2</v>
      </c>
      <c r="AC365" s="307" t="s">
        <v>1697</v>
      </c>
      <c r="AD365" s="259" t="s">
        <v>1955</v>
      </c>
      <c r="AE365" s="237" t="s">
        <v>2345</v>
      </c>
      <c r="AF365" s="245" t="str">
        <f t="shared" si="20"/>
        <v>Probabilidad</v>
      </c>
      <c r="AG365" s="246" t="s">
        <v>97</v>
      </c>
      <c r="AH365" s="241">
        <f t="shared" si="21"/>
        <v>0.25</v>
      </c>
      <c r="AI365" s="246" t="s">
        <v>98</v>
      </c>
      <c r="AJ365" s="241">
        <f t="shared" si="22"/>
        <v>0.15</v>
      </c>
      <c r="AK365" s="247">
        <f t="shared" si="23"/>
        <v>0.4</v>
      </c>
      <c r="AL365" s="248">
        <f>IFERROR(IF(AND(AF364="Probabilidad",AF365="Probabilidad"),(AL364-(+AL364*AK365)),IF(AF365="Probabilidad",(S364-(+S364*AK365)),IF(AF365="Impacto",AL364,""))),"")</f>
        <v>0.33600000000000002</v>
      </c>
      <c r="AM365" s="248">
        <f>IFERROR(IF(AND(AF364="Impacto",AF365="Impacto"),(AM364-(+AM364*AK365)),IF(AF365="Impacto",(Y364-(+Y364*AK365)),IF(AF365="Probabilidad",AM364,""))),"")</f>
        <v>0.6</v>
      </c>
      <c r="AN365" s="249" t="s">
        <v>99</v>
      </c>
      <c r="AO365" s="249" t="s">
        <v>100</v>
      </c>
      <c r="AP365" s="249" t="s">
        <v>101</v>
      </c>
      <c r="AQ365" s="487"/>
      <c r="AR365" s="463"/>
      <c r="AS365" s="463"/>
      <c r="AT365" s="464"/>
      <c r="AU365" s="463"/>
      <c r="AV365" s="463"/>
      <c r="AW365" s="464"/>
      <c r="AX365" s="464"/>
      <c r="AY365" s="464"/>
      <c r="AZ365" s="736"/>
      <c r="BA365" s="486"/>
      <c r="BB365" s="408"/>
      <c r="BC365" s="408"/>
      <c r="BD365" s="408"/>
      <c r="BE365" s="408"/>
      <c r="BF365" s="408"/>
      <c r="BG365" s="408"/>
      <c r="BH365" s="416"/>
      <c r="BI365" s="416"/>
      <c r="BJ365" s="416"/>
      <c r="BK365" s="416"/>
      <c r="BL365" s="416"/>
      <c r="BM365" s="408"/>
      <c r="BN365" s="408"/>
      <c r="BO365" s="673"/>
    </row>
    <row r="366" spans="1:67" ht="70.5">
      <c r="A366" s="748"/>
      <c r="B366" s="751"/>
      <c r="C366" s="751"/>
      <c r="D366" s="682"/>
      <c r="E366" s="682"/>
      <c r="F366" s="483"/>
      <c r="G366" s="486"/>
      <c r="H366" s="487"/>
      <c r="I366" s="736"/>
      <c r="J366" s="463"/>
      <c r="K366" s="736"/>
      <c r="L366" s="408"/>
      <c r="M366" s="458"/>
      <c r="N366" s="408"/>
      <c r="O366" s="408"/>
      <c r="P366" s="486"/>
      <c r="Q366" s="411"/>
      <c r="R366" s="487"/>
      <c r="S366" s="455"/>
      <c r="T366" s="487"/>
      <c r="U366" s="455"/>
      <c r="V366" s="487"/>
      <c r="W366" s="455"/>
      <c r="X366" s="458"/>
      <c r="Y366" s="455"/>
      <c r="Z366" s="455"/>
      <c r="AA366" s="464"/>
      <c r="AB366" s="243">
        <v>3</v>
      </c>
      <c r="AC366" s="306" t="s">
        <v>1978</v>
      </c>
      <c r="AD366" s="259" t="s">
        <v>1955</v>
      </c>
      <c r="AE366" s="237" t="s">
        <v>2346</v>
      </c>
      <c r="AF366" s="245" t="str">
        <f t="shared" si="20"/>
        <v>Impacto</v>
      </c>
      <c r="AG366" s="246" t="s">
        <v>294</v>
      </c>
      <c r="AH366" s="241">
        <f t="shared" si="21"/>
        <v>0.1</v>
      </c>
      <c r="AI366" s="246" t="s">
        <v>98</v>
      </c>
      <c r="AJ366" s="241">
        <f t="shared" si="22"/>
        <v>0.15</v>
      </c>
      <c r="AK366" s="247">
        <f t="shared" si="23"/>
        <v>0.25</v>
      </c>
      <c r="AL366" s="248">
        <f>IFERROR(IF(AND(AF365="Probabilidad",AF366="Probabilidad"),(AL365-(+AL365*AK366)),IF(AND(AF365="Impacto",AF366="Probabilidad"),(AL364-(+AL364*AK366)),IF(AF366="Impacto",AL365,""))),"")</f>
        <v>0.33600000000000002</v>
      </c>
      <c r="AM366" s="248">
        <f>IFERROR(IF(AND(AF365="Impacto",AF366="Impacto"),(AM365-(+AM365*AK366)),IF(AND(AF365="Probabilidad",AF366="Impacto"),(AM364-(+AM364*AK366)),IF(AF366="Probabilidad",AM365,""))),"")</f>
        <v>0.44999999999999996</v>
      </c>
      <c r="AN366" s="249" t="s">
        <v>99</v>
      </c>
      <c r="AO366" s="249" t="s">
        <v>100</v>
      </c>
      <c r="AP366" s="249" t="s">
        <v>101</v>
      </c>
      <c r="AQ366" s="487"/>
      <c r="AR366" s="463"/>
      <c r="AS366" s="463"/>
      <c r="AT366" s="464"/>
      <c r="AU366" s="463"/>
      <c r="AV366" s="463"/>
      <c r="AW366" s="464"/>
      <c r="AX366" s="464"/>
      <c r="AY366" s="464"/>
      <c r="AZ366" s="736"/>
      <c r="BA366" s="486"/>
      <c r="BB366" s="408"/>
      <c r="BC366" s="408"/>
      <c r="BD366" s="408"/>
      <c r="BE366" s="408"/>
      <c r="BF366" s="408"/>
      <c r="BG366" s="408"/>
      <c r="BH366" s="416"/>
      <c r="BI366" s="416"/>
      <c r="BJ366" s="416"/>
      <c r="BK366" s="416"/>
      <c r="BL366" s="416"/>
      <c r="BM366" s="408"/>
      <c r="BN366" s="408"/>
      <c r="BO366" s="673"/>
    </row>
    <row r="367" spans="1:67" ht="114.75">
      <c r="A367" s="748"/>
      <c r="B367" s="751"/>
      <c r="C367" s="751"/>
      <c r="D367" s="682"/>
      <c r="E367" s="682"/>
      <c r="F367" s="483"/>
      <c r="G367" s="486"/>
      <c r="H367" s="487"/>
      <c r="I367" s="736"/>
      <c r="J367" s="463"/>
      <c r="K367" s="736"/>
      <c r="L367" s="408"/>
      <c r="M367" s="458"/>
      <c r="N367" s="408"/>
      <c r="O367" s="408"/>
      <c r="P367" s="486"/>
      <c r="Q367" s="411"/>
      <c r="R367" s="487"/>
      <c r="S367" s="455"/>
      <c r="T367" s="487"/>
      <c r="U367" s="455"/>
      <c r="V367" s="487"/>
      <c r="W367" s="455"/>
      <c r="X367" s="458"/>
      <c r="Y367" s="455"/>
      <c r="Z367" s="455"/>
      <c r="AA367" s="464"/>
      <c r="AB367" s="243">
        <v>4</v>
      </c>
      <c r="AC367" s="259" t="s">
        <v>1671</v>
      </c>
      <c r="AD367" s="259" t="s">
        <v>1955</v>
      </c>
      <c r="AE367" s="239" t="s">
        <v>1529</v>
      </c>
      <c r="AF367" s="245" t="str">
        <f t="shared" si="20"/>
        <v>Probabilidad</v>
      </c>
      <c r="AG367" s="246" t="s">
        <v>250</v>
      </c>
      <c r="AH367" s="241">
        <f t="shared" si="21"/>
        <v>0.15</v>
      </c>
      <c r="AI367" s="246" t="s">
        <v>98</v>
      </c>
      <c r="AJ367" s="241">
        <f t="shared" si="22"/>
        <v>0.15</v>
      </c>
      <c r="AK367" s="247">
        <f t="shared" si="23"/>
        <v>0.3</v>
      </c>
      <c r="AL367" s="248">
        <f>IFERROR(IF(AND(AF366="Probabilidad",AF367="Probabilidad"),(AL366-(+AL366*AK367)),IF(AND(AF366="Impacto",AF367="Probabilidad"),(AL365-(+AL365*AK367)),IF(AF367="Impacto",AL366,""))),"")</f>
        <v>0.23520000000000002</v>
      </c>
      <c r="AM367" s="248">
        <f>IFERROR(IF(AND(AF366="Impacto",AF367="Impacto"),(AM366-(+AM366*AK367)),IF(AND(AF366="Probabilidad",AF367="Impacto"),(AM365-(+AM365*AK367)),IF(AF367="Probabilidad",AM366,""))),"")</f>
        <v>0.44999999999999996</v>
      </c>
      <c r="AN367" s="249" t="s">
        <v>99</v>
      </c>
      <c r="AO367" s="249" t="s">
        <v>100</v>
      </c>
      <c r="AP367" s="249" t="s">
        <v>101</v>
      </c>
      <c r="AQ367" s="487"/>
      <c r="AR367" s="463"/>
      <c r="AS367" s="463"/>
      <c r="AT367" s="464"/>
      <c r="AU367" s="463"/>
      <c r="AV367" s="463"/>
      <c r="AW367" s="464"/>
      <c r="AX367" s="464"/>
      <c r="AY367" s="464"/>
      <c r="AZ367" s="736"/>
      <c r="BA367" s="486"/>
      <c r="BB367" s="408"/>
      <c r="BC367" s="408"/>
      <c r="BD367" s="408"/>
      <c r="BE367" s="408"/>
      <c r="BF367" s="408"/>
      <c r="BG367" s="408"/>
      <c r="BH367" s="416"/>
      <c r="BI367" s="416"/>
      <c r="BJ367" s="416"/>
      <c r="BK367" s="416"/>
      <c r="BL367" s="416"/>
      <c r="BM367" s="408"/>
      <c r="BN367" s="408"/>
      <c r="BO367" s="673"/>
    </row>
    <row r="368" spans="1:67" ht="70.5">
      <c r="A368" s="748"/>
      <c r="B368" s="751"/>
      <c r="C368" s="751"/>
      <c r="D368" s="682" t="s">
        <v>1470</v>
      </c>
      <c r="E368" s="682" t="s">
        <v>726</v>
      </c>
      <c r="F368" s="483">
        <v>4</v>
      </c>
      <c r="G368" s="486" t="s">
        <v>2335</v>
      </c>
      <c r="H368" s="487" t="s">
        <v>1543</v>
      </c>
      <c r="I368" s="736" t="s">
        <v>1487</v>
      </c>
      <c r="J368" s="463" t="s">
        <v>2347</v>
      </c>
      <c r="K368" s="736" t="s">
        <v>192</v>
      </c>
      <c r="L368" s="408" t="s">
        <v>408</v>
      </c>
      <c r="M368" s="458" t="s">
        <v>1475</v>
      </c>
      <c r="N368" s="408" t="s">
        <v>2348</v>
      </c>
      <c r="O368" s="408" t="s">
        <v>1731</v>
      </c>
      <c r="P368" s="486" t="s">
        <v>114</v>
      </c>
      <c r="Q368" s="485" t="s">
        <v>114</v>
      </c>
      <c r="R368" s="487" t="s">
        <v>233</v>
      </c>
      <c r="S368" s="455">
        <f>IF(R368="Muy Alta",100%,IF(R368="Alta",80%,IF(R368="Media",60%,IF(R368="Baja",40%,IF(R368="Muy Baja",20%,"")))))</f>
        <v>0.8</v>
      </c>
      <c r="T368" s="487" t="s">
        <v>125</v>
      </c>
      <c r="U368" s="455">
        <f>IF(T368="Catastrófico",100%,IF(T368="Mayor",80%,IF(T368="Moderado",60%,IF(T368="Menor",40%,IF(T368="Leve",20%,"")))))</f>
        <v>0.2</v>
      </c>
      <c r="V368" s="487" t="s">
        <v>195</v>
      </c>
      <c r="W368" s="455">
        <f>IF(V368="Catastrófico",100%,IF(V368="Mayor",80%,IF(V368="Moderado",60%,IF(V368="Menor",40%,IF(V368="Leve",20%,"")))))</f>
        <v>0.4</v>
      </c>
      <c r="X368" s="458" t="str">
        <f>IF(Y368=100%,"Catastrófico",IF(Y368=80%,"Mayor",IF(Y368=60%,"Moderado",IF(Y368=40%,"Menor",IF(Y368=20%,"Leve","")))))</f>
        <v>Menor</v>
      </c>
      <c r="Y368" s="455">
        <f>IF(AND(U368="",W368=""),"",MAX(U368,W368))</f>
        <v>0.4</v>
      </c>
      <c r="Z368" s="455" t="str">
        <f>CONCATENATE(R368,X368)</f>
        <v>AltaMenor</v>
      </c>
      <c r="AA368" s="464" t="str">
        <f>IF(Z368="Muy AltaLeve","Alto",IF(Z368="Muy AltaMenor","Alto",IF(Z368="Muy AltaModerado","Alto",IF(Z368="Muy AltaMayor","Alto",IF(Z368="Muy AltaCatastrófico","Extremo",IF(Z368="AltaLeve","Moderado",IF(Z368="AltaMenor","Moderado",IF(Z368="AltaModerado","Alto",IF(Z368="AltaMayor","Alto",IF(Z368="AltaCatastrófico","Extremo",IF(Z368="MediaLeve","Moderado",IF(Z368="MediaMenor","Moderado",IF(Z368="MediaModerado","Moderado",IF(Z368="MediaMayor","Alto",IF(Z368="MediaCatastrófico","Extremo",IF(Z368="BajaLeve","Bajo",IF(Z368="BajaMenor","Moderado",IF(Z368="BajaModerado","Moderado",IF(Z368="BajaMayor","Alto",IF(Z368="BajaCatastrófico","Extremo",IF(Z368="Muy BajaLeve","Bajo",IF(Z368="Muy BajaMenor","Bajo",IF(Z368="Muy BajaModerado","Moderado",IF(Z368="Muy BajaMayor","Alto",IF(Z368="Muy BajaCatastrófico","Extremo","")))))))))))))))))))))))))</f>
        <v>Moderado</v>
      </c>
      <c r="AB368" s="243">
        <v>1</v>
      </c>
      <c r="AC368" s="306" t="s">
        <v>2349</v>
      </c>
      <c r="AD368" s="259" t="s">
        <v>1955</v>
      </c>
      <c r="AE368" s="237" t="s">
        <v>1495</v>
      </c>
      <c r="AF368" s="245" t="str">
        <f t="shared" si="20"/>
        <v>Probabilidad</v>
      </c>
      <c r="AG368" s="246" t="s">
        <v>250</v>
      </c>
      <c r="AH368" s="241">
        <f t="shared" si="21"/>
        <v>0.15</v>
      </c>
      <c r="AI368" s="246" t="s">
        <v>98</v>
      </c>
      <c r="AJ368" s="241">
        <f t="shared" si="22"/>
        <v>0.15</v>
      </c>
      <c r="AK368" s="247">
        <f t="shared" si="23"/>
        <v>0.3</v>
      </c>
      <c r="AL368" s="248">
        <f>IFERROR(IF(AF368="Probabilidad",(S368-(+S368*AK368)),IF(AF368="Impacto",S368,"")),"")</f>
        <v>0.56000000000000005</v>
      </c>
      <c r="AM368" s="248">
        <f>IFERROR(IF(AF368="Impacto",(Y368-(+Y368*AK368)),IF(AF368="Probabilidad",Y368,"")),"")</f>
        <v>0.4</v>
      </c>
      <c r="AN368" s="249" t="s">
        <v>99</v>
      </c>
      <c r="AO368" s="249" t="s">
        <v>100</v>
      </c>
      <c r="AP368" s="249" t="s">
        <v>101</v>
      </c>
      <c r="AQ368" s="487" t="s">
        <v>2326</v>
      </c>
      <c r="AR368" s="462">
        <f>S368</f>
        <v>0.8</v>
      </c>
      <c r="AS368" s="462">
        <f>IF(AL368="","",MIN(AL368:AL369))</f>
        <v>0.39200000000000002</v>
      </c>
      <c r="AT368" s="464" t="str">
        <f>IFERROR(IF(AS368="","",IF(AS368&lt;=0.2,"Muy Baja",IF(AS368&lt;=0.4,"Baja",IF(AS368&lt;=0.6,"Media",IF(AS368&lt;=0.8,"Alta","Muy Alta"))))),"")</f>
        <v>Baja</v>
      </c>
      <c r="AU368" s="462">
        <f>Y368</f>
        <v>0.4</v>
      </c>
      <c r="AV368" s="462">
        <f>IF(AM368="","",MIN(AM368:AM369))</f>
        <v>0.4</v>
      </c>
      <c r="AW368" s="464" t="str">
        <f>IFERROR(IF(AV368="","",IF(AV368&lt;=0.2,"Leve",IF(AV368&lt;=0.4,"Menor",IF(AV368&lt;=0.6,"Moderado",IF(AV368&lt;=0.8,"Mayor","Catastrófico"))))),"")</f>
        <v>Menor</v>
      </c>
      <c r="AX368" s="464" t="str">
        <f>AA368</f>
        <v>Moderado</v>
      </c>
      <c r="AY368" s="464" t="str">
        <f>IFERROR(IF(OR(AND(AT368="Muy Baja",AW368="Leve"),AND(AT368="Muy Baja",AW368="Menor"),AND(AT368="Baja",AW368="Leve")),"Bajo",IF(OR(AND(AT368="Muy baja",AW368="Moderado"),AND(AT368="Baja",AW368="Menor"),AND(AT368="Baja",AW368="Moderado"),AND(AT368="Media",AW368="Leve"),AND(AT368="Media",AW368="Menor"),AND(AT368="Media",AW368="Moderado"),AND(AT368="Alta",AW368="Leve"),AND(AT368="Alta",AW368="Menor")),"Moderado",IF(OR(AND(AT368="Muy Baja",AW368="Mayor"),AND(AT368="Baja",AW368="Mayor"),AND(AT368="Media",AW368="Mayor"),AND(AT368="Alta",AW368="Moderado"),AND(AT368="Alta",AW368="Mayor"),AND(AT368="Muy Alta",AW368="Leve"),AND(AT368="Muy Alta",AW368="Menor"),AND(AT368="Muy Alta",AW368="Moderado"),AND(AT368="Muy Alta",AW368="Mayor")),"Alto",IF(OR(AND(AT368="Muy Baja",AW368="Catastrófico"),AND(AT368="Baja",AW368="Catastrófico"),AND(AT368="Media",AW368="Catastrófico"),AND(AT368="Alta",AW368="Catastrófico"),AND(AT368="Muy Alta",AW368="Catastrófico")),"Extremo","")))),"")</f>
        <v>Moderado</v>
      </c>
      <c r="AZ368" s="736" t="s">
        <v>105</v>
      </c>
      <c r="BA368" s="486" t="s">
        <v>2350</v>
      </c>
      <c r="BB368" s="408" t="s">
        <v>2351</v>
      </c>
      <c r="BC368" s="408" t="s">
        <v>1277</v>
      </c>
      <c r="BD368" s="408" t="s">
        <v>2329</v>
      </c>
      <c r="BE368" s="492">
        <v>45657</v>
      </c>
      <c r="BF368" s="408" t="s">
        <v>2330</v>
      </c>
      <c r="BG368" s="408" t="s">
        <v>617</v>
      </c>
      <c r="BH368" s="416">
        <v>0</v>
      </c>
      <c r="BI368" s="416"/>
      <c r="BJ368" s="416"/>
      <c r="BK368" s="416"/>
      <c r="BL368" s="416" t="s">
        <v>617</v>
      </c>
      <c r="BM368" s="408" t="s">
        <v>1779</v>
      </c>
      <c r="BN368" s="408" t="s">
        <v>617</v>
      </c>
      <c r="BO368" s="673" t="s">
        <v>617</v>
      </c>
    </row>
    <row r="369" spans="1:67" ht="114.75">
      <c r="A369" s="748"/>
      <c r="B369" s="751"/>
      <c r="C369" s="751"/>
      <c r="D369" s="682"/>
      <c r="E369" s="682"/>
      <c r="F369" s="483"/>
      <c r="G369" s="486"/>
      <c r="H369" s="487"/>
      <c r="I369" s="736"/>
      <c r="J369" s="463"/>
      <c r="K369" s="736"/>
      <c r="L369" s="408"/>
      <c r="M369" s="458"/>
      <c r="N369" s="408"/>
      <c r="O369" s="408"/>
      <c r="P369" s="486"/>
      <c r="Q369" s="485"/>
      <c r="R369" s="487"/>
      <c r="S369" s="455"/>
      <c r="T369" s="487"/>
      <c r="U369" s="455"/>
      <c r="V369" s="487"/>
      <c r="W369" s="455"/>
      <c r="X369" s="458"/>
      <c r="Y369" s="455"/>
      <c r="Z369" s="455"/>
      <c r="AA369" s="464"/>
      <c r="AB369" s="243">
        <v>2</v>
      </c>
      <c r="AC369" s="259" t="s">
        <v>1671</v>
      </c>
      <c r="AD369" s="239" t="s">
        <v>1955</v>
      </c>
      <c r="AE369" s="239" t="s">
        <v>1529</v>
      </c>
      <c r="AF369" s="245" t="str">
        <f t="shared" si="20"/>
        <v>Probabilidad</v>
      </c>
      <c r="AG369" s="246" t="s">
        <v>250</v>
      </c>
      <c r="AH369" s="241">
        <f t="shared" si="21"/>
        <v>0.15</v>
      </c>
      <c r="AI369" s="246" t="s">
        <v>98</v>
      </c>
      <c r="AJ369" s="241">
        <f t="shared" si="22"/>
        <v>0.15</v>
      </c>
      <c r="AK369" s="247">
        <f t="shared" si="23"/>
        <v>0.3</v>
      </c>
      <c r="AL369" s="248">
        <f>IFERROR(IF(AND(AF368="Probabilidad",AF369="Probabilidad"),(AL368-(+AL368*AK369)),IF(AF369="Probabilidad",(S368-(+S368*AK369)),IF(AF369="Impacto",AL368,""))),"")</f>
        <v>0.39200000000000002</v>
      </c>
      <c r="AM369" s="248">
        <f>IFERROR(IF(AND(AF368="Impacto",AF369="Impacto"),(AM368-(+AM368*AK369)),IF(AF369="Impacto",(Y368-(+Y368*AK369)),IF(AF369="Probabilidad",AM368,""))),"")</f>
        <v>0.4</v>
      </c>
      <c r="AN369" s="249" t="s">
        <v>99</v>
      </c>
      <c r="AO369" s="249" t="s">
        <v>100</v>
      </c>
      <c r="AP369" s="249" t="s">
        <v>101</v>
      </c>
      <c r="AQ369" s="487"/>
      <c r="AR369" s="463"/>
      <c r="AS369" s="463"/>
      <c r="AT369" s="464"/>
      <c r="AU369" s="463"/>
      <c r="AV369" s="463"/>
      <c r="AW369" s="464"/>
      <c r="AX369" s="464"/>
      <c r="AY369" s="464"/>
      <c r="AZ369" s="736"/>
      <c r="BA369" s="486"/>
      <c r="BB369" s="408"/>
      <c r="BC369" s="408"/>
      <c r="BD369" s="408"/>
      <c r="BE369" s="408"/>
      <c r="BF369" s="408"/>
      <c r="BG369" s="408"/>
      <c r="BH369" s="416"/>
      <c r="BI369" s="416"/>
      <c r="BJ369" s="416"/>
      <c r="BK369" s="416"/>
      <c r="BL369" s="416"/>
      <c r="BM369" s="408"/>
      <c r="BN369" s="408"/>
      <c r="BO369" s="673"/>
    </row>
    <row r="370" spans="1:67" ht="76.5">
      <c r="A370" s="748"/>
      <c r="B370" s="751"/>
      <c r="C370" s="751"/>
      <c r="D370" s="682" t="s">
        <v>1470</v>
      </c>
      <c r="E370" s="682" t="s">
        <v>726</v>
      </c>
      <c r="F370" s="483">
        <v>5</v>
      </c>
      <c r="G370" s="408" t="s">
        <v>2352</v>
      </c>
      <c r="H370" s="487" t="s">
        <v>1753</v>
      </c>
      <c r="I370" s="736" t="s">
        <v>1473</v>
      </c>
      <c r="J370" s="463" t="s">
        <v>2353</v>
      </c>
      <c r="K370" s="736" t="s">
        <v>192</v>
      </c>
      <c r="L370" s="408" t="s">
        <v>328</v>
      </c>
      <c r="M370" s="464" t="s">
        <v>1475</v>
      </c>
      <c r="N370" s="408" t="s">
        <v>2324</v>
      </c>
      <c r="O370" s="408" t="s">
        <v>2325</v>
      </c>
      <c r="P370" s="484" t="s">
        <v>114</v>
      </c>
      <c r="Q370" s="485" t="s">
        <v>114</v>
      </c>
      <c r="R370" s="487" t="s">
        <v>129</v>
      </c>
      <c r="S370" s="455">
        <f>IF(R370="Muy Alta",100%,IF(R370="Alta",80%,IF(R370="Media",60%,IF(R370="Baja",40%,IF(R370="Muy Baja",20%,"")))))</f>
        <v>0.4</v>
      </c>
      <c r="T370" s="487" t="s">
        <v>125</v>
      </c>
      <c r="U370" s="455">
        <f>IF(T370="Catastrófico",100%,IF(T370="Mayor",80%,IF(T370="Moderado",60%,IF(T370="Menor",40%,IF(T370="Leve",20%,"")))))</f>
        <v>0.2</v>
      </c>
      <c r="V370" s="487" t="s">
        <v>130</v>
      </c>
      <c r="W370" s="455">
        <f>IF(V370="Catastrófico",100%,IF(V370="Mayor",80%,IF(V370="Moderado",60%,IF(V370="Menor",40%,IF(V370="Leve",20%,"")))))</f>
        <v>0.6</v>
      </c>
      <c r="X370" s="458" t="str">
        <f>IF(Y370=100%,"Catastrófico",IF(Y370=80%,"Mayor",IF(Y370=60%,"Moderado",IF(Y370=40%,"Menor",IF(Y370=20%,"Leve","")))))</f>
        <v>Moderado</v>
      </c>
      <c r="Y370" s="455">
        <f>IF(AND(U370="",W370=""),"",MAX(U370,W370))</f>
        <v>0.6</v>
      </c>
      <c r="Z370" s="455" t="str">
        <f>CONCATENATE(R370,X370)</f>
        <v>BajaModerado</v>
      </c>
      <c r="AA370" s="464" t="str">
        <f>IF(Z370="Muy AltaLeve","Alto",IF(Z370="Muy AltaMenor","Alto",IF(Z370="Muy AltaModerado","Alto",IF(Z370="Muy AltaMayor","Alto",IF(Z370="Muy AltaCatastrófico","Extremo",IF(Z370="AltaLeve","Moderado",IF(Z370="AltaMenor","Moderado",IF(Z370="AltaModerado","Alto",IF(Z370="AltaMayor","Alto",IF(Z370="AltaCatastrófico","Extremo",IF(Z370="MediaLeve","Moderado",IF(Z370="MediaMenor","Moderado",IF(Z370="MediaModerado","Moderado",IF(Z370="MediaMayor","Alto",IF(Z370="MediaCatastrófico","Extremo",IF(Z370="BajaLeve","Bajo",IF(Z370="BajaMenor","Moderado",IF(Z370="BajaModerado","Moderado",IF(Z370="BajaMayor","Alto",IF(Z370="BajaCatastrófico","Extremo",IF(Z370="Muy BajaLeve","Bajo",IF(Z370="Muy BajaMenor","Bajo",IF(Z370="Muy BajaModerado","Moderado",IF(Z370="Muy BajaMayor","Alto",IF(Z370="Muy BajaCatastrófico","Extremo","")))))))))))))))))))))))))</f>
        <v>Moderado</v>
      </c>
      <c r="AB370" s="243">
        <v>1</v>
      </c>
      <c r="AC370" s="306" t="s">
        <v>1757</v>
      </c>
      <c r="AD370" s="239">
        <v>1</v>
      </c>
      <c r="AE370" s="237" t="s">
        <v>1758</v>
      </c>
      <c r="AF370" s="245" t="str">
        <f t="shared" si="20"/>
        <v>Probabilidad</v>
      </c>
      <c r="AG370" s="246" t="s">
        <v>97</v>
      </c>
      <c r="AH370" s="241">
        <f t="shared" si="21"/>
        <v>0.25</v>
      </c>
      <c r="AI370" s="246" t="s">
        <v>710</v>
      </c>
      <c r="AJ370" s="241">
        <f t="shared" si="22"/>
        <v>0.25</v>
      </c>
      <c r="AK370" s="247">
        <f t="shared" si="23"/>
        <v>0.5</v>
      </c>
      <c r="AL370" s="248">
        <f>IFERROR(IF(AF370="Probabilidad",(S370-(+S370*AK370)),IF(AF370="Impacto",S370,"")),"")</f>
        <v>0.2</v>
      </c>
      <c r="AM370" s="248">
        <f>IFERROR(IF(AF370="Impacto",(Y370-(+Y370*AK370)),IF(AF370="Probabilidad",Y370,"")),"")</f>
        <v>0.6</v>
      </c>
      <c r="AN370" s="249" t="s">
        <v>99</v>
      </c>
      <c r="AO370" s="249" t="s">
        <v>100</v>
      </c>
      <c r="AP370" s="249" t="s">
        <v>101</v>
      </c>
      <c r="AQ370" s="487" t="s">
        <v>2326</v>
      </c>
      <c r="AR370" s="462">
        <f>S370</f>
        <v>0.4</v>
      </c>
      <c r="AS370" s="462">
        <f>IF(AL370="","",MIN(AL370:AL371))</f>
        <v>0.14000000000000001</v>
      </c>
      <c r="AT370" s="464" t="str">
        <f>IFERROR(IF(AS370="","",IF(AS370&lt;=0.2,"Muy Baja",IF(AS370&lt;=0.4,"Baja",IF(AS370&lt;=0.6,"Media",IF(AS370&lt;=0.8,"Alta","Muy Alta"))))),"")</f>
        <v>Muy Baja</v>
      </c>
      <c r="AU370" s="462">
        <f>Y370</f>
        <v>0.6</v>
      </c>
      <c r="AV370" s="462">
        <f>IF(AM370="","",MIN(AM370:AM371))</f>
        <v>0.6</v>
      </c>
      <c r="AW370" s="464" t="str">
        <f>IFERROR(IF(AV370="","",IF(AV370&lt;=0.2,"Leve",IF(AV370&lt;=0.4,"Menor",IF(AV370&lt;=0.6,"Moderado",IF(AV370&lt;=0.8,"Mayor","Catastrófico"))))),"")</f>
        <v>Moderado</v>
      </c>
      <c r="AX370" s="464" t="str">
        <f>AA370</f>
        <v>Moderado</v>
      </c>
      <c r="AY370" s="464" t="str">
        <f>IFERROR(IF(OR(AND(AT370="Muy Baja",AW370="Leve"),AND(AT370="Muy Baja",AW370="Menor"),AND(AT370="Baja",AW370="Leve")),"Bajo",IF(OR(AND(AT370="Muy baja",AW370="Moderado"),AND(AT370="Baja",AW370="Menor"),AND(AT370="Baja",AW370="Moderado"),AND(AT370="Media",AW370="Leve"),AND(AT370="Media",AW370="Menor"),AND(AT370="Media",AW370="Moderado"),AND(AT370="Alta",AW370="Leve"),AND(AT370="Alta",AW370="Menor")),"Moderado",IF(OR(AND(AT370="Muy Baja",AW370="Mayor"),AND(AT370="Baja",AW370="Mayor"),AND(AT370="Media",AW370="Mayor"),AND(AT370="Alta",AW370="Moderado"),AND(AT370="Alta",AW370="Mayor"),AND(AT370="Muy Alta",AW370="Leve"),AND(AT370="Muy Alta",AW370="Menor"),AND(AT370="Muy Alta",AW370="Moderado"),AND(AT370="Muy Alta",AW370="Mayor")),"Alto",IF(OR(AND(AT370="Muy Baja",AW370="Catastrófico"),AND(AT370="Baja",AW370="Catastrófico"),AND(AT370="Media",AW370="Catastrófico"),AND(AT370="Alta",AW370="Catastrófico"),AND(AT370="Muy Alta",AW370="Catastrófico")),"Extremo","")))),"")</f>
        <v>Moderado</v>
      </c>
      <c r="AZ370" s="736" t="s">
        <v>105</v>
      </c>
      <c r="BA370" s="486" t="s">
        <v>2354</v>
      </c>
      <c r="BB370" s="486" t="s">
        <v>2351</v>
      </c>
      <c r="BC370" s="408" t="s">
        <v>1277</v>
      </c>
      <c r="BD370" s="408" t="s">
        <v>2329</v>
      </c>
      <c r="BE370" s="492">
        <v>45657</v>
      </c>
      <c r="BF370" s="408" t="s">
        <v>2330</v>
      </c>
      <c r="BG370" s="408" t="s">
        <v>617</v>
      </c>
      <c r="BH370" s="416">
        <v>0</v>
      </c>
      <c r="BI370" s="416"/>
      <c r="BJ370" s="416"/>
      <c r="BK370" s="416"/>
      <c r="BL370" s="416" t="s">
        <v>617</v>
      </c>
      <c r="BM370" s="408" t="s">
        <v>1779</v>
      </c>
      <c r="BN370" s="408" t="s">
        <v>617</v>
      </c>
      <c r="BO370" s="673" t="s">
        <v>617</v>
      </c>
    </row>
    <row r="371" spans="1:67" ht="114.75">
      <c r="A371" s="748"/>
      <c r="B371" s="751"/>
      <c r="C371" s="751"/>
      <c r="D371" s="682"/>
      <c r="E371" s="682"/>
      <c r="F371" s="483"/>
      <c r="G371" s="408"/>
      <c r="H371" s="487"/>
      <c r="I371" s="736"/>
      <c r="J371" s="463"/>
      <c r="K371" s="736"/>
      <c r="L371" s="408"/>
      <c r="M371" s="464"/>
      <c r="N371" s="408"/>
      <c r="O371" s="408"/>
      <c r="P371" s="484"/>
      <c r="Q371" s="485"/>
      <c r="R371" s="487"/>
      <c r="S371" s="455"/>
      <c r="T371" s="487"/>
      <c r="U371" s="455"/>
      <c r="V371" s="487"/>
      <c r="W371" s="455"/>
      <c r="X371" s="458"/>
      <c r="Y371" s="455"/>
      <c r="Z371" s="455"/>
      <c r="AA371" s="464"/>
      <c r="AB371" s="243">
        <v>2</v>
      </c>
      <c r="AC371" s="259" t="s">
        <v>1671</v>
      </c>
      <c r="AD371" s="239">
        <v>1</v>
      </c>
      <c r="AE371" s="239" t="s">
        <v>1529</v>
      </c>
      <c r="AF371" s="245" t="str">
        <f t="shared" si="20"/>
        <v>Probabilidad</v>
      </c>
      <c r="AG371" s="246" t="s">
        <v>250</v>
      </c>
      <c r="AH371" s="241">
        <f t="shared" si="21"/>
        <v>0.15</v>
      </c>
      <c r="AI371" s="246" t="s">
        <v>98</v>
      </c>
      <c r="AJ371" s="241">
        <f t="shared" si="22"/>
        <v>0.15</v>
      </c>
      <c r="AK371" s="247">
        <f t="shared" si="23"/>
        <v>0.3</v>
      </c>
      <c r="AL371" s="248">
        <f>IFERROR(IF(AND(AF370="Probabilidad",AF371="Probabilidad"),(AL370-(+AL370*AK371)),IF(AF371="Probabilidad",(S370-(+S370*AK371)),IF(AF371="Impacto",AL370,""))),"")</f>
        <v>0.14000000000000001</v>
      </c>
      <c r="AM371" s="248">
        <f>IFERROR(IF(AND(AF370="Impacto",AF371="Impacto"),(AM370-(+AM370*AK371)),IF(AF371="Impacto",(Y370-(+Y370*AK371)),IF(AF371="Probabilidad",AM370,""))),"")</f>
        <v>0.6</v>
      </c>
      <c r="AN371" s="249" t="s">
        <v>99</v>
      </c>
      <c r="AO371" s="249" t="s">
        <v>100</v>
      </c>
      <c r="AP371" s="249" t="s">
        <v>101</v>
      </c>
      <c r="AQ371" s="487"/>
      <c r="AR371" s="463"/>
      <c r="AS371" s="463"/>
      <c r="AT371" s="464"/>
      <c r="AU371" s="463"/>
      <c r="AV371" s="463"/>
      <c r="AW371" s="464"/>
      <c r="AX371" s="464"/>
      <c r="AY371" s="464"/>
      <c r="AZ371" s="736"/>
      <c r="BA371" s="486"/>
      <c r="BB371" s="486"/>
      <c r="BC371" s="408"/>
      <c r="BD371" s="408"/>
      <c r="BE371" s="408"/>
      <c r="BF371" s="408"/>
      <c r="BG371" s="408"/>
      <c r="BH371" s="416"/>
      <c r="BI371" s="416"/>
      <c r="BJ371" s="416"/>
      <c r="BK371" s="416"/>
      <c r="BL371" s="416"/>
      <c r="BM371" s="408"/>
      <c r="BN371" s="408"/>
      <c r="BO371" s="673"/>
    </row>
    <row r="372" spans="1:67" ht="76.5">
      <c r="A372" s="748"/>
      <c r="B372" s="751"/>
      <c r="C372" s="751"/>
      <c r="D372" s="682" t="s">
        <v>1470</v>
      </c>
      <c r="E372" s="682" t="s">
        <v>726</v>
      </c>
      <c r="F372" s="483">
        <v>6</v>
      </c>
      <c r="G372" s="408" t="s">
        <v>2352</v>
      </c>
      <c r="H372" s="487" t="s">
        <v>1753</v>
      </c>
      <c r="I372" s="736" t="s">
        <v>1487</v>
      </c>
      <c r="J372" s="463" t="s">
        <v>2355</v>
      </c>
      <c r="K372" s="736" t="s">
        <v>192</v>
      </c>
      <c r="L372" s="408" t="s">
        <v>328</v>
      </c>
      <c r="M372" s="464" t="s">
        <v>1475</v>
      </c>
      <c r="N372" s="408" t="s">
        <v>2332</v>
      </c>
      <c r="O372" s="408" t="s">
        <v>2333</v>
      </c>
      <c r="P372" s="486" t="s">
        <v>114</v>
      </c>
      <c r="Q372" s="411" t="s">
        <v>114</v>
      </c>
      <c r="R372" s="487" t="s">
        <v>129</v>
      </c>
      <c r="S372" s="455">
        <f>IF(R372="Muy Alta",100%,IF(R372="Alta",80%,IF(R372="Media",60%,IF(R372="Baja",40%,IF(R372="Muy Baja",20%,"")))))</f>
        <v>0.4</v>
      </c>
      <c r="T372" s="487" t="s">
        <v>125</v>
      </c>
      <c r="U372" s="455">
        <f>IF(T372="Catastrófico",100%,IF(T372="Mayor",80%,IF(T372="Moderado",60%,IF(T372="Menor",40%,IF(T372="Leve",20%,"")))))</f>
        <v>0.2</v>
      </c>
      <c r="V372" s="487" t="s">
        <v>195</v>
      </c>
      <c r="W372" s="455">
        <f>IF(V372="Catastrófico",100%,IF(V372="Mayor",80%,IF(V372="Moderado",60%,IF(V372="Menor",40%,IF(V372="Leve",20%,"")))))</f>
        <v>0.4</v>
      </c>
      <c r="X372" s="458" t="str">
        <f>IF(Y372=100%,"Catastrófico",IF(Y372=80%,"Mayor",IF(Y372=60%,"Moderado",IF(Y372=40%,"Menor",IF(Y372=20%,"Leve","")))))</f>
        <v>Menor</v>
      </c>
      <c r="Y372" s="455">
        <f>IF(AND(U372="",W372=""),"",MAX(U372,W372))</f>
        <v>0.4</v>
      </c>
      <c r="Z372" s="455" t="str">
        <f>CONCATENATE(R372,X372)</f>
        <v>BajaMenor</v>
      </c>
      <c r="AA372" s="464" t="str">
        <f>IF(Z372="Muy AltaLeve","Alto",IF(Z372="Muy AltaMenor","Alto",IF(Z372="Muy AltaModerado","Alto",IF(Z372="Muy AltaMayor","Alto",IF(Z372="Muy AltaCatastrófico","Extremo",IF(Z372="AltaLeve","Moderado",IF(Z372="AltaMenor","Moderado",IF(Z372="AltaModerado","Alto",IF(Z372="AltaMayor","Alto",IF(Z372="AltaCatastrófico","Extremo",IF(Z372="MediaLeve","Moderado",IF(Z372="MediaMenor","Moderado",IF(Z372="MediaModerado","Moderado",IF(Z372="MediaMayor","Alto",IF(Z372="MediaCatastrófico","Extremo",IF(Z372="BajaLeve","Bajo",IF(Z372="BajaMenor","Moderado",IF(Z372="BajaModerado","Moderado",IF(Z372="BajaMayor","Alto",IF(Z372="BajaCatastrófico","Extremo",IF(Z372="Muy BajaLeve","Bajo",IF(Z372="Muy BajaMenor","Bajo",IF(Z372="Muy BajaModerado","Moderado",IF(Z372="Muy BajaMayor","Alto",IF(Z372="Muy BajaCatastrófico","Extremo","")))))))))))))))))))))))))</f>
        <v>Moderado</v>
      </c>
      <c r="AB372" s="243">
        <v>1</v>
      </c>
      <c r="AC372" s="306" t="s">
        <v>1757</v>
      </c>
      <c r="AD372" s="239" t="s">
        <v>1955</v>
      </c>
      <c r="AE372" s="237" t="s">
        <v>1758</v>
      </c>
      <c r="AF372" s="245" t="str">
        <f t="shared" si="20"/>
        <v>Probabilidad</v>
      </c>
      <c r="AG372" s="246" t="s">
        <v>97</v>
      </c>
      <c r="AH372" s="241">
        <f t="shared" si="21"/>
        <v>0.25</v>
      </c>
      <c r="AI372" s="246" t="s">
        <v>710</v>
      </c>
      <c r="AJ372" s="241">
        <f t="shared" si="22"/>
        <v>0.25</v>
      </c>
      <c r="AK372" s="247">
        <f t="shared" si="23"/>
        <v>0.5</v>
      </c>
      <c r="AL372" s="248">
        <f>IFERROR(IF(AF372="Probabilidad",(S372-(+S372*AK372)),IF(AF372="Impacto",S372,"")),"")</f>
        <v>0.2</v>
      </c>
      <c r="AM372" s="248">
        <f>IFERROR(IF(AF372="Impacto",(Y372-(+Y372*AK372)),IF(AF372="Probabilidad",Y372,"")),"")</f>
        <v>0.4</v>
      </c>
      <c r="AN372" s="249" t="s">
        <v>99</v>
      </c>
      <c r="AO372" s="249" t="s">
        <v>100</v>
      </c>
      <c r="AP372" s="249" t="s">
        <v>101</v>
      </c>
      <c r="AQ372" s="487" t="s">
        <v>2326</v>
      </c>
      <c r="AR372" s="462">
        <f>S372</f>
        <v>0.4</v>
      </c>
      <c r="AS372" s="462">
        <f>IF(AL372="","",MIN(AL372:AL373))</f>
        <v>0.14000000000000001</v>
      </c>
      <c r="AT372" s="464" t="str">
        <f>IFERROR(IF(AS372="","",IF(AS372&lt;=0.2,"Muy Baja",IF(AS372&lt;=0.4,"Baja",IF(AS372&lt;=0.6,"Media",IF(AS372&lt;=0.8,"Alta","Muy Alta"))))),"")</f>
        <v>Muy Baja</v>
      </c>
      <c r="AU372" s="462">
        <f>Y372</f>
        <v>0.4</v>
      </c>
      <c r="AV372" s="462">
        <f>IF(AM372="","",MIN(AM372:AM373))</f>
        <v>0.4</v>
      </c>
      <c r="AW372" s="464" t="str">
        <f>IFERROR(IF(AV372="","",IF(AV372&lt;=0.2,"Leve",IF(AV372&lt;=0.4,"Menor",IF(AV372&lt;=0.6,"Moderado",IF(AV372&lt;=0.8,"Mayor","Catastrófico"))))),"")</f>
        <v>Menor</v>
      </c>
      <c r="AX372" s="464" t="str">
        <f>AA372</f>
        <v>Moderado</v>
      </c>
      <c r="AY372" s="464" t="str">
        <f>IFERROR(IF(OR(AND(AT372="Muy Baja",AW372="Leve"),AND(AT372="Muy Baja",AW372="Menor"),AND(AT372="Baja",AW372="Leve")),"Bajo",IF(OR(AND(AT372="Muy baja",AW372="Moderado"),AND(AT372="Baja",AW372="Menor"),AND(AT372="Baja",AW372="Moderado"),AND(AT372="Media",AW372="Leve"),AND(AT372="Media",AW372="Menor"),AND(AT372="Media",AW372="Moderado"),AND(AT372="Alta",AW372="Leve"),AND(AT372="Alta",AW372="Menor")),"Moderado",IF(OR(AND(AT372="Muy Baja",AW372="Mayor"),AND(AT372="Baja",AW372="Mayor"),AND(AT372="Media",AW372="Mayor"),AND(AT372="Alta",AW372="Moderado"),AND(AT372="Alta",AW372="Mayor"),AND(AT372="Muy Alta",AW372="Leve"),AND(AT372="Muy Alta",AW372="Menor"),AND(AT372="Muy Alta",AW372="Moderado"),AND(AT372="Muy Alta",AW372="Mayor")),"Alto",IF(OR(AND(AT372="Muy Baja",AW372="Catastrófico"),AND(AT372="Baja",AW372="Catastrófico"),AND(AT372="Media",AW372="Catastrófico"),AND(AT372="Alta",AW372="Catastrófico"),AND(AT372="Muy Alta",AW372="Catastrófico")),"Extremo","")))),"")</f>
        <v>Bajo</v>
      </c>
      <c r="AZ372" s="736" t="s">
        <v>132</v>
      </c>
      <c r="BA372" s="408" t="s">
        <v>114</v>
      </c>
      <c r="BB372" s="408" t="s">
        <v>114</v>
      </c>
      <c r="BC372" s="408" t="s">
        <v>114</v>
      </c>
      <c r="BD372" s="408" t="s">
        <v>114</v>
      </c>
      <c r="BE372" s="408" t="s">
        <v>114</v>
      </c>
      <c r="BF372" s="408" t="s">
        <v>114</v>
      </c>
      <c r="BG372" s="408" t="s">
        <v>617</v>
      </c>
      <c r="BH372" s="416" t="s">
        <v>617</v>
      </c>
      <c r="BI372" s="416"/>
      <c r="BJ372" s="416"/>
      <c r="BK372" s="416"/>
      <c r="BL372" s="416" t="s">
        <v>617</v>
      </c>
      <c r="BM372" s="408" t="s">
        <v>1779</v>
      </c>
      <c r="BN372" s="408" t="s">
        <v>617</v>
      </c>
      <c r="BO372" s="673" t="s">
        <v>617</v>
      </c>
    </row>
    <row r="373" spans="1:67" ht="114.75">
      <c r="A373" s="748"/>
      <c r="B373" s="751"/>
      <c r="C373" s="751"/>
      <c r="D373" s="682"/>
      <c r="E373" s="682"/>
      <c r="F373" s="483"/>
      <c r="G373" s="408"/>
      <c r="H373" s="487"/>
      <c r="I373" s="736"/>
      <c r="J373" s="463"/>
      <c r="K373" s="736"/>
      <c r="L373" s="408"/>
      <c r="M373" s="464"/>
      <c r="N373" s="408"/>
      <c r="O373" s="408"/>
      <c r="P373" s="486"/>
      <c r="Q373" s="411"/>
      <c r="R373" s="487"/>
      <c r="S373" s="455"/>
      <c r="T373" s="487"/>
      <c r="U373" s="455"/>
      <c r="V373" s="487"/>
      <c r="W373" s="455"/>
      <c r="X373" s="458"/>
      <c r="Y373" s="455"/>
      <c r="Z373" s="455"/>
      <c r="AA373" s="464"/>
      <c r="AB373" s="243">
        <v>2</v>
      </c>
      <c r="AC373" s="259" t="s">
        <v>1671</v>
      </c>
      <c r="AD373" s="239" t="s">
        <v>1955</v>
      </c>
      <c r="AE373" s="239" t="s">
        <v>1529</v>
      </c>
      <c r="AF373" s="245" t="str">
        <f t="shared" si="20"/>
        <v>Probabilidad</v>
      </c>
      <c r="AG373" s="246" t="s">
        <v>250</v>
      </c>
      <c r="AH373" s="241">
        <f t="shared" si="21"/>
        <v>0.15</v>
      </c>
      <c r="AI373" s="246" t="s">
        <v>98</v>
      </c>
      <c r="AJ373" s="241">
        <f t="shared" si="22"/>
        <v>0.15</v>
      </c>
      <c r="AK373" s="247">
        <f t="shared" si="23"/>
        <v>0.3</v>
      </c>
      <c r="AL373" s="248">
        <f>IFERROR(IF(AND(AF372="Probabilidad",AF373="Probabilidad"),(AL372-(+AL372*AK373)),IF(AF373="Probabilidad",(S372-(+S372*AK373)),IF(AF373="Impacto",AL372,""))),"")</f>
        <v>0.14000000000000001</v>
      </c>
      <c r="AM373" s="248">
        <f>IFERROR(IF(AND(AF372="Impacto",AF373="Impacto"),(AM372-(+AM372*AK373)),IF(AF373="Impacto",(Y372-(+Y372*AK373)),IF(AF373="Probabilidad",AM372,""))),"")</f>
        <v>0.4</v>
      </c>
      <c r="AN373" s="249" t="s">
        <v>99</v>
      </c>
      <c r="AO373" s="249" t="s">
        <v>100</v>
      </c>
      <c r="AP373" s="249" t="s">
        <v>101</v>
      </c>
      <c r="AQ373" s="487"/>
      <c r="AR373" s="463"/>
      <c r="AS373" s="463"/>
      <c r="AT373" s="464"/>
      <c r="AU373" s="463"/>
      <c r="AV373" s="463"/>
      <c r="AW373" s="464"/>
      <c r="AX373" s="464"/>
      <c r="AY373" s="464"/>
      <c r="AZ373" s="736"/>
      <c r="BA373" s="408"/>
      <c r="BB373" s="408"/>
      <c r="BC373" s="408"/>
      <c r="BD373" s="408"/>
      <c r="BE373" s="408"/>
      <c r="BF373" s="408"/>
      <c r="BG373" s="408"/>
      <c r="BH373" s="416"/>
      <c r="BI373" s="416"/>
      <c r="BJ373" s="416"/>
      <c r="BK373" s="416"/>
      <c r="BL373" s="416"/>
      <c r="BM373" s="408"/>
      <c r="BN373" s="408"/>
      <c r="BO373" s="673"/>
    </row>
    <row r="374" spans="1:67" ht="89.25">
      <c r="A374" s="748"/>
      <c r="B374" s="751"/>
      <c r="C374" s="751"/>
      <c r="D374" s="682" t="s">
        <v>1470</v>
      </c>
      <c r="E374" s="682" t="s">
        <v>726</v>
      </c>
      <c r="F374" s="483">
        <v>7</v>
      </c>
      <c r="G374" s="408" t="s">
        <v>2356</v>
      </c>
      <c r="H374" s="487" t="s">
        <v>1472</v>
      </c>
      <c r="I374" s="736" t="s">
        <v>1473</v>
      </c>
      <c r="J374" s="463" t="s">
        <v>2357</v>
      </c>
      <c r="K374" s="736" t="s">
        <v>192</v>
      </c>
      <c r="L374" s="408" t="s">
        <v>408</v>
      </c>
      <c r="M374" s="464" t="s">
        <v>1475</v>
      </c>
      <c r="N374" s="693" t="s">
        <v>1476</v>
      </c>
      <c r="O374" s="693" t="s">
        <v>1916</v>
      </c>
      <c r="P374" s="486" t="s">
        <v>114</v>
      </c>
      <c r="Q374" s="411" t="s">
        <v>114</v>
      </c>
      <c r="R374" s="487" t="s">
        <v>91</v>
      </c>
      <c r="S374" s="455">
        <f>IF(R374="Muy Alta",100%,IF(R374="Alta",80%,IF(R374="Media",60%,IF(R374="Baja",40%,IF(R374="Muy Baja",20%,"")))))</f>
        <v>0.6</v>
      </c>
      <c r="T374" s="487" t="s">
        <v>125</v>
      </c>
      <c r="U374" s="455">
        <f>IF(T374="Catastrófico",100%,IF(T374="Mayor",80%,IF(T374="Moderado",60%,IF(T374="Menor",40%,IF(T374="Leve",20%,"")))))</f>
        <v>0.2</v>
      </c>
      <c r="V374" s="487" t="s">
        <v>125</v>
      </c>
      <c r="W374" s="455">
        <f>IF(V374="Catastrófico",100%,IF(V374="Mayor",80%,IF(V374="Moderado",60%,IF(V374="Menor",40%,IF(V374="Leve",20%,"")))))</f>
        <v>0.2</v>
      </c>
      <c r="X374" s="458" t="str">
        <f>IF(Y374=100%,"Catastrófico",IF(Y374=80%,"Mayor",IF(Y374=60%,"Moderado",IF(Y374=40%,"Menor",IF(Y374=20%,"Leve","")))))</f>
        <v>Leve</v>
      </c>
      <c r="Y374" s="455">
        <f>IF(AND(U374="",W374=""),"",MAX(U374,W374))</f>
        <v>0.2</v>
      </c>
      <c r="Z374" s="455" t="str">
        <f>CONCATENATE(R374,X374)</f>
        <v>MediaLeve</v>
      </c>
      <c r="AA374" s="464" t="str">
        <f>IF(Z374="Muy AltaLeve","Alto",IF(Z374="Muy AltaMenor","Alto",IF(Z374="Muy AltaModerado","Alto",IF(Z374="Muy AltaMayor","Alto",IF(Z374="Muy AltaCatastrófico","Extremo",IF(Z374="AltaLeve","Moderado",IF(Z374="AltaMenor","Moderado",IF(Z374="AltaModerado","Alto",IF(Z374="AltaMayor","Alto",IF(Z374="AltaCatastrófico","Extremo",IF(Z374="MediaLeve","Moderado",IF(Z374="MediaMenor","Moderado",IF(Z374="MediaModerado","Moderado",IF(Z374="MediaMayor","Alto",IF(Z374="MediaCatastrófico","Extremo",IF(Z374="BajaLeve","Bajo",IF(Z374="BajaMenor","Moderado",IF(Z374="BajaModerado","Moderado",IF(Z374="BajaMayor","Alto",IF(Z374="BajaCatastrófico","Extremo",IF(Z374="Muy BajaLeve","Bajo",IF(Z374="Muy BajaMenor","Bajo",IF(Z374="Muy BajaModerado","Moderado",IF(Z374="Muy BajaMayor","Alto",IF(Z374="Muy BajaCatastrófico","Extremo","")))))))))))))))))))))))))</f>
        <v>Moderado</v>
      </c>
      <c r="AB374" s="243">
        <v>1</v>
      </c>
      <c r="AC374" s="308" t="s">
        <v>1479</v>
      </c>
      <c r="AD374" s="239" t="s">
        <v>1955</v>
      </c>
      <c r="AE374" s="234" t="s">
        <v>1481</v>
      </c>
      <c r="AF374" s="245" t="str">
        <f t="shared" si="20"/>
        <v>Probabilidad</v>
      </c>
      <c r="AG374" s="246" t="s">
        <v>97</v>
      </c>
      <c r="AH374" s="241">
        <f t="shared" si="21"/>
        <v>0.25</v>
      </c>
      <c r="AI374" s="246" t="s">
        <v>98</v>
      </c>
      <c r="AJ374" s="241">
        <f t="shared" si="22"/>
        <v>0.15</v>
      </c>
      <c r="AK374" s="247">
        <f t="shared" si="23"/>
        <v>0.4</v>
      </c>
      <c r="AL374" s="248">
        <f>IFERROR(IF(AF374="Probabilidad",(S374-(+S374*AK374)),IF(AF374="Impacto",S374,"")),"")</f>
        <v>0.36</v>
      </c>
      <c r="AM374" s="248">
        <f>IFERROR(IF(AF374="Impacto",(Y374-(+Y374*AK374)),IF(AF374="Probabilidad",Y374,"")),"")</f>
        <v>0.2</v>
      </c>
      <c r="AN374" s="249" t="s">
        <v>99</v>
      </c>
      <c r="AO374" s="249" t="s">
        <v>100</v>
      </c>
      <c r="AP374" s="249" t="s">
        <v>101</v>
      </c>
      <c r="AQ374" s="487" t="s">
        <v>2326</v>
      </c>
      <c r="AR374" s="462">
        <f>S374</f>
        <v>0.6</v>
      </c>
      <c r="AS374" s="462">
        <f>IF(AL374="","",MIN(AL374:AL376))</f>
        <v>0.216</v>
      </c>
      <c r="AT374" s="464" t="str">
        <f>IFERROR(IF(AS374="","",IF(AS374&lt;=0.2,"Muy Baja",IF(AS374&lt;=0.4,"Baja",IF(AS374&lt;=0.6,"Media",IF(AS374&lt;=0.8,"Alta","Muy Alta"))))),"")</f>
        <v>Baja</v>
      </c>
      <c r="AU374" s="462">
        <f>Y374</f>
        <v>0.2</v>
      </c>
      <c r="AV374" s="462">
        <f>IF(AM374="","",MIN(AM374:AM376))</f>
        <v>0.15000000000000002</v>
      </c>
      <c r="AW374" s="464" t="str">
        <f>IFERROR(IF(AV374="","",IF(AV374&lt;=0.2,"Leve",IF(AV374&lt;=0.4,"Menor",IF(AV374&lt;=0.6,"Moderado",IF(AV374&lt;=0.8,"Mayor","Catastrófico"))))),"")</f>
        <v>Leve</v>
      </c>
      <c r="AX374" s="464" t="str">
        <f>AA374</f>
        <v>Moderado</v>
      </c>
      <c r="AY374" s="464" t="str">
        <f>IFERROR(IF(OR(AND(AT374="Muy Baja",AW374="Leve"),AND(AT374="Muy Baja",AW374="Menor"),AND(AT374="Baja",AW374="Leve")),"Bajo",IF(OR(AND(AT374="Muy baja",AW374="Moderado"),AND(AT374="Baja",AW374="Menor"),AND(AT374="Baja",AW374="Moderado"),AND(AT374="Media",AW374="Leve"),AND(AT374="Media",AW374="Menor"),AND(AT374="Media",AW374="Moderado"),AND(AT374="Alta",AW374="Leve"),AND(AT374="Alta",AW374="Menor")),"Moderado",IF(OR(AND(AT374="Muy Baja",AW374="Mayor"),AND(AT374="Baja",AW374="Mayor"),AND(AT374="Media",AW374="Mayor"),AND(AT374="Alta",AW374="Moderado"),AND(AT374="Alta",AW374="Mayor"),AND(AT374="Muy Alta",AW374="Leve"),AND(AT374="Muy Alta",AW374="Menor"),AND(AT374="Muy Alta",AW374="Moderado"),AND(AT374="Muy Alta",AW374="Mayor")),"Alto",IF(OR(AND(AT374="Muy Baja",AW374="Catastrófico"),AND(AT374="Baja",AW374="Catastrófico"),AND(AT374="Media",AW374="Catastrófico"),AND(AT374="Alta",AW374="Catastrófico"),AND(AT374="Muy Alta",AW374="Catastrófico")),"Extremo","")))),"")</f>
        <v>Bajo</v>
      </c>
      <c r="AZ374" s="487" t="s">
        <v>132</v>
      </c>
      <c r="BA374" s="408" t="s">
        <v>114</v>
      </c>
      <c r="BB374" s="408" t="s">
        <v>114</v>
      </c>
      <c r="BC374" s="408" t="s">
        <v>114</v>
      </c>
      <c r="BD374" s="408" t="s">
        <v>114</v>
      </c>
      <c r="BE374" s="408" t="s">
        <v>114</v>
      </c>
      <c r="BF374" s="408" t="s">
        <v>114</v>
      </c>
      <c r="BG374" s="408" t="s">
        <v>617</v>
      </c>
      <c r="BH374" s="416" t="s">
        <v>617</v>
      </c>
      <c r="BI374" s="416"/>
      <c r="BJ374" s="416"/>
      <c r="BK374" s="416"/>
      <c r="BL374" s="416" t="s">
        <v>617</v>
      </c>
      <c r="BM374" s="408" t="s">
        <v>1779</v>
      </c>
      <c r="BN374" s="408" t="s">
        <v>617</v>
      </c>
      <c r="BO374" s="673" t="s">
        <v>617</v>
      </c>
    </row>
    <row r="375" spans="1:67" ht="70.5">
      <c r="A375" s="748"/>
      <c r="B375" s="751"/>
      <c r="C375" s="751"/>
      <c r="D375" s="682"/>
      <c r="E375" s="682"/>
      <c r="F375" s="483"/>
      <c r="G375" s="408"/>
      <c r="H375" s="487"/>
      <c r="I375" s="736"/>
      <c r="J375" s="463"/>
      <c r="K375" s="736"/>
      <c r="L375" s="408"/>
      <c r="M375" s="464"/>
      <c r="N375" s="693"/>
      <c r="O375" s="693"/>
      <c r="P375" s="486"/>
      <c r="Q375" s="411"/>
      <c r="R375" s="487" t="s">
        <v>91</v>
      </c>
      <c r="S375" s="455"/>
      <c r="T375" s="487" t="s">
        <v>125</v>
      </c>
      <c r="U375" s="455"/>
      <c r="V375" s="487" t="s">
        <v>125</v>
      </c>
      <c r="W375" s="455"/>
      <c r="X375" s="458"/>
      <c r="Y375" s="455"/>
      <c r="Z375" s="455"/>
      <c r="AA375" s="464"/>
      <c r="AB375" s="243">
        <v>2</v>
      </c>
      <c r="AC375" s="308" t="s">
        <v>1483</v>
      </c>
      <c r="AD375" s="239" t="s">
        <v>1959</v>
      </c>
      <c r="AE375" s="234" t="s">
        <v>1484</v>
      </c>
      <c r="AF375" s="245" t="str">
        <f t="shared" si="20"/>
        <v>Impacto</v>
      </c>
      <c r="AG375" s="246" t="s">
        <v>294</v>
      </c>
      <c r="AH375" s="241">
        <f t="shared" si="21"/>
        <v>0.1</v>
      </c>
      <c r="AI375" s="246" t="s">
        <v>98</v>
      </c>
      <c r="AJ375" s="241">
        <f t="shared" si="22"/>
        <v>0.15</v>
      </c>
      <c r="AK375" s="247">
        <f t="shared" si="23"/>
        <v>0.25</v>
      </c>
      <c r="AL375" s="248">
        <f>IFERROR(IF(AND(AF374="Probabilidad",AF375="Probabilidad"),(AL374-(+AL374*AK375)),IF(AF375="Probabilidad",(S374-(+S374*AK375)),IF(AF375="Impacto",AL374,""))),"")</f>
        <v>0.36</v>
      </c>
      <c r="AM375" s="248">
        <f>IFERROR(IF(AND(AF374="Impacto",AF375="Impacto"),(AM374-(+AM374*AK375)),IF(AF375="Impacto",(Y374-(Y374*AK375)),IF(AF375="Probabilidad",AM374,""))),"")</f>
        <v>0.15000000000000002</v>
      </c>
      <c r="AN375" s="249" t="s">
        <v>99</v>
      </c>
      <c r="AO375" s="249" t="s">
        <v>100</v>
      </c>
      <c r="AP375" s="249" t="s">
        <v>101</v>
      </c>
      <c r="AQ375" s="487"/>
      <c r="AR375" s="463"/>
      <c r="AS375" s="463"/>
      <c r="AT375" s="464"/>
      <c r="AU375" s="463"/>
      <c r="AV375" s="463"/>
      <c r="AW375" s="464"/>
      <c r="AX375" s="464"/>
      <c r="AY375" s="464"/>
      <c r="AZ375" s="487"/>
      <c r="BA375" s="408"/>
      <c r="BB375" s="408"/>
      <c r="BC375" s="408"/>
      <c r="BD375" s="408"/>
      <c r="BE375" s="408"/>
      <c r="BF375" s="408"/>
      <c r="BG375" s="408"/>
      <c r="BH375" s="416"/>
      <c r="BI375" s="416"/>
      <c r="BJ375" s="416"/>
      <c r="BK375" s="416"/>
      <c r="BL375" s="416"/>
      <c r="BM375" s="408"/>
      <c r="BN375" s="408"/>
      <c r="BO375" s="673"/>
    </row>
    <row r="376" spans="1:67" ht="150">
      <c r="A376" s="748"/>
      <c r="B376" s="751"/>
      <c r="C376" s="751"/>
      <c r="D376" s="682"/>
      <c r="E376" s="682"/>
      <c r="F376" s="483"/>
      <c r="G376" s="408"/>
      <c r="H376" s="487"/>
      <c r="I376" s="736"/>
      <c r="J376" s="463"/>
      <c r="K376" s="736"/>
      <c r="L376" s="408"/>
      <c r="M376" s="464"/>
      <c r="N376" s="693"/>
      <c r="O376" s="693"/>
      <c r="P376" s="486"/>
      <c r="Q376" s="411"/>
      <c r="R376" s="487" t="s">
        <v>91</v>
      </c>
      <c r="S376" s="455"/>
      <c r="T376" s="487" t="s">
        <v>125</v>
      </c>
      <c r="U376" s="455"/>
      <c r="V376" s="487" t="s">
        <v>125</v>
      </c>
      <c r="W376" s="455"/>
      <c r="X376" s="458"/>
      <c r="Y376" s="455"/>
      <c r="Z376" s="455"/>
      <c r="AA376" s="464"/>
      <c r="AB376" s="243">
        <v>3</v>
      </c>
      <c r="AC376" s="278" t="s">
        <v>1485</v>
      </c>
      <c r="AD376" s="239" t="s">
        <v>1959</v>
      </c>
      <c r="AE376" s="234" t="s">
        <v>1486</v>
      </c>
      <c r="AF376" s="245" t="str">
        <f t="shared" si="20"/>
        <v>Probabilidad</v>
      </c>
      <c r="AG376" s="246" t="s">
        <v>97</v>
      </c>
      <c r="AH376" s="241">
        <f t="shared" si="21"/>
        <v>0.25</v>
      </c>
      <c r="AI376" s="246" t="s">
        <v>98</v>
      </c>
      <c r="AJ376" s="241">
        <f t="shared" si="22"/>
        <v>0.15</v>
      </c>
      <c r="AK376" s="247">
        <f t="shared" si="23"/>
        <v>0.4</v>
      </c>
      <c r="AL376" s="248">
        <f>IFERROR(IF(AND(AF375="Probabilidad",AF376="Probabilidad"),(AL375-(+AL375*AK376)),IF(AND(AF375="Impacto",AF376="Probabilidad"),(AL374-(+AL374*AK376)),IF(AF376="Impacto",AL375,""))),"")</f>
        <v>0.216</v>
      </c>
      <c r="AM376" s="248">
        <f>IFERROR(IF(AND(AF375="Impacto",AF376="Impacto"),(AM375-(+AM375*AK376)),IF(AND(AF375="Probabilidad",AF376="Impacto"),(AM374-(+AM374*AK376)),IF(AF376="Probabilidad",AM375,""))),"")</f>
        <v>0.15000000000000002</v>
      </c>
      <c r="AN376" s="249" t="s">
        <v>99</v>
      </c>
      <c r="AO376" s="249" t="s">
        <v>100</v>
      </c>
      <c r="AP376" s="249" t="s">
        <v>101</v>
      </c>
      <c r="AQ376" s="487"/>
      <c r="AR376" s="463"/>
      <c r="AS376" s="463"/>
      <c r="AT376" s="464"/>
      <c r="AU376" s="463"/>
      <c r="AV376" s="463"/>
      <c r="AW376" s="464"/>
      <c r="AX376" s="464"/>
      <c r="AY376" s="464"/>
      <c r="AZ376" s="487"/>
      <c r="BA376" s="408"/>
      <c r="BB376" s="408"/>
      <c r="BC376" s="408"/>
      <c r="BD376" s="408"/>
      <c r="BE376" s="408"/>
      <c r="BF376" s="408"/>
      <c r="BG376" s="408"/>
      <c r="BH376" s="416"/>
      <c r="BI376" s="416"/>
      <c r="BJ376" s="416"/>
      <c r="BK376" s="416"/>
      <c r="BL376" s="416"/>
      <c r="BM376" s="408"/>
      <c r="BN376" s="408"/>
      <c r="BO376" s="673"/>
    </row>
    <row r="377" spans="1:67" ht="89.25">
      <c r="A377" s="748"/>
      <c r="B377" s="751"/>
      <c r="C377" s="751"/>
      <c r="D377" s="682" t="s">
        <v>1470</v>
      </c>
      <c r="E377" s="682" t="s">
        <v>726</v>
      </c>
      <c r="F377" s="483">
        <v>8</v>
      </c>
      <c r="G377" s="408" t="s">
        <v>2356</v>
      </c>
      <c r="H377" s="487" t="s">
        <v>1472</v>
      </c>
      <c r="I377" s="736" t="s">
        <v>1487</v>
      </c>
      <c r="J377" s="463" t="s">
        <v>2358</v>
      </c>
      <c r="K377" s="736" t="s">
        <v>192</v>
      </c>
      <c r="L377" s="408" t="s">
        <v>408</v>
      </c>
      <c r="M377" s="464" t="s">
        <v>1475</v>
      </c>
      <c r="N377" s="693" t="s">
        <v>1489</v>
      </c>
      <c r="O377" s="693" t="s">
        <v>1490</v>
      </c>
      <c r="P377" s="486" t="s">
        <v>114</v>
      </c>
      <c r="Q377" s="411" t="s">
        <v>114</v>
      </c>
      <c r="R377" s="487" t="s">
        <v>129</v>
      </c>
      <c r="S377" s="455">
        <f>IF(R377="Muy Alta",100%,IF(R377="Alta",80%,IF(R377="Media",60%,IF(R377="Baja",40%,IF(R377="Muy Baja",20%,"")))))</f>
        <v>0.4</v>
      </c>
      <c r="T377" s="487" t="s">
        <v>125</v>
      </c>
      <c r="U377" s="455">
        <f>IF(T377="Catastrófico",100%,IF(T377="Mayor",80%,IF(T377="Moderado",60%,IF(T377="Menor",40%,IF(T377="Leve",20%,"")))))</f>
        <v>0.2</v>
      </c>
      <c r="V377" s="487" t="s">
        <v>195</v>
      </c>
      <c r="W377" s="455">
        <f>IF(V377="Catastrófico",100%,IF(V377="Mayor",80%,IF(V377="Moderado",60%,IF(V377="Menor",40%,IF(V377="Leve",20%,"")))))</f>
        <v>0.4</v>
      </c>
      <c r="X377" s="458" t="str">
        <f>IF(Y377=100%,"Catastrófico",IF(Y377=80%,"Mayor",IF(Y377=60%,"Moderado",IF(Y377=40%,"Menor",IF(Y377=20%,"Leve","")))))</f>
        <v>Menor</v>
      </c>
      <c r="Y377" s="455">
        <f>IF(AND(U377="",W377=""),"",MAX(U377,W377))</f>
        <v>0.4</v>
      </c>
      <c r="Z377" s="455" t="str">
        <f>CONCATENATE(R377,X377)</f>
        <v>BajaMenor</v>
      </c>
      <c r="AA377" s="464" t="str">
        <f>IF(Z377="Muy AltaLeve","Alto",IF(Z377="Muy AltaMenor","Alto",IF(Z377="Muy AltaModerado","Alto",IF(Z377="Muy AltaMayor","Alto",IF(Z377="Muy AltaCatastrófico","Extremo",IF(Z377="AltaLeve","Moderado",IF(Z377="AltaMenor","Moderado",IF(Z377="AltaModerado","Alto",IF(Z377="AltaMayor","Alto",IF(Z377="AltaCatastrófico","Extremo",IF(Z377="MediaLeve","Moderado",IF(Z377="MediaMenor","Moderado",IF(Z377="MediaModerado","Moderado",IF(Z377="MediaMayor","Alto",IF(Z377="MediaCatastrófico","Extremo",IF(Z377="BajaLeve","Bajo",IF(Z377="BajaMenor","Moderado",IF(Z377="BajaModerado","Moderado",IF(Z377="BajaMayor","Alto",IF(Z377="BajaCatastrófico","Extremo",IF(Z377="Muy BajaLeve","Bajo",IF(Z377="Muy BajaMenor","Bajo",IF(Z377="Muy BajaModerado","Moderado",IF(Z377="Muy BajaMayor","Alto",IF(Z377="Muy BajaCatastrófico","Extremo","")))))))))))))))))))))))))</f>
        <v>Moderado</v>
      </c>
      <c r="AB377" s="243">
        <v>1</v>
      </c>
      <c r="AC377" s="309" t="s">
        <v>1491</v>
      </c>
      <c r="AD377" s="239" t="s">
        <v>1955</v>
      </c>
      <c r="AE377" s="234" t="s">
        <v>1481</v>
      </c>
      <c r="AF377" s="245" t="str">
        <f t="shared" si="20"/>
        <v>Probabilidad</v>
      </c>
      <c r="AG377" s="246" t="s">
        <v>97</v>
      </c>
      <c r="AH377" s="241">
        <f t="shared" si="21"/>
        <v>0.25</v>
      </c>
      <c r="AI377" s="246" t="s">
        <v>98</v>
      </c>
      <c r="AJ377" s="241">
        <f t="shared" si="22"/>
        <v>0.15</v>
      </c>
      <c r="AK377" s="247">
        <f t="shared" si="23"/>
        <v>0.4</v>
      </c>
      <c r="AL377" s="248">
        <f>IFERROR(IF(AF377="Probabilidad",(S377-(+S377*AK377)),IF(AF377="Impacto",S377,"")),"")</f>
        <v>0.24</v>
      </c>
      <c r="AM377" s="248">
        <f>IFERROR(IF(AF377="Impacto",(Y377-(+Y377*AK377)),IF(AF377="Probabilidad",Y377,"")),"")</f>
        <v>0.4</v>
      </c>
      <c r="AN377" s="249" t="s">
        <v>99</v>
      </c>
      <c r="AO377" s="249" t="s">
        <v>100</v>
      </c>
      <c r="AP377" s="249" t="s">
        <v>101</v>
      </c>
      <c r="AQ377" s="487" t="s">
        <v>2326</v>
      </c>
      <c r="AR377" s="462">
        <f>S377</f>
        <v>0.4</v>
      </c>
      <c r="AS377" s="462">
        <f>IF(AL377="","",MIN(AL377:AL381))</f>
        <v>8.6399999999999991E-2</v>
      </c>
      <c r="AT377" s="464" t="str">
        <f>IFERROR(IF(AS377="","",IF(AS377&lt;=0.2,"Muy Baja",IF(AS377&lt;=0.4,"Baja",IF(AS377&lt;=0.6,"Media",IF(AS377&lt;=0.8,"Alta","Muy Alta"))))),"")</f>
        <v>Muy Baja</v>
      </c>
      <c r="AU377" s="462">
        <f>Y377</f>
        <v>0.4</v>
      </c>
      <c r="AV377" s="462">
        <f>IF(AM377="","",MIN(AM377:AM381))</f>
        <v>0.22500000000000003</v>
      </c>
      <c r="AW377" s="464" t="str">
        <f>IFERROR(IF(AV377="","",IF(AV377&lt;=0.2,"Leve",IF(AV377&lt;=0.4,"Menor",IF(AV377&lt;=0.6,"Moderado",IF(AV377&lt;=0.8,"Mayor","Catastrófico"))))),"")</f>
        <v>Menor</v>
      </c>
      <c r="AX377" s="464" t="str">
        <f>AA377</f>
        <v>Moderado</v>
      </c>
      <c r="AY377" s="464" t="str">
        <f>IFERROR(IF(OR(AND(AT377="Muy Baja",AW377="Leve"),AND(AT377="Muy Baja",AW377="Menor"),AND(AT377="Baja",AW377="Leve")),"Bajo",IF(OR(AND(AT377="Muy baja",AW377="Moderado"),AND(AT377="Baja",AW377="Menor"),AND(AT377="Baja",AW377="Moderado"),AND(AT377="Media",AW377="Leve"),AND(AT377="Media",AW377="Menor"),AND(AT377="Media",AW377="Moderado"),AND(AT377="Alta",AW377="Leve"),AND(AT377="Alta",AW377="Menor")),"Moderado",IF(OR(AND(AT377="Muy Baja",AW377="Mayor"),AND(AT377="Baja",AW377="Mayor"),AND(AT377="Media",AW377="Mayor"),AND(AT377="Alta",AW377="Moderado"),AND(AT377="Alta",AW377="Mayor"),AND(AT377="Muy Alta",AW377="Leve"),AND(AT377="Muy Alta",AW377="Menor"),AND(AT377="Muy Alta",AW377="Moderado"),AND(AT377="Muy Alta",AW377="Mayor")),"Alto",IF(OR(AND(AT377="Muy Baja",AW377="Catastrófico"),AND(AT377="Baja",AW377="Catastrófico"),AND(AT377="Media",AW377="Catastrófico"),AND(AT377="Alta",AW377="Catastrófico"),AND(AT377="Muy Alta",AW377="Catastrófico")),"Extremo","")))),"")</f>
        <v>Bajo</v>
      </c>
      <c r="AZ377" s="487" t="s">
        <v>132</v>
      </c>
      <c r="BA377" s="408" t="s">
        <v>114</v>
      </c>
      <c r="BB377" s="408" t="s">
        <v>114</v>
      </c>
      <c r="BC377" s="408" t="s">
        <v>114</v>
      </c>
      <c r="BD377" s="408" t="s">
        <v>114</v>
      </c>
      <c r="BE377" s="408" t="s">
        <v>114</v>
      </c>
      <c r="BF377" s="408" t="s">
        <v>114</v>
      </c>
      <c r="BG377" s="408" t="s">
        <v>617</v>
      </c>
      <c r="BH377" s="416" t="s">
        <v>617</v>
      </c>
      <c r="BI377" s="416"/>
      <c r="BJ377" s="416"/>
      <c r="BK377" s="416"/>
      <c r="BL377" s="416" t="s">
        <v>617</v>
      </c>
      <c r="BM377" s="408" t="s">
        <v>1779</v>
      </c>
      <c r="BN377" s="408" t="s">
        <v>617</v>
      </c>
      <c r="BO377" s="673" t="s">
        <v>617</v>
      </c>
    </row>
    <row r="378" spans="1:67" ht="70.5">
      <c r="A378" s="748"/>
      <c r="B378" s="751"/>
      <c r="C378" s="751"/>
      <c r="D378" s="682"/>
      <c r="E378" s="682"/>
      <c r="F378" s="483"/>
      <c r="G378" s="408"/>
      <c r="H378" s="487"/>
      <c r="I378" s="736"/>
      <c r="J378" s="463"/>
      <c r="K378" s="736"/>
      <c r="L378" s="408"/>
      <c r="M378" s="464"/>
      <c r="N378" s="693"/>
      <c r="O378" s="693"/>
      <c r="P378" s="486"/>
      <c r="Q378" s="411"/>
      <c r="R378" s="487" t="s">
        <v>129</v>
      </c>
      <c r="S378" s="455"/>
      <c r="T378" s="487" t="s">
        <v>125</v>
      </c>
      <c r="U378" s="455"/>
      <c r="V378" s="487" t="s">
        <v>195</v>
      </c>
      <c r="W378" s="455"/>
      <c r="X378" s="458"/>
      <c r="Y378" s="455"/>
      <c r="Z378" s="455"/>
      <c r="AA378" s="464"/>
      <c r="AB378" s="243">
        <v>2</v>
      </c>
      <c r="AC378" s="309" t="s">
        <v>1483</v>
      </c>
      <c r="AD378" s="239" t="s">
        <v>1955</v>
      </c>
      <c r="AE378" s="234" t="s">
        <v>1493</v>
      </c>
      <c r="AF378" s="245" t="str">
        <f t="shared" si="20"/>
        <v>Impacto</v>
      </c>
      <c r="AG378" s="246" t="s">
        <v>294</v>
      </c>
      <c r="AH378" s="241">
        <f t="shared" si="21"/>
        <v>0.1</v>
      </c>
      <c r="AI378" s="246" t="s">
        <v>98</v>
      </c>
      <c r="AJ378" s="241">
        <f t="shared" si="22"/>
        <v>0.15</v>
      </c>
      <c r="AK378" s="247">
        <f t="shared" si="23"/>
        <v>0.25</v>
      </c>
      <c r="AL378" s="248">
        <f>IFERROR(IF(AND(AF377="Probabilidad",AF378="Probabilidad"),(AL377-(+AL377*AK378)),IF(AF378="Probabilidad",(S377-(+S377*AK378)),IF(AF378="Impacto",AL377,""))),"")</f>
        <v>0.24</v>
      </c>
      <c r="AM378" s="248">
        <f>IFERROR(IF(AND(AF377="Impacto",AF378="Impacto"),(AM377-(+AM377*AK378)),IF(AF378="Impacto",(Y377-(Y377*AK378)),IF(AF378="Probabilidad",AM377,""))),"")</f>
        <v>0.30000000000000004</v>
      </c>
      <c r="AN378" s="249" t="s">
        <v>99</v>
      </c>
      <c r="AO378" s="249" t="s">
        <v>100</v>
      </c>
      <c r="AP378" s="249" t="s">
        <v>101</v>
      </c>
      <c r="AQ378" s="487"/>
      <c r="AR378" s="463"/>
      <c r="AS378" s="463"/>
      <c r="AT378" s="464"/>
      <c r="AU378" s="463"/>
      <c r="AV378" s="463"/>
      <c r="AW378" s="464"/>
      <c r="AX378" s="464"/>
      <c r="AY378" s="464"/>
      <c r="AZ378" s="487"/>
      <c r="BA378" s="408"/>
      <c r="BB378" s="408"/>
      <c r="BC378" s="408"/>
      <c r="BD378" s="408"/>
      <c r="BE378" s="408"/>
      <c r="BF378" s="408"/>
      <c r="BG378" s="408"/>
      <c r="BH378" s="416"/>
      <c r="BI378" s="416"/>
      <c r="BJ378" s="416"/>
      <c r="BK378" s="416"/>
      <c r="BL378" s="416"/>
      <c r="BM378" s="408"/>
      <c r="BN378" s="408"/>
      <c r="BO378" s="673"/>
    </row>
    <row r="379" spans="1:67" ht="102">
      <c r="A379" s="748"/>
      <c r="B379" s="751"/>
      <c r="C379" s="751"/>
      <c r="D379" s="682"/>
      <c r="E379" s="682"/>
      <c r="F379" s="483"/>
      <c r="G379" s="408"/>
      <c r="H379" s="487"/>
      <c r="I379" s="736"/>
      <c r="J379" s="463"/>
      <c r="K379" s="736"/>
      <c r="L379" s="408"/>
      <c r="M379" s="464"/>
      <c r="N379" s="693"/>
      <c r="O379" s="693"/>
      <c r="P379" s="486"/>
      <c r="Q379" s="411"/>
      <c r="R379" s="487" t="s">
        <v>129</v>
      </c>
      <c r="S379" s="455"/>
      <c r="T379" s="487" t="s">
        <v>125</v>
      </c>
      <c r="U379" s="455"/>
      <c r="V379" s="487" t="s">
        <v>195</v>
      </c>
      <c r="W379" s="455"/>
      <c r="X379" s="458"/>
      <c r="Y379" s="455"/>
      <c r="Z379" s="455"/>
      <c r="AA379" s="464"/>
      <c r="AB379" s="243">
        <v>3</v>
      </c>
      <c r="AC379" s="310" t="s">
        <v>2359</v>
      </c>
      <c r="AD379" s="239" t="s">
        <v>1955</v>
      </c>
      <c r="AE379" s="234" t="s">
        <v>1495</v>
      </c>
      <c r="AF379" s="245" t="str">
        <f t="shared" si="20"/>
        <v>Impacto</v>
      </c>
      <c r="AG379" s="246" t="s">
        <v>294</v>
      </c>
      <c r="AH379" s="241">
        <f t="shared" si="21"/>
        <v>0.1</v>
      </c>
      <c r="AI379" s="246" t="s">
        <v>98</v>
      </c>
      <c r="AJ379" s="241">
        <f t="shared" si="22"/>
        <v>0.15</v>
      </c>
      <c r="AK379" s="247">
        <f t="shared" si="23"/>
        <v>0.25</v>
      </c>
      <c r="AL379" s="248">
        <f>IFERROR(IF(AND(AF378="Probabilidad",AF379="Probabilidad"),(AL378-(+AL378*AK379)),IF(AND(AF378="Impacto",AF379="Probabilidad"),(AL377-(+AL377*AK379)),IF(AF379="Impacto",AL378,""))),"")</f>
        <v>0.24</v>
      </c>
      <c r="AM379" s="248">
        <f>IFERROR(IF(AND(AF378="Impacto",AF379="Impacto"),(AM378-(+AM378*AK379)),IF(AND(AF378="Probabilidad",AF379="Impacto"),(AM377-(+AM377*AK379)),IF(AF379="Probabilidad",AM378,""))),"")</f>
        <v>0.22500000000000003</v>
      </c>
      <c r="AN379" s="249" t="s">
        <v>99</v>
      </c>
      <c r="AO379" s="249" t="s">
        <v>100</v>
      </c>
      <c r="AP379" s="249" t="s">
        <v>101</v>
      </c>
      <c r="AQ379" s="487"/>
      <c r="AR379" s="463"/>
      <c r="AS379" s="463"/>
      <c r="AT379" s="464"/>
      <c r="AU379" s="463"/>
      <c r="AV379" s="463"/>
      <c r="AW379" s="464"/>
      <c r="AX379" s="464"/>
      <c r="AY379" s="464"/>
      <c r="AZ379" s="487"/>
      <c r="BA379" s="408"/>
      <c r="BB379" s="408"/>
      <c r="BC379" s="408"/>
      <c r="BD379" s="408"/>
      <c r="BE379" s="408"/>
      <c r="BF379" s="408"/>
      <c r="BG379" s="408"/>
      <c r="BH379" s="416"/>
      <c r="BI379" s="416"/>
      <c r="BJ379" s="416"/>
      <c r="BK379" s="416"/>
      <c r="BL379" s="416"/>
      <c r="BM379" s="408"/>
      <c r="BN379" s="408"/>
      <c r="BO379" s="673"/>
    </row>
    <row r="380" spans="1:67" ht="70.5">
      <c r="A380" s="748"/>
      <c r="B380" s="751"/>
      <c r="C380" s="751"/>
      <c r="D380" s="682"/>
      <c r="E380" s="682"/>
      <c r="F380" s="483"/>
      <c r="G380" s="408"/>
      <c r="H380" s="487"/>
      <c r="I380" s="736"/>
      <c r="J380" s="463"/>
      <c r="K380" s="736"/>
      <c r="L380" s="408"/>
      <c r="M380" s="464"/>
      <c r="N380" s="693"/>
      <c r="O380" s="693"/>
      <c r="P380" s="486"/>
      <c r="Q380" s="411"/>
      <c r="R380" s="487" t="s">
        <v>129</v>
      </c>
      <c r="S380" s="455"/>
      <c r="T380" s="487" t="s">
        <v>125</v>
      </c>
      <c r="U380" s="455"/>
      <c r="V380" s="487" t="s">
        <v>195</v>
      </c>
      <c r="W380" s="455"/>
      <c r="X380" s="458"/>
      <c r="Y380" s="455"/>
      <c r="Z380" s="455"/>
      <c r="AA380" s="464"/>
      <c r="AB380" s="243">
        <v>4</v>
      </c>
      <c r="AC380" s="311" t="s">
        <v>1496</v>
      </c>
      <c r="AD380" s="239" t="s">
        <v>1955</v>
      </c>
      <c r="AE380" s="258" t="s">
        <v>1497</v>
      </c>
      <c r="AF380" s="245" t="str">
        <f t="shared" si="20"/>
        <v>Probabilidad</v>
      </c>
      <c r="AG380" s="246" t="s">
        <v>97</v>
      </c>
      <c r="AH380" s="241">
        <f t="shared" si="21"/>
        <v>0.25</v>
      </c>
      <c r="AI380" s="246" t="s">
        <v>98</v>
      </c>
      <c r="AJ380" s="241">
        <f t="shared" si="22"/>
        <v>0.15</v>
      </c>
      <c r="AK380" s="247">
        <f t="shared" si="23"/>
        <v>0.4</v>
      </c>
      <c r="AL380" s="248">
        <f>IFERROR(IF(AND(AF379="Probabilidad",AF380="Probabilidad"),(AL379-(+AL379*AK380)),IF(AND(AF379="Impacto",AF380="Probabilidad"),(AL378-(+AL378*AK380)),IF(AF380="Impacto",AL379,""))),"")</f>
        <v>0.14399999999999999</v>
      </c>
      <c r="AM380" s="256">
        <f>IFERROR(IF(AND(AF379="Impacto",AF380="Impacto"),(AM379-(+AM379*AK380)),IF(AND(AF379="Probabilidad",AF380="Impacto"),(AM378-(+AM378*AK380)),IF(AF380="Probabilidad",AM379,""))),"")</f>
        <v>0.22500000000000003</v>
      </c>
      <c r="AN380" s="249" t="s">
        <v>99</v>
      </c>
      <c r="AO380" s="249" t="s">
        <v>100</v>
      </c>
      <c r="AP380" s="249" t="s">
        <v>101</v>
      </c>
      <c r="AQ380" s="487"/>
      <c r="AR380" s="463"/>
      <c r="AS380" s="463"/>
      <c r="AT380" s="464"/>
      <c r="AU380" s="463"/>
      <c r="AV380" s="463"/>
      <c r="AW380" s="464"/>
      <c r="AX380" s="464"/>
      <c r="AY380" s="464"/>
      <c r="AZ380" s="487"/>
      <c r="BA380" s="408"/>
      <c r="BB380" s="408"/>
      <c r="BC380" s="408"/>
      <c r="BD380" s="408"/>
      <c r="BE380" s="408"/>
      <c r="BF380" s="408"/>
      <c r="BG380" s="408"/>
      <c r="BH380" s="416"/>
      <c r="BI380" s="416"/>
      <c r="BJ380" s="416"/>
      <c r="BK380" s="416"/>
      <c r="BL380" s="416"/>
      <c r="BM380" s="408"/>
      <c r="BN380" s="408"/>
      <c r="BO380" s="673"/>
    </row>
    <row r="381" spans="1:67" ht="165.75" thickBot="1">
      <c r="A381" s="769"/>
      <c r="B381" s="770"/>
      <c r="C381" s="770"/>
      <c r="D381" s="761"/>
      <c r="E381" s="761"/>
      <c r="F381" s="469"/>
      <c r="G381" s="409"/>
      <c r="H381" s="452"/>
      <c r="I381" s="757"/>
      <c r="J381" s="472"/>
      <c r="K381" s="757"/>
      <c r="L381" s="409"/>
      <c r="M381" s="756"/>
      <c r="N381" s="793"/>
      <c r="O381" s="793"/>
      <c r="P381" s="504"/>
      <c r="Q381" s="412"/>
      <c r="R381" s="452" t="s">
        <v>129</v>
      </c>
      <c r="S381" s="760"/>
      <c r="T381" s="452" t="s">
        <v>125</v>
      </c>
      <c r="U381" s="760"/>
      <c r="V381" s="452" t="s">
        <v>195</v>
      </c>
      <c r="W381" s="760"/>
      <c r="X381" s="516"/>
      <c r="Y381" s="760"/>
      <c r="Z381" s="760"/>
      <c r="AA381" s="756"/>
      <c r="AB381" s="150">
        <v>5</v>
      </c>
      <c r="AC381" s="221" t="s">
        <v>1498</v>
      </c>
      <c r="AD381" s="131" t="s">
        <v>1955</v>
      </c>
      <c r="AE381" s="211" t="s">
        <v>1486</v>
      </c>
      <c r="AF381" s="142" t="str">
        <f t="shared" si="20"/>
        <v>Probabilidad</v>
      </c>
      <c r="AG381" s="143" t="s">
        <v>97</v>
      </c>
      <c r="AH381" s="214">
        <f t="shared" si="21"/>
        <v>0.25</v>
      </c>
      <c r="AI381" s="143" t="s">
        <v>98</v>
      </c>
      <c r="AJ381" s="214">
        <f t="shared" si="22"/>
        <v>0.15</v>
      </c>
      <c r="AK381" s="152">
        <f t="shared" si="23"/>
        <v>0.4</v>
      </c>
      <c r="AL381" s="153">
        <f>IFERROR(IF(AND(AF380="Probabilidad",AF381="Probabilidad"),(AL380-(+AL380*AK381)),IF(AND(AF380="Impacto",AF381="Probabilidad"),(AL379-(+AL379*AK381)),IF(AF381="Impacto",AL380,""))),"")</f>
        <v>8.6399999999999991E-2</v>
      </c>
      <c r="AM381" s="153">
        <f>IFERROR(IF(AND(AF380="Impacto",AF381="Impacto"),(AM380-(+AM380*AK381)),IF(AND(AF380="Probabilidad",AF381="Impacto"),(AM379-(+AM379*AK381)),IF(AF381="Probabilidad",AM380,""))),"")</f>
        <v>0.22500000000000003</v>
      </c>
      <c r="AN381" s="154" t="s">
        <v>99</v>
      </c>
      <c r="AO381" s="154" t="s">
        <v>100</v>
      </c>
      <c r="AP381" s="154" t="s">
        <v>101</v>
      </c>
      <c r="AQ381" s="452"/>
      <c r="AR381" s="472"/>
      <c r="AS381" s="472"/>
      <c r="AT381" s="756"/>
      <c r="AU381" s="472"/>
      <c r="AV381" s="472"/>
      <c r="AW381" s="756"/>
      <c r="AX381" s="756"/>
      <c r="AY381" s="756"/>
      <c r="AZ381" s="452"/>
      <c r="BA381" s="409"/>
      <c r="BB381" s="409"/>
      <c r="BC381" s="409"/>
      <c r="BD381" s="409"/>
      <c r="BE381" s="409"/>
      <c r="BF381" s="409"/>
      <c r="BG381" s="409"/>
      <c r="BH381" s="417"/>
      <c r="BI381" s="417"/>
      <c r="BJ381" s="417"/>
      <c r="BK381" s="417"/>
      <c r="BL381" s="417"/>
      <c r="BM381" s="409"/>
      <c r="BN381" s="409"/>
      <c r="BO381" s="746"/>
    </row>
    <row r="382" spans="1:67" ht="89.25">
      <c r="A382" s="747" t="s">
        <v>772</v>
      </c>
      <c r="B382" s="750" t="s">
        <v>381</v>
      </c>
      <c r="C382" s="753" t="s">
        <v>773</v>
      </c>
      <c r="D382" s="771" t="s">
        <v>1470</v>
      </c>
      <c r="E382" s="771" t="s">
        <v>774</v>
      </c>
      <c r="F382" s="670">
        <v>1</v>
      </c>
      <c r="G382" s="638" t="s">
        <v>2360</v>
      </c>
      <c r="H382" s="646" t="s">
        <v>1472</v>
      </c>
      <c r="I382" s="765" t="s">
        <v>1473</v>
      </c>
      <c r="J382" s="659" t="s">
        <v>2361</v>
      </c>
      <c r="K382" s="765" t="s">
        <v>192</v>
      </c>
      <c r="L382" s="638" t="s">
        <v>408</v>
      </c>
      <c r="M382" s="653" t="s">
        <v>1475</v>
      </c>
      <c r="N382" s="692" t="s">
        <v>1476</v>
      </c>
      <c r="O382" s="692" t="s">
        <v>1477</v>
      </c>
      <c r="P382" s="655" t="s">
        <v>114</v>
      </c>
      <c r="Q382" s="762" t="s">
        <v>114</v>
      </c>
      <c r="R382" s="646" t="s">
        <v>91</v>
      </c>
      <c r="S382" s="651">
        <f>IF(R382="Muy Alta",100%,IF(R382="Alta",80%,IF(R382="Media",60%,IF(R382="Baja",40%,IF(R382="Muy Baja",20%,"")))))</f>
        <v>0.6</v>
      </c>
      <c r="T382" s="646" t="s">
        <v>125</v>
      </c>
      <c r="U382" s="651">
        <f>IF(T382="Catastrófico",100%,IF(T382="Mayor",80%,IF(T382="Moderado",60%,IF(T382="Menor",40%,IF(T382="Leve",20%,"")))))</f>
        <v>0.2</v>
      </c>
      <c r="V382" s="646" t="s">
        <v>195</v>
      </c>
      <c r="W382" s="651">
        <f>IF(V382="Catastrófico",100%,IF(V382="Mayor",80%,IF(V382="Moderado",60%,IF(V382="Menor",40%,IF(V382="Leve",20%,"")))))</f>
        <v>0.4</v>
      </c>
      <c r="X382" s="653" t="str">
        <f>IF(Y382=100%,"Catastrófico",IF(Y382=80%,"Mayor",IF(Y382=60%,"Moderado",IF(Y382=40%,"Menor",IF(Y382=20%,"Leve","")))))</f>
        <v>Menor</v>
      </c>
      <c r="Y382" s="651">
        <f>IF(AND(U382="",W382=""),"",MAX(U382,W382))</f>
        <v>0.4</v>
      </c>
      <c r="Z382" s="651" t="str">
        <f>CONCATENATE(R382,X382)</f>
        <v>MediaMenor</v>
      </c>
      <c r="AA382" s="644" t="str">
        <f>IF(Z382="Muy AltaLeve","Alto",IF(Z382="Muy AltaMenor","Alto",IF(Z382="Muy AltaModerado","Alto",IF(Z382="Muy AltaMayor","Alto",IF(Z382="Muy AltaCatastrófico","Extremo",IF(Z382="AltaLeve","Moderado",IF(Z382="AltaMenor","Moderado",IF(Z382="AltaModerado","Alto",IF(Z382="AltaMayor","Alto",IF(Z382="AltaCatastrófico","Extremo",IF(Z382="MediaLeve","Moderado",IF(Z382="MediaMenor","Moderado",IF(Z382="MediaModerado","Moderado",IF(Z382="MediaMayor","Alto",IF(Z382="MediaCatastrófico","Extremo",IF(Z382="BajaLeve","Bajo",IF(Z382="BajaMenor","Moderado",IF(Z382="BajaModerado","Moderado",IF(Z382="BajaMayor","Alto",IF(Z382="BajaCatastrófico","Extremo",IF(Z382="Muy BajaLeve","Bajo",IF(Z382="Muy BajaMenor","Bajo",IF(Z382="Muy BajaModerado","Moderado",IF(Z382="Muy BajaMayor","Alto",IF(Z382="Muy BajaCatastrófico","Extremo","")))))))))))))))))))))))))</f>
        <v>Moderado</v>
      </c>
      <c r="AB382" s="26">
        <v>1</v>
      </c>
      <c r="AC382" s="38" t="s">
        <v>1479</v>
      </c>
      <c r="AD382" s="74">
        <v>1</v>
      </c>
      <c r="AE382" s="200" t="s">
        <v>1481</v>
      </c>
      <c r="AF382" s="30" t="str">
        <f t="shared" si="20"/>
        <v>Probabilidad</v>
      </c>
      <c r="AG382" s="27" t="s">
        <v>97</v>
      </c>
      <c r="AH382" s="75">
        <f t="shared" si="21"/>
        <v>0.25</v>
      </c>
      <c r="AI382" s="27" t="s">
        <v>98</v>
      </c>
      <c r="AJ382" s="75">
        <f t="shared" si="22"/>
        <v>0.15</v>
      </c>
      <c r="AK382" s="76">
        <f t="shared" si="23"/>
        <v>0.4</v>
      </c>
      <c r="AL382" s="28">
        <f>IFERROR(IF(AF382="Probabilidad",(S382-(+S382*AK382)),IF(AF382="Impacto",S382,"")),"")</f>
        <v>0.36</v>
      </c>
      <c r="AM382" s="28">
        <f>IFERROR(IF(AF382="Impacto",(Y382-(+Y382*AK382)),IF(AF382="Probabilidad",Y382,"")),"")</f>
        <v>0.4</v>
      </c>
      <c r="AN382" s="29" t="s">
        <v>99</v>
      </c>
      <c r="AO382" s="29" t="s">
        <v>100</v>
      </c>
      <c r="AP382" s="29" t="s">
        <v>101</v>
      </c>
      <c r="AQ382" s="646" t="s">
        <v>2362</v>
      </c>
      <c r="AR382" s="642">
        <f>S382</f>
        <v>0.6</v>
      </c>
      <c r="AS382" s="642">
        <f>IF(AL382="","",MIN(AL382:AL384))</f>
        <v>0.216</v>
      </c>
      <c r="AT382" s="644" t="str">
        <f>IFERROR(IF(AS382="","",IF(AS382&lt;=0.2,"Muy Baja",IF(AS382&lt;=0.4,"Baja",IF(AS382&lt;=0.6,"Media",IF(AS382&lt;=0.8,"Alta","Muy Alta"))))),"")</f>
        <v>Baja</v>
      </c>
      <c r="AU382" s="642">
        <f>Y382</f>
        <v>0.4</v>
      </c>
      <c r="AV382" s="642">
        <f>IF(AM382="","",MIN(AM382:AM384))</f>
        <v>0.30000000000000004</v>
      </c>
      <c r="AW382" s="644" t="str">
        <f>IFERROR(IF(AV382="","",IF(AV382&lt;=0.2,"Leve",IF(AV382&lt;=0.4,"Menor",IF(AV382&lt;=0.6,"Moderado",IF(AV382&lt;=0.8,"Mayor","Catastrófico"))))),"")</f>
        <v>Menor</v>
      </c>
      <c r="AX382" s="644" t="str">
        <f>AA382</f>
        <v>Moderado</v>
      </c>
      <c r="AY382" s="644" t="str">
        <f>IFERROR(IF(OR(AND(AT382="Muy Baja",AW382="Leve"),AND(AT382="Muy Baja",AW382="Menor"),AND(AT382="Baja",AW382="Leve")),"Bajo",IF(OR(AND(AT382="Muy baja",AW382="Moderado"),AND(AT382="Baja",AW382="Menor"),AND(AT382="Baja",AW382="Moderado"),AND(AT382="Media",AW382="Leve"),AND(AT382="Media",AW382="Menor"),AND(AT382="Media",AW382="Moderado"),AND(AT382="Alta",AW382="Leve"),AND(AT382="Alta",AW382="Menor")),"Moderado",IF(OR(AND(AT382="Muy Baja",AW382="Mayor"),AND(AT382="Baja",AW382="Mayor"),AND(AT382="Media",AW382="Mayor"),AND(AT382="Alta",AW382="Moderado"),AND(AT382="Alta",AW382="Mayor"),AND(AT382="Muy Alta",AW382="Leve"),AND(AT382="Muy Alta",AW382="Menor"),AND(AT382="Muy Alta",AW382="Moderado"),AND(AT382="Muy Alta",AW382="Mayor")),"Alto",IF(OR(AND(AT382="Muy Baja",AW382="Catastrófico"),AND(AT382="Baja",AW382="Catastrófico"),AND(AT382="Media",AW382="Catastrófico"),AND(AT382="Alta",AW382="Catastrófico"),AND(AT382="Muy Alta",AW382="Catastrófico")),"Extremo","")))),"")</f>
        <v>Moderado</v>
      </c>
      <c r="AZ382" s="765" t="s">
        <v>105</v>
      </c>
      <c r="BA382" s="638" t="s">
        <v>2363</v>
      </c>
      <c r="BB382" s="655" t="s">
        <v>2364</v>
      </c>
      <c r="BC382" s="655" t="s">
        <v>1277</v>
      </c>
      <c r="BD382" s="655" t="s">
        <v>2365</v>
      </c>
      <c r="BE382" s="723">
        <v>45657</v>
      </c>
      <c r="BF382" s="638" t="s">
        <v>2366</v>
      </c>
      <c r="BG382" s="638" t="s">
        <v>133</v>
      </c>
      <c r="BH382" s="640">
        <v>0.25</v>
      </c>
      <c r="BI382" s="640"/>
      <c r="BJ382" s="638"/>
      <c r="BK382" s="638"/>
      <c r="BL382" s="762" t="s">
        <v>133</v>
      </c>
      <c r="BM382" s="655" t="s">
        <v>1779</v>
      </c>
      <c r="BN382" s="655" t="s">
        <v>133</v>
      </c>
      <c r="BO382" s="763" t="s">
        <v>133</v>
      </c>
    </row>
    <row r="383" spans="1:67" ht="70.5">
      <c r="A383" s="748"/>
      <c r="B383" s="751"/>
      <c r="C383" s="754"/>
      <c r="D383" s="682"/>
      <c r="E383" s="682"/>
      <c r="F383" s="483"/>
      <c r="G383" s="408"/>
      <c r="H383" s="487"/>
      <c r="I383" s="736"/>
      <c r="J383" s="463"/>
      <c r="K383" s="736"/>
      <c r="L383" s="408"/>
      <c r="M383" s="458"/>
      <c r="N383" s="693"/>
      <c r="O383" s="693"/>
      <c r="P383" s="486"/>
      <c r="Q383" s="411"/>
      <c r="R383" s="487"/>
      <c r="S383" s="455"/>
      <c r="T383" s="487"/>
      <c r="U383" s="455"/>
      <c r="V383" s="487"/>
      <c r="W383" s="455"/>
      <c r="X383" s="458"/>
      <c r="Y383" s="455"/>
      <c r="Z383" s="455"/>
      <c r="AA383" s="464"/>
      <c r="AB383" s="243">
        <v>2</v>
      </c>
      <c r="AC383" s="308" t="s">
        <v>1483</v>
      </c>
      <c r="AD383" s="239">
        <v>1</v>
      </c>
      <c r="AE383" s="234" t="s">
        <v>1484</v>
      </c>
      <c r="AF383" s="245" t="str">
        <f t="shared" si="20"/>
        <v>Impacto</v>
      </c>
      <c r="AG383" s="246" t="s">
        <v>294</v>
      </c>
      <c r="AH383" s="241">
        <f t="shared" si="21"/>
        <v>0.1</v>
      </c>
      <c r="AI383" s="246" t="s">
        <v>98</v>
      </c>
      <c r="AJ383" s="241">
        <f t="shared" si="22"/>
        <v>0.15</v>
      </c>
      <c r="AK383" s="247">
        <f t="shared" si="23"/>
        <v>0.25</v>
      </c>
      <c r="AL383" s="248">
        <f>IFERROR(IF(AND(AF382="Probabilidad",AF383="Probabilidad"),(AL382-(+AL382*AK383)),IF(AF383="Probabilidad",(S382-(+S382*AK383)),IF(AF383="Impacto",AL382,""))),"")</f>
        <v>0.36</v>
      </c>
      <c r="AM383" s="248">
        <f>IFERROR(IF(AND(AF382="Impacto",AF383="Impacto"),(AM382-(+AM382*AK383)),IF(AF383="Impacto",(Y382-(+Y382*AK383)),IF(AF383="Probabilidad",AM382,""))),"")</f>
        <v>0.30000000000000004</v>
      </c>
      <c r="AN383" s="249" t="s">
        <v>99</v>
      </c>
      <c r="AO383" s="249" t="s">
        <v>100</v>
      </c>
      <c r="AP383" s="249" t="s">
        <v>101</v>
      </c>
      <c r="AQ383" s="487"/>
      <c r="AR383" s="463"/>
      <c r="AS383" s="463"/>
      <c r="AT383" s="464"/>
      <c r="AU383" s="463"/>
      <c r="AV383" s="463"/>
      <c r="AW383" s="464"/>
      <c r="AX383" s="464"/>
      <c r="AY383" s="464"/>
      <c r="AZ383" s="736"/>
      <c r="BA383" s="408"/>
      <c r="BB383" s="486"/>
      <c r="BC383" s="486"/>
      <c r="BD383" s="486"/>
      <c r="BE383" s="486"/>
      <c r="BF383" s="408"/>
      <c r="BG383" s="408"/>
      <c r="BH383" s="408"/>
      <c r="BI383" s="408"/>
      <c r="BJ383" s="408"/>
      <c r="BK383" s="408"/>
      <c r="BL383" s="411"/>
      <c r="BM383" s="486"/>
      <c r="BN383" s="486"/>
      <c r="BO383" s="764"/>
    </row>
    <row r="384" spans="1:67" ht="150">
      <c r="A384" s="748"/>
      <c r="B384" s="751"/>
      <c r="C384" s="754"/>
      <c r="D384" s="682"/>
      <c r="E384" s="682"/>
      <c r="F384" s="483"/>
      <c r="G384" s="408"/>
      <c r="H384" s="487"/>
      <c r="I384" s="736"/>
      <c r="J384" s="463"/>
      <c r="K384" s="736"/>
      <c r="L384" s="408"/>
      <c r="M384" s="458"/>
      <c r="N384" s="693"/>
      <c r="O384" s="693"/>
      <c r="P384" s="486"/>
      <c r="Q384" s="411"/>
      <c r="R384" s="487"/>
      <c r="S384" s="455"/>
      <c r="T384" s="487"/>
      <c r="U384" s="455"/>
      <c r="V384" s="487"/>
      <c r="W384" s="455"/>
      <c r="X384" s="458"/>
      <c r="Y384" s="455"/>
      <c r="Z384" s="455"/>
      <c r="AA384" s="464"/>
      <c r="AB384" s="243">
        <v>3</v>
      </c>
      <c r="AC384" s="278" t="s">
        <v>1485</v>
      </c>
      <c r="AD384" s="239">
        <v>2</v>
      </c>
      <c r="AE384" s="234" t="s">
        <v>1486</v>
      </c>
      <c r="AF384" s="245" t="str">
        <f t="shared" si="20"/>
        <v>Probabilidad</v>
      </c>
      <c r="AG384" s="246" t="s">
        <v>97</v>
      </c>
      <c r="AH384" s="241">
        <f t="shared" si="21"/>
        <v>0.25</v>
      </c>
      <c r="AI384" s="246" t="s">
        <v>98</v>
      </c>
      <c r="AJ384" s="241">
        <f t="shared" si="22"/>
        <v>0.15</v>
      </c>
      <c r="AK384" s="247">
        <f t="shared" si="23"/>
        <v>0.4</v>
      </c>
      <c r="AL384" s="248">
        <f>IFERROR(IF(AND(AF383="Probabilidad",AF384="Probabilidad"),(AL383-(+AL383*AK384)),IF(AND(AF383="Impacto",AF384="Probabilidad"),(AL382-(+AL382*AK384)),IF(AF384="Impacto",AL383,""))),"")</f>
        <v>0.216</v>
      </c>
      <c r="AM384" s="248">
        <f>IFERROR(IF(AND(AF383="Impacto",AF384="Impacto"),(AM383-(+AM383*AK384)),IF(AND(AF383="Probabilidad",AF384="Impacto"),(AM382-(+AM382*AK384)),IF(AF384="Probabilidad",AM383,""))),"")</f>
        <v>0.30000000000000004</v>
      </c>
      <c r="AN384" s="249" t="s">
        <v>99</v>
      </c>
      <c r="AO384" s="249" t="s">
        <v>100</v>
      </c>
      <c r="AP384" s="249" t="s">
        <v>101</v>
      </c>
      <c r="AQ384" s="487"/>
      <c r="AR384" s="463"/>
      <c r="AS384" s="463"/>
      <c r="AT384" s="464"/>
      <c r="AU384" s="463"/>
      <c r="AV384" s="463"/>
      <c r="AW384" s="464"/>
      <c r="AX384" s="464"/>
      <c r="AY384" s="464"/>
      <c r="AZ384" s="736"/>
      <c r="BA384" s="408"/>
      <c r="BB384" s="486"/>
      <c r="BC384" s="486"/>
      <c r="BD384" s="486"/>
      <c r="BE384" s="486"/>
      <c r="BF384" s="408"/>
      <c r="BG384" s="408"/>
      <c r="BH384" s="408"/>
      <c r="BI384" s="408"/>
      <c r="BJ384" s="408"/>
      <c r="BK384" s="408"/>
      <c r="BL384" s="411"/>
      <c r="BM384" s="486"/>
      <c r="BN384" s="486"/>
      <c r="BO384" s="764"/>
    </row>
    <row r="385" spans="1:67" ht="89.25">
      <c r="A385" s="748"/>
      <c r="B385" s="751"/>
      <c r="C385" s="754"/>
      <c r="D385" s="682" t="s">
        <v>1470</v>
      </c>
      <c r="E385" s="682" t="s">
        <v>774</v>
      </c>
      <c r="F385" s="483">
        <v>2</v>
      </c>
      <c r="G385" s="408" t="s">
        <v>2360</v>
      </c>
      <c r="H385" s="487" t="s">
        <v>1472</v>
      </c>
      <c r="I385" s="736" t="s">
        <v>1487</v>
      </c>
      <c r="J385" s="463" t="s">
        <v>2367</v>
      </c>
      <c r="K385" s="736" t="s">
        <v>192</v>
      </c>
      <c r="L385" s="408" t="s">
        <v>408</v>
      </c>
      <c r="M385" s="458" t="s">
        <v>1475</v>
      </c>
      <c r="N385" s="693" t="s">
        <v>1489</v>
      </c>
      <c r="O385" s="693" t="s">
        <v>1490</v>
      </c>
      <c r="P385" s="486" t="s">
        <v>114</v>
      </c>
      <c r="Q385" s="411" t="s">
        <v>114</v>
      </c>
      <c r="R385" s="487" t="s">
        <v>103</v>
      </c>
      <c r="S385" s="455">
        <f>IF(R385="Muy Alta",100%,IF(R385="Alta",80%,IF(R385="Media",60%,IF(R385="Baja",40%,IF(R385="Muy Baja",20%,"")))))</f>
        <v>0.2</v>
      </c>
      <c r="T385" s="487" t="s">
        <v>125</v>
      </c>
      <c r="U385" s="455">
        <f>IF(T385="Catastrófico",100%,IF(T385="Mayor",80%,IF(T385="Moderado",60%,IF(T385="Menor",40%,IF(T385="Leve",20%,"")))))</f>
        <v>0.2</v>
      </c>
      <c r="V385" s="487" t="s">
        <v>195</v>
      </c>
      <c r="W385" s="455">
        <f>IF(V385="Catastrófico",100%,IF(V385="Mayor",80%,IF(V385="Moderado",60%,IF(V385="Menor",40%,IF(V385="Leve",20%,"")))))</f>
        <v>0.4</v>
      </c>
      <c r="X385" s="458" t="str">
        <f>IF(Y385=100%,"Catastrófico",IF(Y385=80%,"Mayor",IF(Y385=60%,"Moderado",IF(Y385=40%,"Menor",IF(Y385=20%,"Leve","")))))</f>
        <v>Menor</v>
      </c>
      <c r="Y385" s="455">
        <f>IF(AND(U385="",W385=""),"",MAX(U385,W385))</f>
        <v>0.4</v>
      </c>
      <c r="Z385" s="455" t="str">
        <f>CONCATENATE(R385,X385)</f>
        <v>Muy BajaMenor</v>
      </c>
      <c r="AA385" s="464" t="str">
        <f>IF(Z385="Muy AltaLeve","Alto",IF(Z385="Muy AltaMenor","Alto",IF(Z385="Muy AltaModerado","Alto",IF(Z385="Muy AltaMayor","Alto",IF(Z385="Muy AltaCatastrófico","Extremo",IF(Z385="AltaLeve","Moderado",IF(Z385="AltaMenor","Moderado",IF(Z385="AltaModerado","Alto",IF(Z385="AltaMayor","Alto",IF(Z385="AltaCatastrófico","Extremo",IF(Z385="MediaLeve","Moderado",IF(Z385="MediaMenor","Moderado",IF(Z385="MediaModerado","Moderado",IF(Z385="MediaMayor","Alto",IF(Z385="MediaCatastrófico","Extremo",IF(Z385="BajaLeve","Bajo",IF(Z385="BajaMenor","Moderado",IF(Z385="BajaModerado","Moderado",IF(Z385="BajaMayor","Alto",IF(Z385="BajaCatastrófico","Extremo",IF(Z385="Muy BajaLeve","Bajo",IF(Z385="Muy BajaMenor","Bajo",IF(Z385="Muy BajaModerado","Moderado",IF(Z385="Muy BajaMayor","Alto",IF(Z385="Muy BajaCatastrófico","Extremo","")))))))))))))))))))))))))</f>
        <v>Bajo</v>
      </c>
      <c r="AB385" s="243">
        <v>1</v>
      </c>
      <c r="AC385" s="309" t="s">
        <v>1491</v>
      </c>
      <c r="AD385" s="239">
        <v>2</v>
      </c>
      <c r="AE385" s="234" t="s">
        <v>1481</v>
      </c>
      <c r="AF385" s="245" t="str">
        <f t="shared" si="20"/>
        <v>Probabilidad</v>
      </c>
      <c r="AG385" s="246" t="s">
        <v>97</v>
      </c>
      <c r="AH385" s="241">
        <f t="shared" si="21"/>
        <v>0.25</v>
      </c>
      <c r="AI385" s="246" t="s">
        <v>98</v>
      </c>
      <c r="AJ385" s="241">
        <f t="shared" si="22"/>
        <v>0.15</v>
      </c>
      <c r="AK385" s="247">
        <f t="shared" si="23"/>
        <v>0.4</v>
      </c>
      <c r="AL385" s="248">
        <f>IFERROR(IF(AF385="Probabilidad",(S385-(+S385*AK385)),IF(AF385="Impacto",S385,"")),"")</f>
        <v>0.12</v>
      </c>
      <c r="AM385" s="248">
        <f>IFERROR(IF(AF385="Impacto",(Y385-(+Y385*AK385)),IF(AF385="Probabilidad",Y385,"")),"")</f>
        <v>0.4</v>
      </c>
      <c r="AN385" s="249" t="s">
        <v>99</v>
      </c>
      <c r="AO385" s="249" t="s">
        <v>100</v>
      </c>
      <c r="AP385" s="249" t="s">
        <v>101</v>
      </c>
      <c r="AQ385" s="487" t="s">
        <v>2362</v>
      </c>
      <c r="AR385" s="462">
        <f>S385</f>
        <v>0.2</v>
      </c>
      <c r="AS385" s="462">
        <f>IF(AL385="","",MIN(AL385:AL389))</f>
        <v>4.3199999999999995E-2</v>
      </c>
      <c r="AT385" s="464" t="str">
        <f>IFERROR(IF(AS385="","",IF(AS385&lt;=0.2,"Muy Baja",IF(AS385&lt;=0.4,"Baja",IF(AS385&lt;=0.6,"Media",IF(AS385&lt;=0.8,"Alta","Muy Alta"))))),"")</f>
        <v>Muy Baja</v>
      </c>
      <c r="AU385" s="462">
        <f>Y385</f>
        <v>0.4</v>
      </c>
      <c r="AV385" s="462">
        <f>IF(AM385="","",MIN(AM385:AM389))</f>
        <v>0.22500000000000003</v>
      </c>
      <c r="AW385" s="464" t="str">
        <f>IFERROR(IF(AV385="","",IF(AV385&lt;=0.2,"Leve",IF(AV385&lt;=0.4,"Menor",IF(AV385&lt;=0.6,"Moderado",IF(AV385&lt;=0.8,"Mayor","Catastrófico"))))),"")</f>
        <v>Menor</v>
      </c>
      <c r="AX385" s="464" t="str">
        <f>AA385</f>
        <v>Bajo</v>
      </c>
      <c r="AY385" s="464" t="str">
        <f>IFERROR(IF(OR(AND(AT385="Muy Baja",AW385="Leve"),AND(AT385="Muy Baja",AW385="Menor"),AND(AT385="Baja",AW385="Leve")),"Bajo",IF(OR(AND(AT385="Muy baja",AW385="Moderado"),AND(AT385="Baja",AW385="Menor"),AND(AT385="Baja",AW385="Moderado"),AND(AT385="Media",AW385="Leve"),AND(AT385="Media",AW385="Menor"),AND(AT385="Media",AW385="Moderado"),AND(AT385="Alta",AW385="Leve"),AND(AT385="Alta",AW385="Menor")),"Moderado",IF(OR(AND(AT385="Muy Baja",AW385="Mayor"),AND(AT385="Baja",AW385="Mayor"),AND(AT385="Media",AW385="Mayor"),AND(AT385="Alta",AW385="Moderado"),AND(AT385="Alta",AW385="Mayor"),AND(AT385="Muy Alta",AW385="Leve"),AND(AT385="Muy Alta",AW385="Menor"),AND(AT385="Muy Alta",AW385="Moderado"),AND(AT385="Muy Alta",AW385="Mayor")),"Alto",IF(OR(AND(AT385="Muy Baja",AW385="Catastrófico"),AND(AT385="Baja",AW385="Catastrófico"),AND(AT385="Media",AW385="Catastrófico"),AND(AT385="Alta",AW385="Catastrófico"),AND(AT385="Muy Alta",AW385="Catastrófico")),"Extremo","")))),"")</f>
        <v>Bajo</v>
      </c>
      <c r="AZ385" s="736" t="s">
        <v>132</v>
      </c>
      <c r="BA385" s="486" t="s">
        <v>114</v>
      </c>
      <c r="BB385" s="486" t="s">
        <v>114</v>
      </c>
      <c r="BC385" s="486" t="s">
        <v>114</v>
      </c>
      <c r="BD385" s="486" t="s">
        <v>114</v>
      </c>
      <c r="BE385" s="486" t="s">
        <v>114</v>
      </c>
      <c r="BF385" s="408"/>
      <c r="BG385" s="408"/>
      <c r="BH385" s="416" t="s">
        <v>114</v>
      </c>
      <c r="BI385" s="416"/>
      <c r="BJ385" s="416"/>
      <c r="BK385" s="416"/>
      <c r="BL385" s="416" t="s">
        <v>114</v>
      </c>
      <c r="BM385" s="408" t="s">
        <v>1779</v>
      </c>
      <c r="BN385" s="408" t="s">
        <v>114</v>
      </c>
      <c r="BO385" s="673" t="s">
        <v>114</v>
      </c>
    </row>
    <row r="386" spans="1:67" ht="70.5">
      <c r="A386" s="748"/>
      <c r="B386" s="751"/>
      <c r="C386" s="754"/>
      <c r="D386" s="682"/>
      <c r="E386" s="682"/>
      <c r="F386" s="483"/>
      <c r="G386" s="408"/>
      <c r="H386" s="487"/>
      <c r="I386" s="736"/>
      <c r="J386" s="463"/>
      <c r="K386" s="736"/>
      <c r="L386" s="408"/>
      <c r="M386" s="458"/>
      <c r="N386" s="693"/>
      <c r="O386" s="693"/>
      <c r="P386" s="486"/>
      <c r="Q386" s="411"/>
      <c r="R386" s="487"/>
      <c r="S386" s="455"/>
      <c r="T386" s="487"/>
      <c r="U386" s="455"/>
      <c r="V386" s="487"/>
      <c r="W386" s="455"/>
      <c r="X386" s="458"/>
      <c r="Y386" s="455"/>
      <c r="Z386" s="455"/>
      <c r="AA386" s="464"/>
      <c r="AB386" s="243">
        <v>2</v>
      </c>
      <c r="AC386" s="309" t="s">
        <v>1483</v>
      </c>
      <c r="AD386" s="239">
        <v>2</v>
      </c>
      <c r="AE386" s="234" t="s">
        <v>1493</v>
      </c>
      <c r="AF386" s="255" t="str">
        <f>IF(OR(AG386="Preventivo",AG386="Detectivo"),"Probabilidad",IF(AG386="Correctivo","Impacto",""))</f>
        <v>Impacto</v>
      </c>
      <c r="AG386" s="246" t="s">
        <v>294</v>
      </c>
      <c r="AH386" s="241">
        <f t="shared" si="21"/>
        <v>0.1</v>
      </c>
      <c r="AI386" s="246" t="s">
        <v>98</v>
      </c>
      <c r="AJ386" s="241">
        <f t="shared" si="22"/>
        <v>0.15</v>
      </c>
      <c r="AK386" s="247">
        <f t="shared" si="23"/>
        <v>0.25</v>
      </c>
      <c r="AL386" s="256">
        <f>IFERROR(IF(AND(AF385="Probabilidad",AF386="Probabilidad"),(AL385-(+AL385*AK386)),IF(AF386="Probabilidad",(S385-(+S385*AK386)),IF(AF386="Impacto",AL385,""))),"")</f>
        <v>0.12</v>
      </c>
      <c r="AM386" s="256">
        <f>IFERROR(IF(AND(AF385="Impacto",AF386="Impacto"),(AM385-(+AM385*AK386)),IF(AF386="Impacto",(Y385-(+Y385*AK386)),IF(AF386="Probabilidad",AM385,""))),"")</f>
        <v>0.30000000000000004</v>
      </c>
      <c r="AN386" s="249" t="s">
        <v>99</v>
      </c>
      <c r="AO386" s="249" t="s">
        <v>100</v>
      </c>
      <c r="AP386" s="249" t="s">
        <v>101</v>
      </c>
      <c r="AQ386" s="487"/>
      <c r="AR386" s="463"/>
      <c r="AS386" s="463"/>
      <c r="AT386" s="464"/>
      <c r="AU386" s="463"/>
      <c r="AV386" s="463"/>
      <c r="AW386" s="464"/>
      <c r="AX386" s="464"/>
      <c r="AY386" s="464"/>
      <c r="AZ386" s="736"/>
      <c r="BA386" s="486"/>
      <c r="BB386" s="486"/>
      <c r="BC386" s="486"/>
      <c r="BD386" s="486"/>
      <c r="BE386" s="486"/>
      <c r="BF386" s="408"/>
      <c r="BG386" s="408"/>
      <c r="BH386" s="416"/>
      <c r="BI386" s="416"/>
      <c r="BJ386" s="416"/>
      <c r="BK386" s="416"/>
      <c r="BL386" s="416"/>
      <c r="BM386" s="408"/>
      <c r="BN386" s="408"/>
      <c r="BO386" s="673"/>
    </row>
    <row r="387" spans="1:67" ht="70.5">
      <c r="A387" s="748"/>
      <c r="B387" s="751"/>
      <c r="C387" s="754"/>
      <c r="D387" s="682"/>
      <c r="E387" s="682"/>
      <c r="F387" s="483"/>
      <c r="G387" s="408"/>
      <c r="H387" s="487"/>
      <c r="I387" s="736"/>
      <c r="J387" s="463"/>
      <c r="K387" s="736"/>
      <c r="L387" s="408"/>
      <c r="M387" s="458"/>
      <c r="N387" s="693"/>
      <c r="O387" s="693"/>
      <c r="P387" s="486"/>
      <c r="Q387" s="411"/>
      <c r="R387" s="487"/>
      <c r="S387" s="455"/>
      <c r="T387" s="487"/>
      <c r="U387" s="455"/>
      <c r="V387" s="487"/>
      <c r="W387" s="455"/>
      <c r="X387" s="458"/>
      <c r="Y387" s="455"/>
      <c r="Z387" s="455"/>
      <c r="AA387" s="464"/>
      <c r="AB387" s="243">
        <v>3</v>
      </c>
      <c r="AC387" s="309" t="s">
        <v>1927</v>
      </c>
      <c r="AD387" s="239">
        <v>1</v>
      </c>
      <c r="AE387" s="234" t="s">
        <v>1495</v>
      </c>
      <c r="AF387" s="245" t="str">
        <f>IF(OR(AG387="Preventivo",AG387="Detectivo"),"Probabilidad",IF(AG387="Correctivo","Impacto",""))</f>
        <v>Impacto</v>
      </c>
      <c r="AG387" s="246" t="s">
        <v>294</v>
      </c>
      <c r="AH387" s="241">
        <f t="shared" ref="AH387:AH450" si="24">IF(AG387="","",IF(AG387="Preventivo",25%,IF(AG387="Detectivo",15%,IF(AG387="Correctivo",10%))))</f>
        <v>0.1</v>
      </c>
      <c r="AI387" s="246" t="s">
        <v>98</v>
      </c>
      <c r="AJ387" s="241">
        <f t="shared" si="22"/>
        <v>0.15</v>
      </c>
      <c r="AK387" s="247">
        <f t="shared" si="23"/>
        <v>0.25</v>
      </c>
      <c r="AL387" s="248">
        <f>IFERROR(IF(AND(AF386="Probabilidad",AF387="Probabilidad"),(AL386-(+AL386*AK387)),IF(AND(AF386="Impacto",AF387="Probabilidad"),(AL385-(+AL385*AK387)),IF(AF387="Impacto",AL386,""))),"")</f>
        <v>0.12</v>
      </c>
      <c r="AM387" s="248">
        <f>IFERROR(IF(AND(AF386="Impacto",AF387="Impacto"),(AM386-(+AM386*AK387)),IF(AND(AF386="Probabilidad",AF387="Impacto"),(AM385-(+AM385*AK387)),IF(AF387="Probabilidad",AM386,""))),"")</f>
        <v>0.22500000000000003</v>
      </c>
      <c r="AN387" s="249" t="s">
        <v>99</v>
      </c>
      <c r="AO387" s="249" t="s">
        <v>100</v>
      </c>
      <c r="AP387" s="249" t="s">
        <v>101</v>
      </c>
      <c r="AQ387" s="487"/>
      <c r="AR387" s="463"/>
      <c r="AS387" s="463"/>
      <c r="AT387" s="464"/>
      <c r="AU387" s="463"/>
      <c r="AV387" s="463"/>
      <c r="AW387" s="464"/>
      <c r="AX387" s="464"/>
      <c r="AY387" s="464"/>
      <c r="AZ387" s="736"/>
      <c r="BA387" s="486"/>
      <c r="BB387" s="486"/>
      <c r="BC387" s="486"/>
      <c r="BD387" s="486"/>
      <c r="BE387" s="486"/>
      <c r="BF387" s="408"/>
      <c r="BG387" s="408"/>
      <c r="BH387" s="416"/>
      <c r="BI387" s="416"/>
      <c r="BJ387" s="416"/>
      <c r="BK387" s="416"/>
      <c r="BL387" s="416"/>
      <c r="BM387" s="408"/>
      <c r="BN387" s="408"/>
      <c r="BO387" s="673"/>
    </row>
    <row r="388" spans="1:67" ht="70.5">
      <c r="A388" s="748"/>
      <c r="B388" s="751"/>
      <c r="C388" s="754"/>
      <c r="D388" s="682"/>
      <c r="E388" s="682"/>
      <c r="F388" s="483"/>
      <c r="G388" s="408"/>
      <c r="H388" s="487"/>
      <c r="I388" s="736"/>
      <c r="J388" s="463"/>
      <c r="K388" s="736"/>
      <c r="L388" s="408"/>
      <c r="M388" s="458"/>
      <c r="N388" s="693"/>
      <c r="O388" s="693"/>
      <c r="P388" s="486"/>
      <c r="Q388" s="411"/>
      <c r="R388" s="487"/>
      <c r="S388" s="455"/>
      <c r="T388" s="487"/>
      <c r="U388" s="455"/>
      <c r="V388" s="487"/>
      <c r="W388" s="455"/>
      <c r="X388" s="458"/>
      <c r="Y388" s="455"/>
      <c r="Z388" s="455"/>
      <c r="AA388" s="464"/>
      <c r="AB388" s="243">
        <v>4</v>
      </c>
      <c r="AC388" s="311" t="s">
        <v>1496</v>
      </c>
      <c r="AD388" s="239">
        <v>1</v>
      </c>
      <c r="AE388" s="258" t="s">
        <v>1497</v>
      </c>
      <c r="AF388" s="245" t="str">
        <f t="shared" ref="AF388:AF451" si="25">IF(OR(AG388="Preventivo",AG388="Detectivo"),"Probabilidad",IF(AG388="Correctivo","Impacto",""))</f>
        <v>Probabilidad</v>
      </c>
      <c r="AG388" s="246" t="s">
        <v>97</v>
      </c>
      <c r="AH388" s="241">
        <f t="shared" si="24"/>
        <v>0.25</v>
      </c>
      <c r="AI388" s="246" t="s">
        <v>98</v>
      </c>
      <c r="AJ388" s="241">
        <f t="shared" si="22"/>
        <v>0.15</v>
      </c>
      <c r="AK388" s="247">
        <f t="shared" si="23"/>
        <v>0.4</v>
      </c>
      <c r="AL388" s="248">
        <f>IFERROR(IF(AND(AF387="Probabilidad",AF388="Probabilidad"),(AL387-(+AL387*AK388)),IF(AND(AF387="Impacto",AF388="Probabilidad"),(AL386-(+AL386*AK388)),IF(AF388="Impacto",AL387,""))),"")</f>
        <v>7.1999999999999995E-2</v>
      </c>
      <c r="AM388" s="248">
        <f>IFERROR(IF(AND(AF387="Impacto",AF388="Impacto"),(AM387-(+AM387*AK388)),IF(AND(AF387="Probabilidad",AF388="Impacto"),(AM386-(+AM386*AK388)),IF(AF388="Probabilidad",AM387,""))),"")</f>
        <v>0.22500000000000003</v>
      </c>
      <c r="AN388" s="249" t="s">
        <v>99</v>
      </c>
      <c r="AO388" s="249" t="s">
        <v>100</v>
      </c>
      <c r="AP388" s="249" t="s">
        <v>101</v>
      </c>
      <c r="AQ388" s="487"/>
      <c r="AR388" s="463"/>
      <c r="AS388" s="463"/>
      <c r="AT388" s="464"/>
      <c r="AU388" s="463"/>
      <c r="AV388" s="463"/>
      <c r="AW388" s="464"/>
      <c r="AX388" s="464"/>
      <c r="AY388" s="464"/>
      <c r="AZ388" s="736"/>
      <c r="BA388" s="486"/>
      <c r="BB388" s="486"/>
      <c r="BC388" s="486"/>
      <c r="BD388" s="486"/>
      <c r="BE388" s="486"/>
      <c r="BF388" s="408"/>
      <c r="BG388" s="408"/>
      <c r="BH388" s="416"/>
      <c r="BI388" s="416"/>
      <c r="BJ388" s="416"/>
      <c r="BK388" s="416"/>
      <c r="BL388" s="416"/>
      <c r="BM388" s="408"/>
      <c r="BN388" s="408"/>
      <c r="BO388" s="673"/>
    </row>
    <row r="389" spans="1:67" ht="165">
      <c r="A389" s="748"/>
      <c r="B389" s="751"/>
      <c r="C389" s="754"/>
      <c r="D389" s="682"/>
      <c r="E389" s="682"/>
      <c r="F389" s="483"/>
      <c r="G389" s="408"/>
      <c r="H389" s="487"/>
      <c r="I389" s="736"/>
      <c r="J389" s="463"/>
      <c r="K389" s="736"/>
      <c r="L389" s="408"/>
      <c r="M389" s="458"/>
      <c r="N389" s="693"/>
      <c r="O389" s="693"/>
      <c r="P389" s="486"/>
      <c r="Q389" s="411"/>
      <c r="R389" s="487"/>
      <c r="S389" s="455"/>
      <c r="T389" s="487"/>
      <c r="U389" s="455"/>
      <c r="V389" s="487"/>
      <c r="W389" s="455"/>
      <c r="X389" s="458"/>
      <c r="Y389" s="455"/>
      <c r="Z389" s="455"/>
      <c r="AA389" s="464"/>
      <c r="AB389" s="243">
        <v>5</v>
      </c>
      <c r="AC389" s="264" t="s">
        <v>1498</v>
      </c>
      <c r="AD389" s="239">
        <v>2</v>
      </c>
      <c r="AE389" s="234" t="s">
        <v>1486</v>
      </c>
      <c r="AF389" s="245" t="str">
        <f t="shared" si="25"/>
        <v>Probabilidad</v>
      </c>
      <c r="AG389" s="246" t="s">
        <v>97</v>
      </c>
      <c r="AH389" s="241">
        <f t="shared" si="24"/>
        <v>0.25</v>
      </c>
      <c r="AI389" s="246" t="s">
        <v>98</v>
      </c>
      <c r="AJ389" s="241">
        <f t="shared" si="22"/>
        <v>0.15</v>
      </c>
      <c r="AK389" s="247">
        <f t="shared" si="23"/>
        <v>0.4</v>
      </c>
      <c r="AL389" s="248">
        <f>IFERROR(IF(AND(AF388="Probabilidad",AF389="Probabilidad"),(AL388-(+AL388*AK389)),IF(AND(AF388="Impacto",AF389="Probabilidad"),(AL387-(+AL387*AK389)),IF(AF389="Impacto",AL388,""))),"")</f>
        <v>4.3199999999999995E-2</v>
      </c>
      <c r="AM389" s="248">
        <f>IFERROR(IF(AND(AF388="Impacto",AF389="Impacto"),(AM388-(+AM388*AK389)),IF(AND(AF388="Probabilidad",AF389="Impacto"),(AM387-(+AM387*AK389)),IF(AF389="Probabilidad",AM388,""))),"")</f>
        <v>0.22500000000000003</v>
      </c>
      <c r="AN389" s="249" t="s">
        <v>99</v>
      </c>
      <c r="AO389" s="249" t="s">
        <v>100</v>
      </c>
      <c r="AP389" s="249" t="s">
        <v>101</v>
      </c>
      <c r="AQ389" s="487"/>
      <c r="AR389" s="463"/>
      <c r="AS389" s="463"/>
      <c r="AT389" s="464"/>
      <c r="AU389" s="463"/>
      <c r="AV389" s="463"/>
      <c r="AW389" s="464"/>
      <c r="AX389" s="464"/>
      <c r="AY389" s="464"/>
      <c r="AZ389" s="736"/>
      <c r="BA389" s="486"/>
      <c r="BB389" s="486"/>
      <c r="BC389" s="486"/>
      <c r="BD389" s="486"/>
      <c r="BE389" s="486"/>
      <c r="BF389" s="408"/>
      <c r="BG389" s="408"/>
      <c r="BH389" s="416"/>
      <c r="BI389" s="416"/>
      <c r="BJ389" s="416"/>
      <c r="BK389" s="416"/>
      <c r="BL389" s="416"/>
      <c r="BM389" s="408"/>
      <c r="BN389" s="408"/>
      <c r="BO389" s="673"/>
    </row>
    <row r="390" spans="1:67" ht="76.5">
      <c r="A390" s="748"/>
      <c r="B390" s="751"/>
      <c r="C390" s="754"/>
      <c r="D390" s="682" t="s">
        <v>1470</v>
      </c>
      <c r="E390" s="682" t="s">
        <v>774</v>
      </c>
      <c r="F390" s="483">
        <v>3</v>
      </c>
      <c r="G390" s="408" t="s">
        <v>2368</v>
      </c>
      <c r="H390" s="487" t="s">
        <v>1501</v>
      </c>
      <c r="I390" s="736" t="s">
        <v>1473</v>
      </c>
      <c r="J390" s="463" t="s">
        <v>2369</v>
      </c>
      <c r="K390" s="736" t="s">
        <v>192</v>
      </c>
      <c r="L390" s="408" t="s">
        <v>408</v>
      </c>
      <c r="M390" s="458" t="s">
        <v>1475</v>
      </c>
      <c r="N390" s="408" t="s">
        <v>2370</v>
      </c>
      <c r="O390" s="408" t="s">
        <v>2371</v>
      </c>
      <c r="P390" s="486" t="s">
        <v>114</v>
      </c>
      <c r="Q390" s="411" t="s">
        <v>114</v>
      </c>
      <c r="R390" s="487" t="s">
        <v>103</v>
      </c>
      <c r="S390" s="455">
        <f>IF(R390="Muy Alta",100%,IF(R390="Alta",80%,IF(R390="Media",60%,IF(R390="Baja",40%,IF(R390="Muy Baja",20%,"")))))</f>
        <v>0.2</v>
      </c>
      <c r="T390" s="487" t="s">
        <v>195</v>
      </c>
      <c r="U390" s="455">
        <f>IF(T390="Catastrófico",100%,IF(T390="Mayor",80%,IF(T390="Moderado",60%,IF(T390="Menor",40%,IF(T390="Leve",20%,"")))))</f>
        <v>0.4</v>
      </c>
      <c r="V390" s="487" t="s">
        <v>195</v>
      </c>
      <c r="W390" s="455">
        <f>IF(V390="Catastrófico",100%,IF(V390="Mayor",80%,IF(V390="Moderado",60%,IF(V390="Menor",40%,IF(V390="Leve",20%,"")))))</f>
        <v>0.4</v>
      </c>
      <c r="X390" s="458" t="str">
        <f>IF(Y390=100%,"Catastrófico",IF(Y390=80%,"Mayor",IF(Y390=60%,"Moderado",IF(Y390=40%,"Menor",IF(Y390=20%,"Leve","")))))</f>
        <v>Menor</v>
      </c>
      <c r="Y390" s="455">
        <f>IF(AND(U390="",W390=""),"",MAX(U390,W390))</f>
        <v>0.4</v>
      </c>
      <c r="Z390" s="455" t="str">
        <f>CONCATENATE(R390,X390)</f>
        <v>Muy BajaMenor</v>
      </c>
      <c r="AA390" s="464" t="str">
        <f>IF(Z390="Muy AltaLeve","Alto",IF(Z390="Muy AltaMenor","Alto",IF(Z390="Muy AltaModerado","Alto",IF(Z390="Muy AltaMayor","Alto",IF(Z390="Muy AltaCatastrófico","Extremo",IF(Z390="AltaLeve","Moderado",IF(Z390="AltaMenor","Moderado",IF(Z390="AltaModerado","Alto",IF(Z390="AltaMayor","Alto",IF(Z390="AltaCatastrófico","Extremo",IF(Z390="MediaLeve","Moderado",IF(Z390="MediaMenor","Moderado",IF(Z390="MediaModerado","Moderado",IF(Z390="MediaMayor","Alto",IF(Z390="MediaCatastrófico","Extremo",IF(Z390="BajaLeve","Bajo",IF(Z390="BajaMenor","Moderado",IF(Z390="BajaModerado","Moderado",IF(Z390="BajaMayor","Alto",IF(Z390="BajaCatastrófico","Extremo",IF(Z390="Muy BajaLeve","Bajo",IF(Z390="Muy BajaMenor","Bajo",IF(Z390="Muy BajaModerado","Moderado",IF(Z390="Muy BajaMayor","Alto",IF(Z390="Muy BajaCatastrófico","Extremo","")))))))))))))))))))))))))</f>
        <v>Bajo</v>
      </c>
      <c r="AB390" s="243">
        <v>1</v>
      </c>
      <c r="AC390" s="309" t="s">
        <v>2372</v>
      </c>
      <c r="AD390" s="259">
        <v>2</v>
      </c>
      <c r="AE390" s="312" t="s">
        <v>1940</v>
      </c>
      <c r="AF390" s="245" t="str">
        <f t="shared" si="25"/>
        <v>Probabilidad</v>
      </c>
      <c r="AG390" s="246" t="s">
        <v>250</v>
      </c>
      <c r="AH390" s="241">
        <f t="shared" si="24"/>
        <v>0.15</v>
      </c>
      <c r="AI390" s="246" t="s">
        <v>710</v>
      </c>
      <c r="AJ390" s="241">
        <f t="shared" si="22"/>
        <v>0.25</v>
      </c>
      <c r="AK390" s="247">
        <f t="shared" si="23"/>
        <v>0.4</v>
      </c>
      <c r="AL390" s="248">
        <f>IFERROR(IF(AF390="Probabilidad",(S390-(+S390*AK390)),IF(AF390="Impacto",S390,"")),"")</f>
        <v>0.12</v>
      </c>
      <c r="AM390" s="248">
        <f>IFERROR(IF(AF390="Impacto",(Y390-(+Y390*AK390)),IF(AF390="Probabilidad",Y390,"")),"")</f>
        <v>0.4</v>
      </c>
      <c r="AN390" s="249" t="s">
        <v>2373</v>
      </c>
      <c r="AO390" s="249" t="s">
        <v>100</v>
      </c>
      <c r="AP390" s="249" t="s">
        <v>101</v>
      </c>
      <c r="AQ390" s="487" t="s">
        <v>2374</v>
      </c>
      <c r="AR390" s="462">
        <f>S390</f>
        <v>0.2</v>
      </c>
      <c r="AS390" s="462">
        <f>IF(AL390="","",MIN(AL390:AL394))</f>
        <v>4.1159999999999995E-2</v>
      </c>
      <c r="AT390" s="464" t="str">
        <f>IFERROR(IF(AS390="","",IF(AS390&lt;=0.2,"Muy Baja",IF(AS390&lt;=0.4,"Baja",IF(AS390&lt;=0.6,"Media",IF(AS390&lt;=0.8,"Alta","Muy Alta"))))),"")</f>
        <v>Muy Baja</v>
      </c>
      <c r="AU390" s="462">
        <f>Y390</f>
        <v>0.4</v>
      </c>
      <c r="AV390" s="462">
        <f>IF(AM390="","",MIN(AM390:AM394))</f>
        <v>0.30000000000000004</v>
      </c>
      <c r="AW390" s="464" t="str">
        <f>IFERROR(IF(AV390="","",IF(AV390&lt;=0.2,"Leve",IF(AV390&lt;=0.4,"Menor",IF(AV390&lt;=0.6,"Moderado",IF(AV390&lt;=0.8,"Mayor","Catastrófico"))))),"")</f>
        <v>Menor</v>
      </c>
      <c r="AX390" s="464" t="str">
        <f>AA390</f>
        <v>Bajo</v>
      </c>
      <c r="AY390" s="464" t="str">
        <f>IFERROR(IF(OR(AND(AT390="Muy Baja",AW390="Leve"),AND(AT390="Muy Baja",AW390="Menor"),AND(AT390="Baja",AW390="Leve")),"Bajo",IF(OR(AND(AT390="Muy baja",AW390="Moderado"),AND(AT390="Baja",AW390="Menor"),AND(AT390="Baja",AW390="Moderado"),AND(AT390="Media",AW390="Leve"),AND(AT390="Media",AW390="Menor"),AND(AT390="Media",AW390="Moderado"),AND(AT390="Alta",AW390="Leve"),AND(AT390="Alta",AW390="Menor")),"Moderado",IF(OR(AND(AT390="Muy Baja",AW390="Mayor"),AND(AT390="Baja",AW390="Mayor"),AND(AT390="Media",AW390="Mayor"),AND(AT390="Alta",AW390="Moderado"),AND(AT390="Alta",AW390="Mayor"),AND(AT390="Muy Alta",AW390="Leve"),AND(AT390="Muy Alta",AW390="Menor"),AND(AT390="Muy Alta",AW390="Moderado"),AND(AT390="Muy Alta",AW390="Mayor")),"Alto",IF(OR(AND(AT390="Muy Baja",AW390="Catastrófico"),AND(AT390="Baja",AW390="Catastrófico"),AND(AT390="Media",AW390="Catastrófico"),AND(AT390="Alta",AW390="Catastrófico"),AND(AT390="Muy Alta",AW390="Catastrófico")),"Extremo","")))),"")</f>
        <v>Bajo</v>
      </c>
      <c r="AZ390" s="736" t="s">
        <v>132</v>
      </c>
      <c r="BA390" s="486" t="s">
        <v>114</v>
      </c>
      <c r="BB390" s="486" t="s">
        <v>114</v>
      </c>
      <c r="BC390" s="486" t="s">
        <v>114</v>
      </c>
      <c r="BD390" s="486" t="s">
        <v>114</v>
      </c>
      <c r="BE390" s="486" t="s">
        <v>114</v>
      </c>
      <c r="BF390" s="408"/>
      <c r="BG390" s="408"/>
      <c r="BH390" s="416" t="s">
        <v>114</v>
      </c>
      <c r="BI390" s="416"/>
      <c r="BJ390" s="416"/>
      <c r="BK390" s="416"/>
      <c r="BL390" s="416" t="s">
        <v>114</v>
      </c>
      <c r="BM390" s="408" t="s">
        <v>1779</v>
      </c>
      <c r="BN390" s="408" t="s">
        <v>114</v>
      </c>
      <c r="BO390" s="673" t="s">
        <v>114</v>
      </c>
    </row>
    <row r="391" spans="1:67" ht="76.5">
      <c r="A391" s="748"/>
      <c r="B391" s="751"/>
      <c r="C391" s="754"/>
      <c r="D391" s="682"/>
      <c r="E391" s="682"/>
      <c r="F391" s="483"/>
      <c r="G391" s="408"/>
      <c r="H391" s="487"/>
      <c r="I391" s="736"/>
      <c r="J391" s="463"/>
      <c r="K391" s="736"/>
      <c r="L391" s="408"/>
      <c r="M391" s="458"/>
      <c r="N391" s="408"/>
      <c r="O391" s="408"/>
      <c r="P391" s="486"/>
      <c r="Q391" s="411"/>
      <c r="R391" s="487"/>
      <c r="S391" s="455"/>
      <c r="T391" s="487"/>
      <c r="U391" s="455"/>
      <c r="V391" s="487"/>
      <c r="W391" s="455"/>
      <c r="X391" s="458"/>
      <c r="Y391" s="455"/>
      <c r="Z391" s="455"/>
      <c r="AA391" s="464"/>
      <c r="AB391" s="243">
        <v>2</v>
      </c>
      <c r="AC391" s="309" t="s">
        <v>1679</v>
      </c>
      <c r="AD391" s="259">
        <v>3.4</v>
      </c>
      <c r="AE391" s="234" t="s">
        <v>1680</v>
      </c>
      <c r="AF391" s="245" t="str">
        <f t="shared" si="25"/>
        <v>Probabilidad</v>
      </c>
      <c r="AG391" s="246" t="s">
        <v>250</v>
      </c>
      <c r="AH391" s="241">
        <f t="shared" si="24"/>
        <v>0.15</v>
      </c>
      <c r="AI391" s="246" t="s">
        <v>98</v>
      </c>
      <c r="AJ391" s="241">
        <f t="shared" si="22"/>
        <v>0.15</v>
      </c>
      <c r="AK391" s="247">
        <f t="shared" si="23"/>
        <v>0.3</v>
      </c>
      <c r="AL391" s="248">
        <f>IFERROR(IF(AND(AF390="Probabilidad",AF391="Probabilidad"),(AL390-(+AL390*AK391)),IF(AF391="Probabilidad",(S390-(+S390*AK391)),IF(AF391="Impacto",AL390,""))),"")</f>
        <v>8.3999999999999991E-2</v>
      </c>
      <c r="AM391" s="248">
        <f>IFERROR(IF(AND(AF390="Impacto",AF391="Impacto"),(AM390-(+AM390*AK391)),IF(AF391="Impacto",(Y390-(+Y390*AK391)),IF(AF391="Probabilidad",AM390,""))),"")</f>
        <v>0.4</v>
      </c>
      <c r="AN391" s="249" t="s">
        <v>2373</v>
      </c>
      <c r="AO391" s="249" t="s">
        <v>100</v>
      </c>
      <c r="AP391" s="249" t="s">
        <v>101</v>
      </c>
      <c r="AQ391" s="487"/>
      <c r="AR391" s="463"/>
      <c r="AS391" s="463"/>
      <c r="AT391" s="464"/>
      <c r="AU391" s="463"/>
      <c r="AV391" s="463"/>
      <c r="AW391" s="464"/>
      <c r="AX391" s="464"/>
      <c r="AY391" s="464"/>
      <c r="AZ391" s="736"/>
      <c r="BA391" s="486"/>
      <c r="BB391" s="486"/>
      <c r="BC391" s="486"/>
      <c r="BD391" s="486"/>
      <c r="BE391" s="486"/>
      <c r="BF391" s="408"/>
      <c r="BG391" s="408"/>
      <c r="BH391" s="416"/>
      <c r="BI391" s="416"/>
      <c r="BJ391" s="416"/>
      <c r="BK391" s="416"/>
      <c r="BL391" s="416"/>
      <c r="BM391" s="408"/>
      <c r="BN391" s="408"/>
      <c r="BO391" s="673"/>
    </row>
    <row r="392" spans="1:67" ht="76.5">
      <c r="A392" s="748"/>
      <c r="B392" s="751"/>
      <c r="C392" s="754"/>
      <c r="D392" s="682"/>
      <c r="E392" s="682"/>
      <c r="F392" s="483"/>
      <c r="G392" s="408"/>
      <c r="H392" s="487"/>
      <c r="I392" s="736"/>
      <c r="J392" s="463"/>
      <c r="K392" s="736"/>
      <c r="L392" s="408"/>
      <c r="M392" s="458"/>
      <c r="N392" s="408"/>
      <c r="O392" s="408"/>
      <c r="P392" s="486"/>
      <c r="Q392" s="411"/>
      <c r="R392" s="487"/>
      <c r="S392" s="455"/>
      <c r="T392" s="487"/>
      <c r="U392" s="455"/>
      <c r="V392" s="487"/>
      <c r="W392" s="455"/>
      <c r="X392" s="458"/>
      <c r="Y392" s="455"/>
      <c r="Z392" s="455"/>
      <c r="AA392" s="464"/>
      <c r="AB392" s="243">
        <v>3</v>
      </c>
      <c r="AC392" s="309" t="s">
        <v>1679</v>
      </c>
      <c r="AD392" s="259" t="s">
        <v>2375</v>
      </c>
      <c r="AE392" s="234" t="s">
        <v>1680</v>
      </c>
      <c r="AF392" s="245" t="str">
        <f t="shared" si="25"/>
        <v>Impacto</v>
      </c>
      <c r="AG392" s="246" t="s">
        <v>294</v>
      </c>
      <c r="AH392" s="241">
        <f t="shared" si="24"/>
        <v>0.1</v>
      </c>
      <c r="AI392" s="246" t="s">
        <v>98</v>
      </c>
      <c r="AJ392" s="241">
        <f t="shared" si="22"/>
        <v>0.15</v>
      </c>
      <c r="AK392" s="247">
        <f t="shared" si="23"/>
        <v>0.25</v>
      </c>
      <c r="AL392" s="248">
        <f>IFERROR(IF(AND(AF391="Probabilidad",AF392="Probabilidad"),(AL391-(+AL391*AK392)),IF(AND(AF391="Impacto",AF392="Probabilidad"),(AL390-(+AL390*AK392)),IF(AF392="Impacto",AL391,""))),"")</f>
        <v>8.3999999999999991E-2</v>
      </c>
      <c r="AM392" s="248">
        <f>IFERROR(IF(AND(AF391="Impacto",AF392="Impacto"),(AM391-(+AM391*AK392)),IF(AND(AF391="Probabilidad",AF392="Impacto"),(AM390-(+AM390*AK392)),IF(AF392="Probabilidad",AM391,""))),"")</f>
        <v>0.30000000000000004</v>
      </c>
      <c r="AN392" s="249" t="s">
        <v>2373</v>
      </c>
      <c r="AO392" s="249" t="s">
        <v>100</v>
      </c>
      <c r="AP392" s="249" t="s">
        <v>101</v>
      </c>
      <c r="AQ392" s="487"/>
      <c r="AR392" s="463"/>
      <c r="AS392" s="463"/>
      <c r="AT392" s="464"/>
      <c r="AU392" s="463"/>
      <c r="AV392" s="463"/>
      <c r="AW392" s="464"/>
      <c r="AX392" s="464"/>
      <c r="AY392" s="464"/>
      <c r="AZ392" s="736"/>
      <c r="BA392" s="486"/>
      <c r="BB392" s="486"/>
      <c r="BC392" s="486"/>
      <c r="BD392" s="486"/>
      <c r="BE392" s="486"/>
      <c r="BF392" s="408"/>
      <c r="BG392" s="408"/>
      <c r="BH392" s="416"/>
      <c r="BI392" s="416"/>
      <c r="BJ392" s="416"/>
      <c r="BK392" s="416"/>
      <c r="BL392" s="416"/>
      <c r="BM392" s="408"/>
      <c r="BN392" s="408"/>
      <c r="BO392" s="673"/>
    </row>
    <row r="393" spans="1:67" ht="69.75">
      <c r="A393" s="748"/>
      <c r="B393" s="751"/>
      <c r="C393" s="754"/>
      <c r="D393" s="682"/>
      <c r="E393" s="682"/>
      <c r="F393" s="483"/>
      <c r="G393" s="408"/>
      <c r="H393" s="487"/>
      <c r="I393" s="736"/>
      <c r="J393" s="463"/>
      <c r="K393" s="736"/>
      <c r="L393" s="408"/>
      <c r="M393" s="458"/>
      <c r="N393" s="408"/>
      <c r="O393" s="408"/>
      <c r="P393" s="486"/>
      <c r="Q393" s="411"/>
      <c r="R393" s="487"/>
      <c r="S393" s="455"/>
      <c r="T393" s="487"/>
      <c r="U393" s="455"/>
      <c r="V393" s="487"/>
      <c r="W393" s="455"/>
      <c r="X393" s="458"/>
      <c r="Y393" s="455"/>
      <c r="Z393" s="455"/>
      <c r="AA393" s="464"/>
      <c r="AB393" s="243">
        <v>4</v>
      </c>
      <c r="AC393" s="313" t="s">
        <v>1681</v>
      </c>
      <c r="AD393" s="259">
        <v>3.4</v>
      </c>
      <c r="AE393" s="234" t="s">
        <v>1680</v>
      </c>
      <c r="AF393" s="245" t="str">
        <f t="shared" si="25"/>
        <v>Probabilidad</v>
      </c>
      <c r="AG393" s="246" t="s">
        <v>250</v>
      </c>
      <c r="AH393" s="241">
        <f t="shared" si="24"/>
        <v>0.15</v>
      </c>
      <c r="AI393" s="246" t="s">
        <v>98</v>
      </c>
      <c r="AJ393" s="241">
        <f t="shared" ref="AJ393:AJ456" si="26">IF(AI393="Automático",25%,IF(AI393="Manual",15%,""))</f>
        <v>0.15</v>
      </c>
      <c r="AK393" s="247">
        <f t="shared" ref="AK393:AK456" si="27">IF(OR(AH393="",AJ393=""),"",AH393+AJ393)</f>
        <v>0.3</v>
      </c>
      <c r="AL393" s="248">
        <f>IFERROR(IF(AND(AF392="Probabilidad",AF393="Probabilidad"),(AL392-(+AL392*AK393)),IF(AND(AF392="Impacto",AF393="Probabilidad"),(AL391-(+AL391*AK393)),IF(AF393="Impacto",AL392,""))),"")</f>
        <v>5.8799999999999991E-2</v>
      </c>
      <c r="AM393" s="248">
        <f>IFERROR(IF(AND(AF392="Impacto",AF393="Impacto"),(AM392-(+AM392*AK393)),IF(AND(AF392="Probabilidad",AF393="Impacto"),(AM391-(+AM391*AK393)),IF(AF393="Probabilidad",AM392,""))),"")</f>
        <v>0.30000000000000004</v>
      </c>
      <c r="AN393" s="249" t="s">
        <v>2373</v>
      </c>
      <c r="AO393" s="249" t="s">
        <v>100</v>
      </c>
      <c r="AP393" s="249" t="s">
        <v>101</v>
      </c>
      <c r="AQ393" s="487"/>
      <c r="AR393" s="463"/>
      <c r="AS393" s="463"/>
      <c r="AT393" s="464"/>
      <c r="AU393" s="463"/>
      <c r="AV393" s="463"/>
      <c r="AW393" s="464"/>
      <c r="AX393" s="464"/>
      <c r="AY393" s="464"/>
      <c r="AZ393" s="736"/>
      <c r="BA393" s="486"/>
      <c r="BB393" s="486"/>
      <c r="BC393" s="486"/>
      <c r="BD393" s="486"/>
      <c r="BE393" s="486"/>
      <c r="BF393" s="408"/>
      <c r="BG393" s="408"/>
      <c r="BH393" s="416"/>
      <c r="BI393" s="416"/>
      <c r="BJ393" s="416"/>
      <c r="BK393" s="416"/>
      <c r="BL393" s="416"/>
      <c r="BM393" s="408"/>
      <c r="BN393" s="408"/>
      <c r="BO393" s="673"/>
    </row>
    <row r="394" spans="1:67" ht="114.75">
      <c r="A394" s="748"/>
      <c r="B394" s="751"/>
      <c r="C394" s="754"/>
      <c r="D394" s="682"/>
      <c r="E394" s="682"/>
      <c r="F394" s="483"/>
      <c r="G394" s="408"/>
      <c r="H394" s="487"/>
      <c r="I394" s="736"/>
      <c r="J394" s="463"/>
      <c r="K394" s="736"/>
      <c r="L394" s="408"/>
      <c r="M394" s="458"/>
      <c r="N394" s="408"/>
      <c r="O394" s="408"/>
      <c r="P394" s="486"/>
      <c r="Q394" s="411"/>
      <c r="R394" s="487"/>
      <c r="S394" s="455"/>
      <c r="T394" s="487"/>
      <c r="U394" s="455"/>
      <c r="V394" s="487"/>
      <c r="W394" s="455"/>
      <c r="X394" s="458"/>
      <c r="Y394" s="455"/>
      <c r="Z394" s="455"/>
      <c r="AA394" s="464"/>
      <c r="AB394" s="243">
        <v>5</v>
      </c>
      <c r="AC394" s="309" t="s">
        <v>2376</v>
      </c>
      <c r="AD394" s="259">
        <v>4</v>
      </c>
      <c r="AE394" s="234" t="s">
        <v>1486</v>
      </c>
      <c r="AF394" s="245" t="str">
        <f t="shared" si="25"/>
        <v>Probabilidad</v>
      </c>
      <c r="AG394" s="246" t="s">
        <v>250</v>
      </c>
      <c r="AH394" s="241">
        <f t="shared" si="24"/>
        <v>0.15</v>
      </c>
      <c r="AI394" s="246" t="s">
        <v>98</v>
      </c>
      <c r="AJ394" s="241">
        <f t="shared" si="26"/>
        <v>0.15</v>
      </c>
      <c r="AK394" s="247">
        <f t="shared" si="27"/>
        <v>0.3</v>
      </c>
      <c r="AL394" s="248">
        <f>IFERROR(IF(AND(AF393="Probabilidad",AF394="Probabilidad"),(AL393-(+AL393*AK394)),IF(AND(AF393="Impacto",AF394="Probabilidad"),(AL392-(+AL392*AK394)),IF(AF394="Impacto",AL393,""))),"")</f>
        <v>4.1159999999999995E-2</v>
      </c>
      <c r="AM394" s="248">
        <f>IFERROR(IF(AND(AF393="Impacto",AF394="Impacto"),(AM393-(+AM393*AK394)),IF(AND(AF393="Probabilidad",AF394="Impacto"),(AM392-(+AM392*AK394)),IF(AF394="Probabilidad",AM393,""))),"")</f>
        <v>0.30000000000000004</v>
      </c>
      <c r="AN394" s="249" t="s">
        <v>2373</v>
      </c>
      <c r="AO394" s="249" t="s">
        <v>100</v>
      </c>
      <c r="AP394" s="249" t="s">
        <v>101</v>
      </c>
      <c r="AQ394" s="487"/>
      <c r="AR394" s="463"/>
      <c r="AS394" s="463"/>
      <c r="AT394" s="464"/>
      <c r="AU394" s="463"/>
      <c r="AV394" s="463"/>
      <c r="AW394" s="464"/>
      <c r="AX394" s="464"/>
      <c r="AY394" s="464"/>
      <c r="AZ394" s="736"/>
      <c r="BA394" s="486"/>
      <c r="BB394" s="486"/>
      <c r="BC394" s="486"/>
      <c r="BD394" s="486"/>
      <c r="BE394" s="486"/>
      <c r="BF394" s="408"/>
      <c r="BG394" s="408"/>
      <c r="BH394" s="416"/>
      <c r="BI394" s="416"/>
      <c r="BJ394" s="416"/>
      <c r="BK394" s="416"/>
      <c r="BL394" s="416"/>
      <c r="BM394" s="408"/>
      <c r="BN394" s="408"/>
      <c r="BO394" s="673"/>
    </row>
    <row r="395" spans="1:67" ht="76.5">
      <c r="A395" s="748"/>
      <c r="B395" s="751"/>
      <c r="C395" s="754"/>
      <c r="D395" s="682" t="s">
        <v>1470</v>
      </c>
      <c r="E395" s="682" t="s">
        <v>774</v>
      </c>
      <c r="F395" s="483">
        <v>4</v>
      </c>
      <c r="G395" s="408" t="s">
        <v>2368</v>
      </c>
      <c r="H395" s="487" t="s">
        <v>1501</v>
      </c>
      <c r="I395" s="736" t="s">
        <v>1487</v>
      </c>
      <c r="J395" s="463" t="s">
        <v>2377</v>
      </c>
      <c r="K395" s="736" t="s">
        <v>192</v>
      </c>
      <c r="L395" s="408" t="s">
        <v>408</v>
      </c>
      <c r="M395" s="458" t="s">
        <v>1475</v>
      </c>
      <c r="N395" s="408" t="s">
        <v>2378</v>
      </c>
      <c r="O395" s="408" t="s">
        <v>2379</v>
      </c>
      <c r="P395" s="486" t="s">
        <v>114</v>
      </c>
      <c r="Q395" s="485" t="s">
        <v>114</v>
      </c>
      <c r="R395" s="487" t="s">
        <v>103</v>
      </c>
      <c r="S395" s="455">
        <f>IF(R395="Muy Alta",100%,IF(R395="Alta",80%,IF(R395="Media",60%,IF(R395="Baja",40%,IF(R395="Muy Baja",20%,"")))))</f>
        <v>0.2</v>
      </c>
      <c r="T395" s="487" t="s">
        <v>195</v>
      </c>
      <c r="U395" s="455">
        <f>IF(T395="Catastrófico",100%,IF(T395="Mayor",80%,IF(T395="Moderado",60%,IF(T395="Menor",40%,IF(T395="Leve",20%,"")))))</f>
        <v>0.4</v>
      </c>
      <c r="V395" s="487" t="s">
        <v>195</v>
      </c>
      <c r="W395" s="455">
        <f>IF(V395="Catastrófico",100%,IF(V395="Mayor",80%,IF(V395="Moderado",60%,IF(V395="Menor",40%,IF(V395="Leve",20%,"")))))</f>
        <v>0.4</v>
      </c>
      <c r="X395" s="458" t="str">
        <f>IF(Y395=100%,"Catastrófico",IF(Y395=80%,"Mayor",IF(Y395=60%,"Moderado",IF(Y395=40%,"Menor",IF(Y395=20%,"Leve","")))))</f>
        <v>Menor</v>
      </c>
      <c r="Y395" s="455">
        <f>IF(AND(U395="",W395=""),"",MAX(U395,W395))</f>
        <v>0.4</v>
      </c>
      <c r="Z395" s="455" t="str">
        <f>CONCATENATE(R395,X395)</f>
        <v>Muy BajaMenor</v>
      </c>
      <c r="AA395" s="464" t="str">
        <f>IF(Z395="Muy AltaLeve","Alto",IF(Z395="Muy AltaMenor","Alto",IF(Z395="Muy AltaModerado","Alto",IF(Z395="Muy AltaMayor","Alto",IF(Z395="Muy AltaCatastrófico","Extremo",IF(Z395="AltaLeve","Moderado",IF(Z395="AltaMenor","Moderado",IF(Z395="AltaModerado","Alto",IF(Z395="AltaMayor","Alto",IF(Z395="AltaCatastrófico","Extremo",IF(Z395="MediaLeve","Moderado",IF(Z395="MediaMenor","Moderado",IF(Z395="MediaModerado","Moderado",IF(Z395="MediaMayor","Alto",IF(Z395="MediaCatastrófico","Extremo",IF(Z395="BajaLeve","Bajo",IF(Z395="BajaMenor","Moderado",IF(Z395="BajaModerado","Moderado",IF(Z395="BajaMayor","Alto",IF(Z395="BajaCatastrófico","Extremo",IF(Z395="Muy BajaLeve","Bajo",IF(Z395="Muy BajaMenor","Bajo",IF(Z395="Muy BajaModerado","Moderado",IF(Z395="Muy BajaMayor","Alto",IF(Z395="Muy BajaCatastrófico","Extremo","")))))))))))))))))))))))))</f>
        <v>Bajo</v>
      </c>
      <c r="AB395" s="243">
        <v>1</v>
      </c>
      <c r="AC395" s="309" t="s">
        <v>2380</v>
      </c>
      <c r="AD395" s="239">
        <v>2</v>
      </c>
      <c r="AE395" s="234" t="s">
        <v>1664</v>
      </c>
      <c r="AF395" s="245" t="str">
        <f t="shared" si="25"/>
        <v>Probabilidad</v>
      </c>
      <c r="AG395" s="246" t="s">
        <v>250</v>
      </c>
      <c r="AH395" s="241">
        <f t="shared" si="24"/>
        <v>0.15</v>
      </c>
      <c r="AI395" s="246" t="s">
        <v>98</v>
      </c>
      <c r="AJ395" s="241">
        <f t="shared" si="26"/>
        <v>0.15</v>
      </c>
      <c r="AK395" s="247">
        <f t="shared" si="27"/>
        <v>0.3</v>
      </c>
      <c r="AL395" s="248">
        <f>IFERROR(IF(AF395="Probabilidad",(S395-(+S395*AK395)),IF(AF395="Impacto",S395,"")),"")</f>
        <v>0.14000000000000001</v>
      </c>
      <c r="AM395" s="248">
        <f>IFERROR(IF(AF395="Impacto",(Y395-(+Y395*AK395)),IF(AF395="Probabilidad",Y395,"")),"")</f>
        <v>0.4</v>
      </c>
      <c r="AN395" s="249" t="s">
        <v>2373</v>
      </c>
      <c r="AO395" s="249" t="s">
        <v>100</v>
      </c>
      <c r="AP395" s="249" t="s">
        <v>101</v>
      </c>
      <c r="AQ395" s="487" t="s">
        <v>2374</v>
      </c>
      <c r="AR395" s="462">
        <f>S395</f>
        <v>0.2</v>
      </c>
      <c r="AS395" s="462">
        <f>IF(AL395="","",MIN(AL395:AL398))</f>
        <v>5.8800000000000005E-2</v>
      </c>
      <c r="AT395" s="464" t="str">
        <f>IFERROR(IF(AS395="","",IF(AS395&lt;=0.2,"Muy Baja",IF(AS395&lt;=0.4,"Baja",IF(AS395&lt;=0.6,"Media",IF(AS395&lt;=0.8,"Alta","Muy Alta"))))),"")</f>
        <v>Muy Baja</v>
      </c>
      <c r="AU395" s="462">
        <f>Y395</f>
        <v>0.4</v>
      </c>
      <c r="AV395" s="462">
        <f>IF(AM395="","",MIN(AM395:AM398))</f>
        <v>0.30000000000000004</v>
      </c>
      <c r="AW395" s="464" t="str">
        <f>IFERROR(IF(AV395="","",IF(AV395&lt;=0.2,"Leve",IF(AV395&lt;=0.4,"Menor",IF(AV395&lt;=0.6,"Moderado",IF(AV395&lt;=0.8,"Mayor","Catastrófico"))))),"")</f>
        <v>Menor</v>
      </c>
      <c r="AX395" s="464" t="str">
        <f>AA395</f>
        <v>Bajo</v>
      </c>
      <c r="AY395" s="464" t="str">
        <f>IFERROR(IF(OR(AND(AT395="Muy Baja",AW395="Leve"),AND(AT395="Muy Baja",AW395="Menor"),AND(AT395="Baja",AW395="Leve")),"Bajo",IF(OR(AND(AT395="Muy baja",AW395="Moderado"),AND(AT395="Baja",AW395="Menor"),AND(AT395="Baja",AW395="Moderado"),AND(AT395="Media",AW395="Leve"),AND(AT395="Media",AW395="Menor"),AND(AT395="Media",AW395="Moderado"),AND(AT395="Alta",AW395="Leve"),AND(AT395="Alta",AW395="Menor")),"Moderado",IF(OR(AND(AT395="Muy Baja",AW395="Mayor"),AND(AT395="Baja",AW395="Mayor"),AND(AT395="Media",AW395="Mayor"),AND(AT395="Alta",AW395="Moderado"),AND(AT395="Alta",AW395="Mayor"),AND(AT395="Muy Alta",AW395="Leve"),AND(AT395="Muy Alta",AW395="Menor"),AND(AT395="Muy Alta",AW395="Moderado"),AND(AT395="Muy Alta",AW395="Mayor")),"Alto",IF(OR(AND(AT395="Muy Baja",AW395="Catastrófico"),AND(AT395="Baja",AW395="Catastrófico"),AND(AT395="Media",AW395="Catastrófico"),AND(AT395="Alta",AW395="Catastrófico"),AND(AT395="Muy Alta",AW395="Catastrófico")),"Extremo","")))),"")</f>
        <v>Bajo</v>
      </c>
      <c r="AZ395" s="736" t="s">
        <v>132</v>
      </c>
      <c r="BA395" s="486" t="s">
        <v>114</v>
      </c>
      <c r="BB395" s="486" t="s">
        <v>114</v>
      </c>
      <c r="BC395" s="486" t="s">
        <v>114</v>
      </c>
      <c r="BD395" s="486" t="s">
        <v>114</v>
      </c>
      <c r="BE395" s="486" t="s">
        <v>114</v>
      </c>
      <c r="BF395" s="408"/>
      <c r="BG395" s="408"/>
      <c r="BH395" s="416" t="s">
        <v>114</v>
      </c>
      <c r="BI395" s="416"/>
      <c r="BJ395" s="416"/>
      <c r="BK395" s="416"/>
      <c r="BL395" s="416" t="s">
        <v>114</v>
      </c>
      <c r="BM395" s="408" t="s">
        <v>1779</v>
      </c>
      <c r="BN395" s="408" t="s">
        <v>114</v>
      </c>
      <c r="BO395" s="673" t="s">
        <v>114</v>
      </c>
    </row>
    <row r="396" spans="1:67" ht="114.75">
      <c r="A396" s="748"/>
      <c r="B396" s="751"/>
      <c r="C396" s="754"/>
      <c r="D396" s="682"/>
      <c r="E396" s="682"/>
      <c r="F396" s="483"/>
      <c r="G396" s="408"/>
      <c r="H396" s="487"/>
      <c r="I396" s="736"/>
      <c r="J396" s="463"/>
      <c r="K396" s="736"/>
      <c r="L396" s="408"/>
      <c r="M396" s="458"/>
      <c r="N396" s="408"/>
      <c r="O396" s="408"/>
      <c r="P396" s="486"/>
      <c r="Q396" s="485"/>
      <c r="R396" s="487"/>
      <c r="S396" s="455"/>
      <c r="T396" s="487"/>
      <c r="U396" s="455"/>
      <c r="V396" s="487"/>
      <c r="W396" s="455"/>
      <c r="X396" s="458"/>
      <c r="Y396" s="455"/>
      <c r="Z396" s="455"/>
      <c r="AA396" s="464"/>
      <c r="AB396" s="243">
        <v>2</v>
      </c>
      <c r="AC396" s="309" t="s">
        <v>2381</v>
      </c>
      <c r="AD396" s="239">
        <v>2</v>
      </c>
      <c r="AE396" s="234" t="s">
        <v>1664</v>
      </c>
      <c r="AF396" s="245" t="str">
        <f t="shared" si="25"/>
        <v>Probabilidad</v>
      </c>
      <c r="AG396" s="246" t="s">
        <v>97</v>
      </c>
      <c r="AH396" s="241">
        <f t="shared" si="24"/>
        <v>0.25</v>
      </c>
      <c r="AI396" s="246" t="s">
        <v>98</v>
      </c>
      <c r="AJ396" s="241">
        <f t="shared" si="26"/>
        <v>0.15</v>
      </c>
      <c r="AK396" s="247">
        <f t="shared" si="27"/>
        <v>0.4</v>
      </c>
      <c r="AL396" s="248">
        <f>IFERROR(IF(AND(AF395="Probabilidad",AF396="Probabilidad"),(AL395-(+AL395*AK396)),IF(AF396="Probabilidad",(S395-(+S395*AK396)),IF(AF396="Impacto",AL395,""))),"")</f>
        <v>8.4000000000000005E-2</v>
      </c>
      <c r="AM396" s="248">
        <f>IFERROR(IF(AND(AF395="Impacto",AF396="Impacto"),(AM395-(+AM395*AK396)),IF(AF396="Impacto",(Y395-(+Y395*AK396)),IF(AF396="Probabilidad",AM395,""))),"")</f>
        <v>0.4</v>
      </c>
      <c r="AN396" s="249" t="s">
        <v>2373</v>
      </c>
      <c r="AO396" s="249" t="s">
        <v>100</v>
      </c>
      <c r="AP396" s="249" t="s">
        <v>101</v>
      </c>
      <c r="AQ396" s="487"/>
      <c r="AR396" s="463"/>
      <c r="AS396" s="463"/>
      <c r="AT396" s="464"/>
      <c r="AU396" s="463"/>
      <c r="AV396" s="463"/>
      <c r="AW396" s="464"/>
      <c r="AX396" s="464"/>
      <c r="AY396" s="464"/>
      <c r="AZ396" s="736"/>
      <c r="BA396" s="486"/>
      <c r="BB396" s="486"/>
      <c r="BC396" s="486"/>
      <c r="BD396" s="486"/>
      <c r="BE396" s="486"/>
      <c r="BF396" s="408"/>
      <c r="BG396" s="408"/>
      <c r="BH396" s="416"/>
      <c r="BI396" s="416"/>
      <c r="BJ396" s="416"/>
      <c r="BK396" s="416"/>
      <c r="BL396" s="416"/>
      <c r="BM396" s="408"/>
      <c r="BN396" s="408"/>
      <c r="BO396" s="673"/>
    </row>
    <row r="397" spans="1:67" ht="114.75">
      <c r="A397" s="748"/>
      <c r="B397" s="751"/>
      <c r="C397" s="754"/>
      <c r="D397" s="682"/>
      <c r="E397" s="682"/>
      <c r="F397" s="483"/>
      <c r="G397" s="408"/>
      <c r="H397" s="487"/>
      <c r="I397" s="736"/>
      <c r="J397" s="463"/>
      <c r="K397" s="736"/>
      <c r="L397" s="408"/>
      <c r="M397" s="458"/>
      <c r="N397" s="408"/>
      <c r="O397" s="408"/>
      <c r="P397" s="486"/>
      <c r="Q397" s="485"/>
      <c r="R397" s="487"/>
      <c r="S397" s="455"/>
      <c r="T397" s="487"/>
      <c r="U397" s="455"/>
      <c r="V397" s="487"/>
      <c r="W397" s="455"/>
      <c r="X397" s="458"/>
      <c r="Y397" s="455"/>
      <c r="Z397" s="455"/>
      <c r="AA397" s="464"/>
      <c r="AB397" s="243">
        <v>3</v>
      </c>
      <c r="AC397" s="309" t="s">
        <v>2381</v>
      </c>
      <c r="AD397" s="239">
        <v>1.4</v>
      </c>
      <c r="AE397" s="234" t="s">
        <v>1664</v>
      </c>
      <c r="AF397" s="245" t="str">
        <f t="shared" si="25"/>
        <v>Impacto</v>
      </c>
      <c r="AG397" s="246" t="s">
        <v>294</v>
      </c>
      <c r="AH397" s="241">
        <f t="shared" si="24"/>
        <v>0.1</v>
      </c>
      <c r="AI397" s="246" t="s">
        <v>98</v>
      </c>
      <c r="AJ397" s="241">
        <f t="shared" si="26"/>
        <v>0.15</v>
      </c>
      <c r="AK397" s="247">
        <f t="shared" si="27"/>
        <v>0.25</v>
      </c>
      <c r="AL397" s="248">
        <f>IFERROR(IF(AND(AF396="Probabilidad",AF397="Probabilidad"),(AL396-(+AL396*AK397)),IF(AND(AF396="Impacto",AF397="Probabilidad"),(AL395-(+AL395*AK397)),IF(AF397="Impacto",AL396,""))),"")</f>
        <v>8.4000000000000005E-2</v>
      </c>
      <c r="AM397" s="248">
        <f>IFERROR(IF(AND(AF396="Impacto",AF397="Impacto"),(AM396-(+AM396*AK397)),IF(AND(AF396="Probabilidad",AF397="Impacto"),(AM395-(+AM395*AK397)),IF(AF397="Probabilidad",AM396,""))),"")</f>
        <v>0.30000000000000004</v>
      </c>
      <c r="AN397" s="249" t="s">
        <v>2373</v>
      </c>
      <c r="AO397" s="249" t="s">
        <v>100</v>
      </c>
      <c r="AP397" s="249" t="s">
        <v>101</v>
      </c>
      <c r="AQ397" s="487"/>
      <c r="AR397" s="463"/>
      <c r="AS397" s="463"/>
      <c r="AT397" s="464"/>
      <c r="AU397" s="463"/>
      <c r="AV397" s="463"/>
      <c r="AW397" s="464"/>
      <c r="AX397" s="464"/>
      <c r="AY397" s="464"/>
      <c r="AZ397" s="736"/>
      <c r="BA397" s="486"/>
      <c r="BB397" s="486"/>
      <c r="BC397" s="486"/>
      <c r="BD397" s="486"/>
      <c r="BE397" s="486"/>
      <c r="BF397" s="408"/>
      <c r="BG397" s="408"/>
      <c r="BH397" s="416"/>
      <c r="BI397" s="416"/>
      <c r="BJ397" s="416"/>
      <c r="BK397" s="416"/>
      <c r="BL397" s="416"/>
      <c r="BM397" s="408"/>
      <c r="BN397" s="408"/>
      <c r="BO397" s="673"/>
    </row>
    <row r="398" spans="1:67" ht="128.44999999999999" customHeight="1" thickBot="1">
      <c r="A398" s="769"/>
      <c r="B398" s="770"/>
      <c r="C398" s="792"/>
      <c r="D398" s="761"/>
      <c r="E398" s="761"/>
      <c r="F398" s="469"/>
      <c r="G398" s="409"/>
      <c r="H398" s="452"/>
      <c r="I398" s="757"/>
      <c r="J398" s="472"/>
      <c r="K398" s="757"/>
      <c r="L398" s="409"/>
      <c r="M398" s="516"/>
      <c r="N398" s="409"/>
      <c r="O398" s="409"/>
      <c r="P398" s="504"/>
      <c r="Q398" s="531"/>
      <c r="R398" s="452"/>
      <c r="S398" s="760"/>
      <c r="T398" s="452"/>
      <c r="U398" s="760"/>
      <c r="V398" s="452"/>
      <c r="W398" s="760"/>
      <c r="X398" s="516"/>
      <c r="Y398" s="760"/>
      <c r="Z398" s="760"/>
      <c r="AA398" s="756"/>
      <c r="AB398" s="150">
        <v>4</v>
      </c>
      <c r="AC398" s="164" t="s">
        <v>2376</v>
      </c>
      <c r="AD398" s="131">
        <v>1</v>
      </c>
      <c r="AE398" s="211" t="s">
        <v>1486</v>
      </c>
      <c r="AF398" s="142" t="str">
        <f t="shared" si="25"/>
        <v>Probabilidad</v>
      </c>
      <c r="AG398" s="143" t="s">
        <v>250</v>
      </c>
      <c r="AH398" s="214">
        <f t="shared" si="24"/>
        <v>0.15</v>
      </c>
      <c r="AI398" s="143" t="s">
        <v>98</v>
      </c>
      <c r="AJ398" s="214">
        <f t="shared" si="26"/>
        <v>0.15</v>
      </c>
      <c r="AK398" s="152">
        <f t="shared" si="27"/>
        <v>0.3</v>
      </c>
      <c r="AL398" s="153">
        <f>IFERROR(IF(AND(AF397="Probabilidad",AF398="Probabilidad"),(AL397-(+AL397*AK398)),IF(AND(AF397="Impacto",AF398="Probabilidad"),(AL396-(+AL396*AK398)),IF(AF398="Impacto",AL397,""))),"")</f>
        <v>5.8800000000000005E-2</v>
      </c>
      <c r="AM398" s="153">
        <f>IFERROR(IF(AND(AF397="Impacto",AF398="Impacto"),(AM397-(+AM397*AK398)),IF(AND(AF397="Probabilidad",AF398="Impacto"),(AM396-(+AM396*AK398)),IF(AF398="Probabilidad",AM397,""))),"")</f>
        <v>0.30000000000000004</v>
      </c>
      <c r="AN398" s="154" t="s">
        <v>2373</v>
      </c>
      <c r="AO398" s="154" t="s">
        <v>100</v>
      </c>
      <c r="AP398" s="154" t="s">
        <v>101</v>
      </c>
      <c r="AQ398" s="452"/>
      <c r="AR398" s="472"/>
      <c r="AS398" s="472"/>
      <c r="AT398" s="756"/>
      <c r="AU398" s="472"/>
      <c r="AV398" s="472"/>
      <c r="AW398" s="756"/>
      <c r="AX398" s="756"/>
      <c r="AY398" s="756"/>
      <c r="AZ398" s="757"/>
      <c r="BA398" s="504"/>
      <c r="BB398" s="504"/>
      <c r="BC398" s="504"/>
      <c r="BD398" s="504"/>
      <c r="BE398" s="504"/>
      <c r="BF398" s="409"/>
      <c r="BG398" s="409"/>
      <c r="BH398" s="417"/>
      <c r="BI398" s="417"/>
      <c r="BJ398" s="417"/>
      <c r="BK398" s="417"/>
      <c r="BL398" s="417"/>
      <c r="BM398" s="409"/>
      <c r="BN398" s="409"/>
      <c r="BO398" s="746"/>
    </row>
    <row r="399" spans="1:67" ht="89.25">
      <c r="A399" s="747" t="s">
        <v>497</v>
      </c>
      <c r="B399" s="750" t="s">
        <v>381</v>
      </c>
      <c r="C399" s="750" t="s">
        <v>2382</v>
      </c>
      <c r="D399" s="771" t="s">
        <v>1470</v>
      </c>
      <c r="E399" s="771" t="s">
        <v>499</v>
      </c>
      <c r="F399" s="670">
        <v>1</v>
      </c>
      <c r="G399" s="655" t="s">
        <v>2383</v>
      </c>
      <c r="H399" s="646" t="s">
        <v>1543</v>
      </c>
      <c r="I399" s="765" t="s">
        <v>1473</v>
      </c>
      <c r="J399" s="659" t="s">
        <v>2384</v>
      </c>
      <c r="K399" s="765" t="s">
        <v>192</v>
      </c>
      <c r="L399" s="638" t="s">
        <v>408</v>
      </c>
      <c r="M399" s="653" t="s">
        <v>1475</v>
      </c>
      <c r="N399" s="638" t="s">
        <v>2385</v>
      </c>
      <c r="O399" s="638" t="s">
        <v>2386</v>
      </c>
      <c r="P399" s="655" t="s">
        <v>114</v>
      </c>
      <c r="Q399" s="762" t="s">
        <v>114</v>
      </c>
      <c r="R399" s="655" t="s">
        <v>233</v>
      </c>
      <c r="S399" s="651">
        <f>IF(R399="Muy Alta",100%,IF(R399="Alta",80%,IF(R399="Media",60%,IF(R399="Baja",40%,IF(R399="Muy Baja",20%,"")))))</f>
        <v>0.8</v>
      </c>
      <c r="T399" s="655" t="s">
        <v>125</v>
      </c>
      <c r="U399" s="651">
        <f>IF(T399="Catastrófico",100%,IF(T399="Mayor",80%,IF(T399="Moderado",60%,IF(T399="Menor",40%,IF(T399="Leve",20%,"")))))</f>
        <v>0.2</v>
      </c>
      <c r="V399" s="655" t="s">
        <v>195</v>
      </c>
      <c r="W399" s="651">
        <f>IF(V399="Catastrófico",100%,IF(V399="Mayor",80%,IF(V399="Moderado",60%,IF(V399="Menor",40%,IF(V399="Leve",20%,"")))))</f>
        <v>0.4</v>
      </c>
      <c r="X399" s="653" t="str">
        <f>IF(Y399=100%,"Catastrófico",IF(Y399=80%,"Mayor",IF(Y399=60%,"Moderado",IF(Y399=40%,"Menor",IF(Y399=20%,"Leve","")))))</f>
        <v>Menor</v>
      </c>
      <c r="Y399" s="651">
        <f>IF(AND(U399="",W399=""),"",MAX(U399,W399))</f>
        <v>0.4</v>
      </c>
      <c r="Z399" s="651" t="str">
        <f>CONCATENATE(R399,X399)</f>
        <v>AltaMenor</v>
      </c>
      <c r="AA399" s="644" t="str">
        <f>IF(Z399="Muy AltaLeve","Alto",IF(Z399="Muy AltaMenor","Alto",IF(Z399="Muy AltaModerado","Alto",IF(Z399="Muy AltaMayor","Alto",IF(Z399="Muy AltaCatastrófico","Extremo",IF(Z399="AltaLeve","Moderado",IF(Z399="AltaMenor","Moderado",IF(Z399="AltaModerado","Alto",IF(Z399="AltaMayor","Alto",IF(Z399="AltaCatastrófico","Extremo",IF(Z399="MediaLeve","Moderado",IF(Z399="MediaMenor","Moderado",IF(Z399="MediaModerado","Moderado",IF(Z399="MediaMayor","Alto",IF(Z399="MediaCatastrófico","Extremo",IF(Z399="BajaLeve","Bajo",IF(Z399="BajaMenor","Moderado",IF(Z399="BajaModerado","Moderado",IF(Z399="BajaMayor","Alto",IF(Z399="BajaCatastrófico","Extremo",IF(Z399="Muy BajaLeve","Bajo",IF(Z399="Muy BajaMenor","Bajo",IF(Z399="Muy BajaModerado","Moderado",IF(Z399="Muy BajaMayor","Alto",IF(Z399="Muy BajaCatastrófico","Extremo","")))))))))))))))))))))))))</f>
        <v>Moderado</v>
      </c>
      <c r="AB399" s="26">
        <v>1</v>
      </c>
      <c r="AC399" s="44" t="s">
        <v>1641</v>
      </c>
      <c r="AD399" s="74">
        <v>2</v>
      </c>
      <c r="AE399" s="43" t="s">
        <v>2387</v>
      </c>
      <c r="AF399" s="30" t="str">
        <f t="shared" si="25"/>
        <v>Probabilidad</v>
      </c>
      <c r="AG399" s="27" t="s">
        <v>97</v>
      </c>
      <c r="AH399" s="75">
        <f t="shared" si="24"/>
        <v>0.25</v>
      </c>
      <c r="AI399" s="27" t="s">
        <v>98</v>
      </c>
      <c r="AJ399" s="75">
        <f t="shared" si="26"/>
        <v>0.15</v>
      </c>
      <c r="AK399" s="76">
        <f t="shared" si="27"/>
        <v>0.4</v>
      </c>
      <c r="AL399" s="28">
        <f>IFERROR(IF(AF399="Probabilidad",(S399-(+S399*AK399)),IF(AF399="Impacto",S399,"")),"")</f>
        <v>0.48</v>
      </c>
      <c r="AM399" s="28">
        <f>IFERROR(IF(AF399="Impacto",(Y399-(+Y399*AK399)),IF(AF399="Probabilidad",Y399,"")),"")</f>
        <v>0.4</v>
      </c>
      <c r="AN399" s="29" t="s">
        <v>99</v>
      </c>
      <c r="AO399" s="29" t="s">
        <v>100</v>
      </c>
      <c r="AP399" s="29" t="s">
        <v>101</v>
      </c>
      <c r="AQ399" s="646" t="s">
        <v>2388</v>
      </c>
      <c r="AR399" s="642">
        <f>S399</f>
        <v>0.8</v>
      </c>
      <c r="AS399" s="642">
        <f>IF(AL399="","",MIN(AL399:AL401))</f>
        <v>0.23519999999999996</v>
      </c>
      <c r="AT399" s="644" t="str">
        <f>IFERROR(IF(AS399="","",IF(AS399&lt;=0.2,"Muy Baja",IF(AS399&lt;=0.4,"Baja",IF(AS399&lt;=0.6,"Media",IF(AS399&lt;=0.8,"Alta","Muy Alta"))))),"")</f>
        <v>Baja</v>
      </c>
      <c r="AU399" s="642">
        <f>Y399</f>
        <v>0.4</v>
      </c>
      <c r="AV399" s="642">
        <f>IF(AM399="","",MIN(AM399:AM401))</f>
        <v>0.4</v>
      </c>
      <c r="AW399" s="644" t="str">
        <f>IFERROR(IF(AV399="","",IF(AV399&lt;=0.2,"Leve",IF(AV399&lt;=0.4,"Menor",IF(AV399&lt;=0.6,"Moderado",IF(AV399&lt;=0.8,"Mayor","Catastrófico"))))),"")</f>
        <v>Menor</v>
      </c>
      <c r="AX399" s="644" t="str">
        <f>AA399</f>
        <v>Moderado</v>
      </c>
      <c r="AY399" s="644" t="str">
        <f>IFERROR(IF(OR(AND(AT399="Muy Baja",AW399="Leve"),AND(AT399="Muy Baja",AW399="Menor"),AND(AT399="Baja",AW399="Leve")),"Bajo",IF(OR(AND(AT399="Muy baja",AW399="Moderado"),AND(AT399="Baja",AW399="Menor"),AND(AT399="Baja",AW399="Moderado"),AND(AT399="Media",AW399="Leve"),AND(AT399="Media",AW399="Menor"),AND(AT399="Media",AW399="Moderado"),AND(AT399="Alta",AW399="Leve"),AND(AT399="Alta",AW399="Menor")),"Moderado",IF(OR(AND(AT399="Muy Baja",AW399="Mayor"),AND(AT399="Baja",AW399="Mayor"),AND(AT399="Media",AW399="Mayor"),AND(AT399="Alta",AW399="Moderado"),AND(AT399="Alta",AW399="Mayor"),AND(AT399="Muy Alta",AW399="Leve"),AND(AT399="Muy Alta",AW399="Menor"),AND(AT399="Muy Alta",AW399="Moderado"),AND(AT399="Muy Alta",AW399="Mayor")),"Alto",IF(OR(AND(AT399="Muy Baja",AW399="Catastrófico"),AND(AT399="Baja",AW399="Catastrófico"),AND(AT399="Media",AW399="Catastrófico"),AND(AT399="Alta",AW399="Catastrófico"),AND(AT399="Muy Alta",AW399="Catastrófico")),"Extremo","")))),"")</f>
        <v>Moderado</v>
      </c>
      <c r="AZ399" s="765" t="s">
        <v>105</v>
      </c>
      <c r="BA399" s="766" t="s">
        <v>2389</v>
      </c>
      <c r="BB399" s="791" t="s">
        <v>2390</v>
      </c>
      <c r="BC399" s="638" t="s">
        <v>2391</v>
      </c>
      <c r="BD399" s="638" t="s">
        <v>2365</v>
      </c>
      <c r="BE399" s="648">
        <v>45657</v>
      </c>
      <c r="BF399" s="638" t="s">
        <v>2392</v>
      </c>
      <c r="BG399" s="638" t="s">
        <v>2393</v>
      </c>
      <c r="BH399" s="640" t="s">
        <v>112</v>
      </c>
      <c r="BI399" s="640"/>
      <c r="BJ399" s="638"/>
      <c r="BK399" s="638"/>
      <c r="BL399" s="762" t="s">
        <v>219</v>
      </c>
      <c r="BM399" s="655" t="s">
        <v>401</v>
      </c>
      <c r="BN399" s="655" t="s">
        <v>133</v>
      </c>
      <c r="BO399" s="763" t="s">
        <v>133</v>
      </c>
    </row>
    <row r="400" spans="1:67" ht="89.25">
      <c r="A400" s="748"/>
      <c r="B400" s="751"/>
      <c r="C400" s="751"/>
      <c r="D400" s="682"/>
      <c r="E400" s="682"/>
      <c r="F400" s="483"/>
      <c r="G400" s="486"/>
      <c r="H400" s="487"/>
      <c r="I400" s="736"/>
      <c r="J400" s="463"/>
      <c r="K400" s="736"/>
      <c r="L400" s="408"/>
      <c r="M400" s="458"/>
      <c r="N400" s="408"/>
      <c r="O400" s="408"/>
      <c r="P400" s="486"/>
      <c r="Q400" s="411"/>
      <c r="R400" s="486"/>
      <c r="S400" s="455"/>
      <c r="T400" s="486"/>
      <c r="U400" s="455"/>
      <c r="V400" s="486"/>
      <c r="W400" s="455"/>
      <c r="X400" s="458"/>
      <c r="Y400" s="455"/>
      <c r="Z400" s="455"/>
      <c r="AA400" s="464"/>
      <c r="AB400" s="243">
        <v>2</v>
      </c>
      <c r="AC400" s="309" t="s">
        <v>1653</v>
      </c>
      <c r="AD400" s="239">
        <v>1.2</v>
      </c>
      <c r="AE400" s="234" t="s">
        <v>2394</v>
      </c>
      <c r="AF400" s="245" t="str">
        <f t="shared" si="25"/>
        <v>Probabilidad</v>
      </c>
      <c r="AG400" s="246" t="s">
        <v>250</v>
      </c>
      <c r="AH400" s="241">
        <f t="shared" si="24"/>
        <v>0.15</v>
      </c>
      <c r="AI400" s="246" t="s">
        <v>98</v>
      </c>
      <c r="AJ400" s="241">
        <f t="shared" si="26"/>
        <v>0.15</v>
      </c>
      <c r="AK400" s="247">
        <f t="shared" si="27"/>
        <v>0.3</v>
      </c>
      <c r="AL400" s="248">
        <f>IFERROR(IF(AND(AF399="Probabilidad",AF400="Probabilidad"),(AL399-(+AL399*AK400)),IF(AF400="Probabilidad",(S399-(+S399*AK400)),IF(AF400="Impacto",AL399,""))),"")</f>
        <v>0.33599999999999997</v>
      </c>
      <c r="AM400" s="248">
        <f>IFERROR(IF(AND(AF399="Impacto",AF400="Impacto"),(AM399-(+AM399*AK400)),IF(AF400="Impacto",(Y399-(+Y399*AK400)),IF(AF400="Probabilidad",AM399,""))),"")</f>
        <v>0.4</v>
      </c>
      <c r="AN400" s="249" t="s">
        <v>99</v>
      </c>
      <c r="AO400" s="249" t="s">
        <v>100</v>
      </c>
      <c r="AP400" s="249" t="s">
        <v>101</v>
      </c>
      <c r="AQ400" s="487"/>
      <c r="AR400" s="463"/>
      <c r="AS400" s="463"/>
      <c r="AT400" s="464"/>
      <c r="AU400" s="463"/>
      <c r="AV400" s="463"/>
      <c r="AW400" s="464"/>
      <c r="AX400" s="464"/>
      <c r="AY400" s="464"/>
      <c r="AZ400" s="736"/>
      <c r="BA400" s="738"/>
      <c r="BB400" s="486"/>
      <c r="BC400" s="408"/>
      <c r="BD400" s="408"/>
      <c r="BE400" s="492"/>
      <c r="BF400" s="408"/>
      <c r="BG400" s="408"/>
      <c r="BH400" s="408"/>
      <c r="BI400" s="408"/>
      <c r="BJ400" s="408"/>
      <c r="BK400" s="408"/>
      <c r="BL400" s="411"/>
      <c r="BM400" s="486"/>
      <c r="BN400" s="486"/>
      <c r="BO400" s="764"/>
    </row>
    <row r="401" spans="1:67" ht="114.75">
      <c r="A401" s="748"/>
      <c r="B401" s="751"/>
      <c r="C401" s="751"/>
      <c r="D401" s="682"/>
      <c r="E401" s="682"/>
      <c r="F401" s="483"/>
      <c r="G401" s="486"/>
      <c r="H401" s="487"/>
      <c r="I401" s="736"/>
      <c r="J401" s="463"/>
      <c r="K401" s="736"/>
      <c r="L401" s="408"/>
      <c r="M401" s="458"/>
      <c r="N401" s="408"/>
      <c r="O401" s="408"/>
      <c r="P401" s="486"/>
      <c r="Q401" s="411"/>
      <c r="R401" s="486"/>
      <c r="S401" s="455"/>
      <c r="T401" s="486"/>
      <c r="U401" s="455"/>
      <c r="V401" s="486"/>
      <c r="W401" s="455"/>
      <c r="X401" s="458"/>
      <c r="Y401" s="455"/>
      <c r="Z401" s="455"/>
      <c r="AA401" s="464"/>
      <c r="AB401" s="243">
        <v>3</v>
      </c>
      <c r="AC401" s="309" t="s">
        <v>2395</v>
      </c>
      <c r="AD401" s="239">
        <v>3</v>
      </c>
      <c r="AE401" s="234" t="s">
        <v>2396</v>
      </c>
      <c r="AF401" s="245" t="str">
        <f t="shared" si="25"/>
        <v>Probabilidad</v>
      </c>
      <c r="AG401" s="246" t="s">
        <v>250</v>
      </c>
      <c r="AH401" s="241">
        <f t="shared" si="24"/>
        <v>0.15</v>
      </c>
      <c r="AI401" s="246" t="s">
        <v>98</v>
      </c>
      <c r="AJ401" s="241">
        <f t="shared" si="26"/>
        <v>0.15</v>
      </c>
      <c r="AK401" s="247">
        <f t="shared" si="27"/>
        <v>0.3</v>
      </c>
      <c r="AL401" s="248">
        <f>IFERROR(IF(AND(AF400="Probabilidad",AF401="Probabilidad"),(AL400-(+AL400*AK401)),IF(AND(AF400="Impacto",AF401="Probabilidad"),(AL399-(+AL399*AK401)),IF(AF401="Impacto",AL400,""))),"")</f>
        <v>0.23519999999999996</v>
      </c>
      <c r="AM401" s="248">
        <f>IFERROR(IF(AND(AF400="Impacto",AF401="Impacto"),(AM400-(+AM400*AK401)),IF(AND(AF400="Probabilidad",AF401="Impacto"),(AM399-(+AM399*AK401)),IF(AF401="Probabilidad",AM400,""))),"")</f>
        <v>0.4</v>
      </c>
      <c r="AN401" s="249" t="s">
        <v>99</v>
      </c>
      <c r="AO401" s="249" t="s">
        <v>100</v>
      </c>
      <c r="AP401" s="249" t="s">
        <v>101</v>
      </c>
      <c r="AQ401" s="487"/>
      <c r="AR401" s="463"/>
      <c r="AS401" s="463"/>
      <c r="AT401" s="464"/>
      <c r="AU401" s="463"/>
      <c r="AV401" s="463"/>
      <c r="AW401" s="464"/>
      <c r="AX401" s="464"/>
      <c r="AY401" s="464"/>
      <c r="AZ401" s="736"/>
      <c r="BA401" s="738"/>
      <c r="BB401" s="486"/>
      <c r="BC401" s="408"/>
      <c r="BD401" s="408"/>
      <c r="BE401" s="492"/>
      <c r="BF401" s="408"/>
      <c r="BG401" s="408"/>
      <c r="BH401" s="408"/>
      <c r="BI401" s="408"/>
      <c r="BJ401" s="408"/>
      <c r="BK401" s="408"/>
      <c r="BL401" s="411"/>
      <c r="BM401" s="486"/>
      <c r="BN401" s="486"/>
      <c r="BO401" s="764"/>
    </row>
    <row r="402" spans="1:67" ht="69.75">
      <c r="A402" s="748"/>
      <c r="B402" s="751"/>
      <c r="C402" s="751"/>
      <c r="D402" s="682" t="s">
        <v>1470</v>
      </c>
      <c r="E402" s="682" t="s">
        <v>499</v>
      </c>
      <c r="F402" s="483">
        <v>2</v>
      </c>
      <c r="G402" s="408" t="s">
        <v>2383</v>
      </c>
      <c r="H402" s="487" t="s">
        <v>1543</v>
      </c>
      <c r="I402" s="736" t="s">
        <v>1487</v>
      </c>
      <c r="J402" s="463" t="s">
        <v>2397</v>
      </c>
      <c r="K402" s="736" t="s">
        <v>192</v>
      </c>
      <c r="L402" s="408" t="s">
        <v>408</v>
      </c>
      <c r="M402" s="458" t="s">
        <v>1475</v>
      </c>
      <c r="N402" s="408" t="s">
        <v>2398</v>
      </c>
      <c r="O402" s="408" t="s">
        <v>2399</v>
      </c>
      <c r="P402" s="486" t="s">
        <v>114</v>
      </c>
      <c r="Q402" s="411" t="s">
        <v>114</v>
      </c>
      <c r="R402" s="486" t="s">
        <v>233</v>
      </c>
      <c r="S402" s="455">
        <f>IF(R402="Muy Alta",100%,IF(R402="Alta",80%,IF(R402="Media",60%,IF(R402="Baja",40%,IF(R402="Muy Baja",20%,"")))))</f>
        <v>0.8</v>
      </c>
      <c r="T402" s="486" t="s">
        <v>125</v>
      </c>
      <c r="U402" s="455">
        <f>IF(T402="Catastrófico",100%,IF(T402="Mayor",80%,IF(T402="Moderado",60%,IF(T402="Menor",40%,IF(T402="Leve",20%,"")))))</f>
        <v>0.2</v>
      </c>
      <c r="V402" s="486" t="s">
        <v>125</v>
      </c>
      <c r="W402" s="455">
        <f>IF(V402="Catastrófico",100%,IF(V402="Mayor",80%,IF(V402="Moderado",60%,IF(V402="Menor",40%,IF(V402="Leve",20%,"")))))</f>
        <v>0.2</v>
      </c>
      <c r="X402" s="458" t="str">
        <f>IF(Y402=100%,"Catastrófico",IF(Y402=80%,"Mayor",IF(Y402=60%,"Moderado",IF(Y402=40%,"Menor",IF(Y402=20%,"Leve","")))))</f>
        <v>Leve</v>
      </c>
      <c r="Y402" s="455">
        <f>IF(AND(U402="",W402=""),"",MAX(U402,W402))</f>
        <v>0.2</v>
      </c>
      <c r="Z402" s="455" t="str">
        <f>CONCATENATE(R402,X402)</f>
        <v>AltaLeve</v>
      </c>
      <c r="AA402" s="464" t="str">
        <f>IF(Z402="Muy AltaLeve","Alto",IF(Z402="Muy AltaMenor","Alto",IF(Z402="Muy AltaModerado","Alto",IF(Z402="Muy AltaMayor","Alto",IF(Z402="Muy AltaCatastrófico","Extremo",IF(Z402="AltaLeve","Moderado",IF(Z402="AltaMenor","Moderado",IF(Z402="AltaModerado","Alto",IF(Z402="AltaMayor","Alto",IF(Z402="AltaCatastrófico","Extremo",IF(Z402="MediaLeve","Moderado",IF(Z402="MediaMenor","Moderado",IF(Z402="MediaModerado","Moderado",IF(Z402="MediaMayor","Alto",IF(Z402="MediaCatastrófico","Extremo",IF(Z402="BajaLeve","Bajo",IF(Z402="BajaMenor","Moderado",IF(Z402="BajaModerado","Moderado",IF(Z402="BajaMayor","Alto",IF(Z402="BajaCatastrófico","Extremo",IF(Z402="Muy BajaLeve","Bajo",IF(Z402="Muy BajaMenor","Bajo",IF(Z402="Muy BajaModerado","Moderado",IF(Z402="Muy BajaMayor","Alto",IF(Z402="Muy BajaCatastrófico","Extremo","")))))))))))))))))))))))))</f>
        <v>Moderado</v>
      </c>
      <c r="AB402" s="243">
        <v>1</v>
      </c>
      <c r="AC402" s="314" t="s">
        <v>1662</v>
      </c>
      <c r="AD402" s="239">
        <v>3</v>
      </c>
      <c r="AE402" s="234" t="s">
        <v>1664</v>
      </c>
      <c r="AF402" s="245" t="str">
        <f t="shared" si="25"/>
        <v>Probabilidad</v>
      </c>
      <c r="AG402" s="246" t="s">
        <v>97</v>
      </c>
      <c r="AH402" s="241">
        <f t="shared" si="24"/>
        <v>0.25</v>
      </c>
      <c r="AI402" s="246" t="s">
        <v>98</v>
      </c>
      <c r="AJ402" s="241">
        <f t="shared" si="26"/>
        <v>0.15</v>
      </c>
      <c r="AK402" s="247">
        <f t="shared" si="27"/>
        <v>0.4</v>
      </c>
      <c r="AL402" s="248">
        <f>IFERROR(IF(AF402="Probabilidad",(S402-(+S402*AK402)),IF(AF402="Impacto",S402,"")),"")</f>
        <v>0.48</v>
      </c>
      <c r="AM402" s="248">
        <f>IFERROR(IF(AF402="Impacto",(Y402-(+Y402*AK402)),IF(AF402="Probabilidad",Y402,"")),"")</f>
        <v>0.2</v>
      </c>
      <c r="AN402" s="249" t="s">
        <v>2373</v>
      </c>
      <c r="AO402" s="249" t="s">
        <v>100</v>
      </c>
      <c r="AP402" s="249" t="s">
        <v>101</v>
      </c>
      <c r="AQ402" s="487" t="s">
        <v>2388</v>
      </c>
      <c r="AR402" s="462">
        <f>S402</f>
        <v>0.8</v>
      </c>
      <c r="AS402" s="462">
        <f>IF(AL402="","",MIN(AL402:AL407))</f>
        <v>0.12095999999999998</v>
      </c>
      <c r="AT402" s="464" t="str">
        <f>IFERROR(IF(AS402="","",IF(AS402&lt;=0.2,"Muy Baja",IF(AS402&lt;=0.4,"Baja",IF(AS402&lt;=0.6,"Media",IF(AS402&lt;=0.8,"Alta","Muy Alta"))))),"")</f>
        <v>Muy Baja</v>
      </c>
      <c r="AU402" s="462">
        <f>Y402</f>
        <v>0.2</v>
      </c>
      <c r="AV402" s="462">
        <f>IF(AM402="","",MIN(AM402:AM407))</f>
        <v>0.11250000000000002</v>
      </c>
      <c r="AW402" s="464" t="str">
        <f>IFERROR(IF(AV402="","",IF(AV402&lt;=0.2,"Leve",IF(AV402&lt;=0.4,"Menor",IF(AV402&lt;=0.6,"Moderado",IF(AV402&lt;=0.8,"Mayor","Catastrófico"))))),"")</f>
        <v>Leve</v>
      </c>
      <c r="AX402" s="464" t="str">
        <f>AA402</f>
        <v>Moderado</v>
      </c>
      <c r="AY402" s="464" t="str">
        <f>IFERROR(IF(OR(AND(AT402="Muy Baja",AW402="Leve"),AND(AT402="Muy Baja",AW402="Menor"),AND(AT402="Baja",AW402="Leve")),"Bajo",IF(OR(AND(AT402="Muy baja",AW402="Moderado"),AND(AT402="Baja",AW402="Menor"),AND(AT402="Baja",AW402="Moderado"),AND(AT402="Media",AW402="Leve"),AND(AT402="Media",AW402="Menor"),AND(AT402="Media",AW402="Moderado"),AND(AT402="Alta",AW402="Leve"),AND(AT402="Alta",AW402="Menor")),"Moderado",IF(OR(AND(AT402="Muy Baja",AW402="Mayor"),AND(AT402="Baja",AW402="Mayor"),AND(AT402="Media",AW402="Mayor"),AND(AT402="Alta",AW402="Moderado"),AND(AT402="Alta",AW402="Mayor"),AND(AT402="Muy Alta",AW402="Leve"),AND(AT402="Muy Alta",AW402="Menor"),AND(AT402="Muy Alta",AW402="Moderado"),AND(AT402="Muy Alta",AW402="Mayor")),"Alto",IF(OR(AND(AT402="Muy Baja",AW402="Catastrófico"),AND(AT402="Baja",AW402="Catastrófico"),AND(AT402="Media",AW402="Catastrófico"),AND(AT402="Alta",AW402="Catastrófico"),AND(AT402="Muy Alta",AW402="Catastrófico")),"Extremo","")))),"")</f>
        <v>Bajo</v>
      </c>
      <c r="AZ402" s="736" t="s">
        <v>132</v>
      </c>
      <c r="BA402" s="408" t="s">
        <v>114</v>
      </c>
      <c r="BB402" s="408" t="s">
        <v>114</v>
      </c>
      <c r="BC402" s="408" t="s">
        <v>114</v>
      </c>
      <c r="BD402" s="408" t="s">
        <v>114</v>
      </c>
      <c r="BE402" s="408" t="s">
        <v>114</v>
      </c>
      <c r="BF402" s="408"/>
      <c r="BG402" s="408"/>
      <c r="BH402" s="416" t="s">
        <v>114</v>
      </c>
      <c r="BI402" s="416"/>
      <c r="BJ402" s="416"/>
      <c r="BK402" s="416"/>
      <c r="BL402" s="416" t="s">
        <v>219</v>
      </c>
      <c r="BM402" s="408" t="s">
        <v>401</v>
      </c>
      <c r="BN402" s="408" t="s">
        <v>133</v>
      </c>
      <c r="BO402" s="673" t="s">
        <v>133</v>
      </c>
    </row>
    <row r="403" spans="1:67" ht="114.75">
      <c r="A403" s="748"/>
      <c r="B403" s="751"/>
      <c r="C403" s="751"/>
      <c r="D403" s="682"/>
      <c r="E403" s="682"/>
      <c r="F403" s="483"/>
      <c r="G403" s="408"/>
      <c r="H403" s="487"/>
      <c r="I403" s="736"/>
      <c r="J403" s="463"/>
      <c r="K403" s="736"/>
      <c r="L403" s="408"/>
      <c r="M403" s="458"/>
      <c r="N403" s="408"/>
      <c r="O403" s="408"/>
      <c r="P403" s="486"/>
      <c r="Q403" s="411"/>
      <c r="R403" s="486"/>
      <c r="S403" s="455"/>
      <c r="T403" s="486"/>
      <c r="U403" s="455"/>
      <c r="V403" s="486"/>
      <c r="W403" s="455"/>
      <c r="X403" s="458"/>
      <c r="Y403" s="455"/>
      <c r="Z403" s="455"/>
      <c r="AA403" s="464"/>
      <c r="AB403" s="243">
        <v>2</v>
      </c>
      <c r="AC403" s="314" t="s">
        <v>2395</v>
      </c>
      <c r="AD403" s="239">
        <v>4</v>
      </c>
      <c r="AE403" s="234" t="s">
        <v>1529</v>
      </c>
      <c r="AF403" s="255" t="str">
        <f>IF(OR(AG403="Preventivo",AG403="Detectivo"),"Probabilidad",IF(AG403="Correctivo","Impacto",""))</f>
        <v>Probabilidad</v>
      </c>
      <c r="AG403" s="249" t="s">
        <v>250</v>
      </c>
      <c r="AH403" s="241">
        <f t="shared" si="24"/>
        <v>0.15</v>
      </c>
      <c r="AI403" s="249" t="s">
        <v>98</v>
      </c>
      <c r="AJ403" s="241">
        <f t="shared" si="26"/>
        <v>0.15</v>
      </c>
      <c r="AK403" s="247">
        <f t="shared" si="27"/>
        <v>0.3</v>
      </c>
      <c r="AL403" s="256">
        <f>IFERROR(IF(AND(AF402="Probabilidad",AF403="Probabilidad"),(AL402-(+AL402*AK403)),IF(AF403="Probabilidad",(S402-(+S402*AK403)),IF(AF403="Impacto",AL402,""))),"")</f>
        <v>0.33599999999999997</v>
      </c>
      <c r="AM403" s="256">
        <f>IFERROR(IF(AND(AF402="Impacto",AF403="Impacto"),(AM402-(+AM402*AK403)),IF(AF403="Impacto",(Y402-(+Y402*AK403)),IF(AF403="Probabilidad",AM402,""))),"")</f>
        <v>0.2</v>
      </c>
      <c r="AN403" s="249" t="s">
        <v>2373</v>
      </c>
      <c r="AO403" s="249" t="s">
        <v>100</v>
      </c>
      <c r="AP403" s="249" t="s">
        <v>101</v>
      </c>
      <c r="AQ403" s="487"/>
      <c r="AR403" s="463"/>
      <c r="AS403" s="463"/>
      <c r="AT403" s="464"/>
      <c r="AU403" s="463"/>
      <c r="AV403" s="463"/>
      <c r="AW403" s="464"/>
      <c r="AX403" s="464"/>
      <c r="AY403" s="464"/>
      <c r="AZ403" s="736"/>
      <c r="BA403" s="408"/>
      <c r="BB403" s="408"/>
      <c r="BC403" s="408"/>
      <c r="BD403" s="408"/>
      <c r="BE403" s="408"/>
      <c r="BF403" s="408"/>
      <c r="BG403" s="408"/>
      <c r="BH403" s="416"/>
      <c r="BI403" s="416"/>
      <c r="BJ403" s="416"/>
      <c r="BK403" s="416"/>
      <c r="BL403" s="416"/>
      <c r="BM403" s="408"/>
      <c r="BN403" s="408"/>
      <c r="BO403" s="673"/>
    </row>
    <row r="404" spans="1:67" ht="153">
      <c r="A404" s="748"/>
      <c r="B404" s="751"/>
      <c r="C404" s="751"/>
      <c r="D404" s="682"/>
      <c r="E404" s="682"/>
      <c r="F404" s="483"/>
      <c r="G404" s="408"/>
      <c r="H404" s="487"/>
      <c r="I404" s="736"/>
      <c r="J404" s="463"/>
      <c r="K404" s="736"/>
      <c r="L404" s="408"/>
      <c r="M404" s="458"/>
      <c r="N404" s="408"/>
      <c r="O404" s="408"/>
      <c r="P404" s="486"/>
      <c r="Q404" s="411"/>
      <c r="R404" s="486"/>
      <c r="S404" s="455"/>
      <c r="T404" s="486"/>
      <c r="U404" s="455"/>
      <c r="V404" s="486"/>
      <c r="W404" s="455"/>
      <c r="X404" s="458"/>
      <c r="Y404" s="455"/>
      <c r="Z404" s="455"/>
      <c r="AA404" s="464"/>
      <c r="AB404" s="243">
        <v>3</v>
      </c>
      <c r="AC404" s="315" t="s">
        <v>1672</v>
      </c>
      <c r="AD404" s="239" t="s">
        <v>376</v>
      </c>
      <c r="AE404" s="264" t="s">
        <v>1673</v>
      </c>
      <c r="AF404" s="245" t="str">
        <f>IF(OR(AG404="Preventivo",AG404="Detectivo"),"Probabilidad",IF(AG404="Correctivo","Impacto",""))</f>
        <v>Probabilidad</v>
      </c>
      <c r="AG404" s="246" t="s">
        <v>97</v>
      </c>
      <c r="AH404" s="241">
        <f t="shared" si="24"/>
        <v>0.25</v>
      </c>
      <c r="AI404" s="246" t="s">
        <v>98</v>
      </c>
      <c r="AJ404" s="241">
        <f t="shared" si="26"/>
        <v>0.15</v>
      </c>
      <c r="AK404" s="247">
        <f t="shared" si="27"/>
        <v>0.4</v>
      </c>
      <c r="AL404" s="248">
        <f>IFERROR(IF(AND(AF403="Probabilidad",AF404="Probabilidad"),(AL403-(+AL403*AK404)),IF(AND(AF403="Impacto",AF404="Probabilidad"),(AL402-(+AL402*AK404)),IF(AF404="Impacto",AL403,""))),"")</f>
        <v>0.20159999999999997</v>
      </c>
      <c r="AM404" s="248">
        <f>IFERROR(IF(AND(AF403="Impacto",AF404="Impacto"),(AM403-(+AM403*AK404)),IF(AND(AF403="Probabilidad",AF404="Impacto"),(AM402-(+AM402*AK404)),IF(AF404="Probabilidad",AM403,""))),"")</f>
        <v>0.2</v>
      </c>
      <c r="AN404" s="249" t="s">
        <v>2373</v>
      </c>
      <c r="AO404" s="249" t="s">
        <v>100</v>
      </c>
      <c r="AP404" s="249" t="s">
        <v>101</v>
      </c>
      <c r="AQ404" s="487"/>
      <c r="AR404" s="463"/>
      <c r="AS404" s="463"/>
      <c r="AT404" s="464"/>
      <c r="AU404" s="463"/>
      <c r="AV404" s="463"/>
      <c r="AW404" s="464"/>
      <c r="AX404" s="464"/>
      <c r="AY404" s="464"/>
      <c r="AZ404" s="736"/>
      <c r="BA404" s="408"/>
      <c r="BB404" s="408"/>
      <c r="BC404" s="408"/>
      <c r="BD404" s="408"/>
      <c r="BE404" s="408"/>
      <c r="BF404" s="408"/>
      <c r="BG404" s="408"/>
      <c r="BH404" s="416"/>
      <c r="BI404" s="416"/>
      <c r="BJ404" s="416"/>
      <c r="BK404" s="416"/>
      <c r="BL404" s="416"/>
      <c r="BM404" s="408"/>
      <c r="BN404" s="408"/>
      <c r="BO404" s="673"/>
    </row>
    <row r="405" spans="1:67" ht="89.25">
      <c r="A405" s="748"/>
      <c r="B405" s="751"/>
      <c r="C405" s="751"/>
      <c r="D405" s="682"/>
      <c r="E405" s="682"/>
      <c r="F405" s="483"/>
      <c r="G405" s="408"/>
      <c r="H405" s="487"/>
      <c r="I405" s="736"/>
      <c r="J405" s="463"/>
      <c r="K405" s="736"/>
      <c r="L405" s="408"/>
      <c r="M405" s="458"/>
      <c r="N405" s="408"/>
      <c r="O405" s="408"/>
      <c r="P405" s="486"/>
      <c r="Q405" s="411"/>
      <c r="R405" s="486"/>
      <c r="S405" s="455"/>
      <c r="T405" s="486"/>
      <c r="U405" s="455"/>
      <c r="V405" s="486"/>
      <c r="W405" s="455"/>
      <c r="X405" s="458"/>
      <c r="Y405" s="455"/>
      <c r="Z405" s="455"/>
      <c r="AA405" s="464"/>
      <c r="AB405" s="243">
        <v>4</v>
      </c>
      <c r="AC405" s="315" t="s">
        <v>2400</v>
      </c>
      <c r="AD405" s="239" t="s">
        <v>376</v>
      </c>
      <c r="AE405" s="234" t="s">
        <v>1664</v>
      </c>
      <c r="AF405" s="245" t="str">
        <f t="shared" si="25"/>
        <v>Impacto</v>
      </c>
      <c r="AG405" s="246" t="s">
        <v>294</v>
      </c>
      <c r="AH405" s="241">
        <f t="shared" si="24"/>
        <v>0.1</v>
      </c>
      <c r="AI405" s="246" t="s">
        <v>98</v>
      </c>
      <c r="AJ405" s="241">
        <f t="shared" si="26"/>
        <v>0.15</v>
      </c>
      <c r="AK405" s="247">
        <f t="shared" si="27"/>
        <v>0.25</v>
      </c>
      <c r="AL405" s="248">
        <f>IFERROR(IF(AND(AF404="Probabilidad",AF405="Probabilidad"),(AL404-(+AL404*AK405)),IF(AND(AF404="Impacto",AF405="Probabilidad"),(AL403-(+AL403*AK405)),IF(AF405="Impacto",AL404,""))),"")</f>
        <v>0.20159999999999997</v>
      </c>
      <c r="AM405" s="248">
        <f>IFERROR(IF(AND(AF404="Impacto",AF405="Impacto"),(AM404-(+AM404*AK405)),IF(AND(AF404="Probabilidad",AF405="Impacto"),(AM403-(+AM403*AK405)),IF(AF405="Probabilidad",AM404,""))),"")</f>
        <v>0.15000000000000002</v>
      </c>
      <c r="AN405" s="249" t="s">
        <v>2373</v>
      </c>
      <c r="AO405" s="249" t="s">
        <v>100</v>
      </c>
      <c r="AP405" s="249" t="s">
        <v>101</v>
      </c>
      <c r="AQ405" s="487"/>
      <c r="AR405" s="463"/>
      <c r="AS405" s="463"/>
      <c r="AT405" s="464"/>
      <c r="AU405" s="463"/>
      <c r="AV405" s="463"/>
      <c r="AW405" s="464"/>
      <c r="AX405" s="464"/>
      <c r="AY405" s="464"/>
      <c r="AZ405" s="736"/>
      <c r="BA405" s="408"/>
      <c r="BB405" s="408"/>
      <c r="BC405" s="408"/>
      <c r="BD405" s="408"/>
      <c r="BE405" s="408"/>
      <c r="BF405" s="408"/>
      <c r="BG405" s="408"/>
      <c r="BH405" s="416"/>
      <c r="BI405" s="416"/>
      <c r="BJ405" s="416"/>
      <c r="BK405" s="416"/>
      <c r="BL405" s="416"/>
      <c r="BM405" s="408"/>
      <c r="BN405" s="408"/>
      <c r="BO405" s="673"/>
    </row>
    <row r="406" spans="1:67" ht="114.75">
      <c r="A406" s="748"/>
      <c r="B406" s="751"/>
      <c r="C406" s="751"/>
      <c r="D406" s="682"/>
      <c r="E406" s="682"/>
      <c r="F406" s="483"/>
      <c r="G406" s="408"/>
      <c r="H406" s="487"/>
      <c r="I406" s="736"/>
      <c r="J406" s="463"/>
      <c r="K406" s="736"/>
      <c r="L406" s="408"/>
      <c r="M406" s="458"/>
      <c r="N406" s="408"/>
      <c r="O406" s="408"/>
      <c r="P406" s="486"/>
      <c r="Q406" s="411"/>
      <c r="R406" s="486"/>
      <c r="S406" s="455"/>
      <c r="T406" s="486"/>
      <c r="U406" s="455"/>
      <c r="V406" s="486"/>
      <c r="W406" s="455"/>
      <c r="X406" s="458"/>
      <c r="Y406" s="455"/>
      <c r="Z406" s="455"/>
      <c r="AA406" s="464"/>
      <c r="AB406" s="243">
        <v>5</v>
      </c>
      <c r="AC406" s="314" t="s">
        <v>2381</v>
      </c>
      <c r="AD406" s="239" t="s">
        <v>376</v>
      </c>
      <c r="AE406" s="234" t="s">
        <v>1664</v>
      </c>
      <c r="AF406" s="245" t="str">
        <f t="shared" si="25"/>
        <v>Probabilidad</v>
      </c>
      <c r="AG406" s="246" t="s">
        <v>97</v>
      </c>
      <c r="AH406" s="241">
        <f t="shared" si="24"/>
        <v>0.25</v>
      </c>
      <c r="AI406" s="246" t="s">
        <v>98</v>
      </c>
      <c r="AJ406" s="241">
        <f t="shared" si="26"/>
        <v>0.15</v>
      </c>
      <c r="AK406" s="247">
        <f t="shared" si="27"/>
        <v>0.4</v>
      </c>
      <c r="AL406" s="248">
        <f>IFERROR(IF(AND(AF405="Probabilidad",AF406="Probabilidad"),(AL405-(+AL405*AK406)),IF(AND(AF405="Impacto",AF406="Probabilidad"),(AL404-(+AL404*AK406)),IF(AF406="Impacto",AL405,""))),"")</f>
        <v>0.12095999999999998</v>
      </c>
      <c r="AM406" s="248">
        <f>IFERROR(IF(AND(AF405="Impacto",AF406="Impacto"),(AM405-(+AM405*AK406)),IF(AND(AF405="Probabilidad",AF406="Impacto"),(AM404-(+AM404*AK406)),IF(AF406="Probabilidad",AM405,""))),"")</f>
        <v>0.15000000000000002</v>
      </c>
      <c r="AN406" s="249" t="s">
        <v>2373</v>
      </c>
      <c r="AO406" s="249" t="s">
        <v>100</v>
      </c>
      <c r="AP406" s="249" t="s">
        <v>101</v>
      </c>
      <c r="AQ406" s="487"/>
      <c r="AR406" s="463"/>
      <c r="AS406" s="463"/>
      <c r="AT406" s="464"/>
      <c r="AU406" s="463"/>
      <c r="AV406" s="463"/>
      <c r="AW406" s="464"/>
      <c r="AX406" s="464"/>
      <c r="AY406" s="464"/>
      <c r="AZ406" s="736"/>
      <c r="BA406" s="408"/>
      <c r="BB406" s="408"/>
      <c r="BC406" s="408"/>
      <c r="BD406" s="408"/>
      <c r="BE406" s="408"/>
      <c r="BF406" s="408"/>
      <c r="BG406" s="408"/>
      <c r="BH406" s="416"/>
      <c r="BI406" s="416"/>
      <c r="BJ406" s="416"/>
      <c r="BK406" s="416"/>
      <c r="BL406" s="416"/>
      <c r="BM406" s="408"/>
      <c r="BN406" s="408"/>
      <c r="BO406" s="673"/>
    </row>
    <row r="407" spans="1:67" ht="114.75">
      <c r="A407" s="748"/>
      <c r="B407" s="751"/>
      <c r="C407" s="751"/>
      <c r="D407" s="682"/>
      <c r="E407" s="682"/>
      <c r="F407" s="483"/>
      <c r="G407" s="408"/>
      <c r="H407" s="487"/>
      <c r="I407" s="736"/>
      <c r="J407" s="463"/>
      <c r="K407" s="736"/>
      <c r="L407" s="408"/>
      <c r="M407" s="458"/>
      <c r="N407" s="408"/>
      <c r="O407" s="408"/>
      <c r="P407" s="486"/>
      <c r="Q407" s="411"/>
      <c r="R407" s="486"/>
      <c r="S407" s="455"/>
      <c r="T407" s="486"/>
      <c r="U407" s="455"/>
      <c r="V407" s="486"/>
      <c r="W407" s="455"/>
      <c r="X407" s="458"/>
      <c r="Y407" s="455"/>
      <c r="Z407" s="455"/>
      <c r="AA407" s="464"/>
      <c r="AB407" s="243">
        <v>6</v>
      </c>
      <c r="AC407" s="314" t="s">
        <v>2381</v>
      </c>
      <c r="AD407" s="239" t="s">
        <v>376</v>
      </c>
      <c r="AE407" s="234" t="s">
        <v>1664</v>
      </c>
      <c r="AF407" s="245" t="str">
        <f t="shared" si="25"/>
        <v>Impacto</v>
      </c>
      <c r="AG407" s="246" t="s">
        <v>294</v>
      </c>
      <c r="AH407" s="241">
        <f t="shared" si="24"/>
        <v>0.1</v>
      </c>
      <c r="AI407" s="246" t="s">
        <v>98</v>
      </c>
      <c r="AJ407" s="241">
        <f t="shared" si="26"/>
        <v>0.15</v>
      </c>
      <c r="AK407" s="247">
        <f t="shared" si="27"/>
        <v>0.25</v>
      </c>
      <c r="AL407" s="248">
        <f>IFERROR(IF(AND(AF406="Probabilidad",AF407="Probabilidad"),(AL406-(+AL406*AK407)),IF(AND(AF406="Impacto",AF407="Probabilidad"),(AL405-(+AL405*AK407)),IF(AF407="Impacto",AL406,""))),"")</f>
        <v>0.12095999999999998</v>
      </c>
      <c r="AM407" s="248">
        <f>IFERROR(IF(AND(AF406="Impacto",AF407="Impacto"),(AM406-(+AM406*AK407)),IF(AND(AF406="Probabilidad",AF407="Impacto"),(AM405-(+AM405*AK407)),IF(AF407="Probabilidad",AM406,""))),"")</f>
        <v>0.11250000000000002</v>
      </c>
      <c r="AN407" s="249" t="s">
        <v>2373</v>
      </c>
      <c r="AO407" s="249" t="s">
        <v>100</v>
      </c>
      <c r="AP407" s="249" t="s">
        <v>101</v>
      </c>
      <c r="AQ407" s="487"/>
      <c r="AR407" s="463"/>
      <c r="AS407" s="463"/>
      <c r="AT407" s="464"/>
      <c r="AU407" s="463"/>
      <c r="AV407" s="463"/>
      <c r="AW407" s="464"/>
      <c r="AX407" s="464"/>
      <c r="AY407" s="464"/>
      <c r="AZ407" s="736"/>
      <c r="BA407" s="408"/>
      <c r="BB407" s="408"/>
      <c r="BC407" s="408"/>
      <c r="BD407" s="408"/>
      <c r="BE407" s="408"/>
      <c r="BF407" s="408"/>
      <c r="BG407" s="408"/>
      <c r="BH407" s="416"/>
      <c r="BI407" s="416"/>
      <c r="BJ407" s="416"/>
      <c r="BK407" s="416"/>
      <c r="BL407" s="416"/>
      <c r="BM407" s="408"/>
      <c r="BN407" s="408"/>
      <c r="BO407" s="673"/>
    </row>
    <row r="408" spans="1:67" ht="76.5">
      <c r="A408" s="748"/>
      <c r="B408" s="751"/>
      <c r="C408" s="751"/>
      <c r="D408" s="682" t="s">
        <v>1470</v>
      </c>
      <c r="E408" s="682" t="s">
        <v>499</v>
      </c>
      <c r="F408" s="483">
        <v>3</v>
      </c>
      <c r="G408" s="408" t="s">
        <v>2401</v>
      </c>
      <c r="H408" s="487" t="s">
        <v>1501</v>
      </c>
      <c r="I408" s="736" t="s">
        <v>1473</v>
      </c>
      <c r="J408" s="463" t="s">
        <v>2402</v>
      </c>
      <c r="K408" s="736" t="s">
        <v>192</v>
      </c>
      <c r="L408" s="408" t="s">
        <v>408</v>
      </c>
      <c r="M408" s="458" t="s">
        <v>1475</v>
      </c>
      <c r="N408" s="408" t="s">
        <v>2370</v>
      </c>
      <c r="O408" s="408" t="s">
        <v>2371</v>
      </c>
      <c r="P408" s="486" t="s">
        <v>114</v>
      </c>
      <c r="Q408" s="411" t="s">
        <v>114</v>
      </c>
      <c r="R408" s="486" t="s">
        <v>91</v>
      </c>
      <c r="S408" s="455">
        <f>IF(R408="Muy Alta",100%,IF(R408="Alta",80%,IF(R408="Media",60%,IF(R408="Baja",40%,IF(R408="Muy Baja",20%,"")))))</f>
        <v>0.6</v>
      </c>
      <c r="T408" s="486" t="s">
        <v>125</v>
      </c>
      <c r="U408" s="455">
        <f>IF(T408="Catastrófico",100%,IF(T408="Mayor",80%,IF(T408="Moderado",60%,IF(T408="Menor",40%,IF(T408="Leve",20%,"")))))</f>
        <v>0.2</v>
      </c>
      <c r="V408" s="486" t="s">
        <v>130</v>
      </c>
      <c r="W408" s="455">
        <f>IF(V408="Catastrófico",100%,IF(V408="Mayor",80%,IF(V408="Moderado",60%,IF(V408="Menor",40%,IF(V408="Leve",20%,"")))))</f>
        <v>0.6</v>
      </c>
      <c r="X408" s="458" t="str">
        <f>IF(Y408=100%,"Catastrófico",IF(Y408=80%,"Mayor",IF(Y408=60%,"Moderado",IF(Y408=40%,"Menor",IF(Y408=20%,"Leve","")))))</f>
        <v>Moderado</v>
      </c>
      <c r="Y408" s="455">
        <f>IF(AND(U408="",W408=""),"",MAX(U408,W408))</f>
        <v>0.6</v>
      </c>
      <c r="Z408" s="455" t="str">
        <f>CONCATENATE(R408,X408)</f>
        <v>MediaModerado</v>
      </c>
      <c r="AA408" s="464" t="str">
        <f>IF(Z408="Muy AltaLeve","Alto",IF(Z408="Muy AltaMenor","Alto",IF(Z408="Muy AltaModerado","Alto",IF(Z408="Muy AltaMayor","Alto",IF(Z408="Muy AltaCatastrófico","Extremo",IF(Z408="AltaLeve","Moderado",IF(Z408="AltaMenor","Moderado",IF(Z408="AltaModerado","Alto",IF(Z408="AltaMayor","Alto",IF(Z408="AltaCatastrófico","Extremo",IF(Z408="MediaLeve","Moderado",IF(Z408="MediaMenor","Moderado",IF(Z408="MediaModerado","Moderado",IF(Z408="MediaMayor","Alto",IF(Z408="MediaCatastrófico","Extremo",IF(Z408="BajaLeve","Bajo",IF(Z408="BajaMenor","Moderado",IF(Z408="BajaModerado","Moderado",IF(Z408="BajaMayor","Alto",IF(Z408="BajaCatastrófico","Extremo",IF(Z408="Muy BajaLeve","Bajo",IF(Z408="Muy BajaMenor","Bajo",IF(Z408="Muy BajaModerado","Moderado",IF(Z408="Muy BajaMayor","Alto",IF(Z408="Muy BajaCatastrófico","Extremo","")))))))))))))))))))))))))</f>
        <v>Moderado</v>
      </c>
      <c r="AB408" s="243">
        <v>1</v>
      </c>
      <c r="AC408" s="309" t="s">
        <v>2372</v>
      </c>
      <c r="AD408" s="259">
        <v>2</v>
      </c>
      <c r="AE408" s="312" t="s">
        <v>1940</v>
      </c>
      <c r="AF408" s="245" t="str">
        <f t="shared" si="25"/>
        <v>Probabilidad</v>
      </c>
      <c r="AG408" s="246" t="s">
        <v>250</v>
      </c>
      <c r="AH408" s="241">
        <f t="shared" si="24"/>
        <v>0.15</v>
      </c>
      <c r="AI408" s="246" t="s">
        <v>710</v>
      </c>
      <c r="AJ408" s="241">
        <f t="shared" si="26"/>
        <v>0.25</v>
      </c>
      <c r="AK408" s="247">
        <f t="shared" si="27"/>
        <v>0.4</v>
      </c>
      <c r="AL408" s="248">
        <f>IFERROR(IF(AF408="Probabilidad",(S408-(+S408*AK408)),IF(AF408="Impacto",S408,"")),"")</f>
        <v>0.36</v>
      </c>
      <c r="AM408" s="248">
        <f>IFERROR(IF(AF408="Impacto",(Y408-(+Y408*AK408)),IF(AF408="Probabilidad",Y408,"")),"")</f>
        <v>0.6</v>
      </c>
      <c r="AN408" s="249" t="s">
        <v>2373</v>
      </c>
      <c r="AO408" s="249" t="s">
        <v>100</v>
      </c>
      <c r="AP408" s="249" t="s">
        <v>101</v>
      </c>
      <c r="AQ408" s="487" t="s">
        <v>2388</v>
      </c>
      <c r="AR408" s="462">
        <f>S408</f>
        <v>0.6</v>
      </c>
      <c r="AS408" s="462">
        <f>IF(AL408="","",MIN(AL408:AL412))</f>
        <v>0.12348000000000001</v>
      </c>
      <c r="AT408" s="464" t="str">
        <f>IFERROR(IF(AS408="","",IF(AS408&lt;=0.2,"Muy Baja",IF(AS408&lt;=0.4,"Baja",IF(AS408&lt;=0.6,"Media",IF(AS408&lt;=0.8,"Alta","Muy Alta"))))),"")</f>
        <v>Muy Baja</v>
      </c>
      <c r="AU408" s="462">
        <f>Y408</f>
        <v>0.6</v>
      </c>
      <c r="AV408" s="462">
        <f>IF(AM408="","",MIN(AM408:AM412))</f>
        <v>0.44999999999999996</v>
      </c>
      <c r="AW408" s="464" t="str">
        <f>IFERROR(IF(AV408="","",IF(AV408&lt;=0.2,"Leve",IF(AV408&lt;=0.4,"Menor",IF(AV408&lt;=0.6,"Moderado",IF(AV408&lt;=0.8,"Mayor","Catastrófico"))))),"")</f>
        <v>Moderado</v>
      </c>
      <c r="AX408" s="464" t="str">
        <f>AA408</f>
        <v>Moderado</v>
      </c>
      <c r="AY408" s="464" t="str">
        <f>IFERROR(IF(OR(AND(AT408="Muy Baja",AW408="Leve"),AND(AT408="Muy Baja",AW408="Menor"),AND(AT408="Baja",AW408="Leve")),"Bajo",IF(OR(AND(AT408="Muy baja",AW408="Moderado"),AND(AT408="Baja",AW408="Menor"),AND(AT408="Baja",AW408="Moderado"),AND(AT408="Media",AW408="Leve"),AND(AT408="Media",AW408="Menor"),AND(AT408="Media",AW408="Moderado"),AND(AT408="Alta",AW408="Leve"),AND(AT408="Alta",AW408="Menor")),"Moderado",IF(OR(AND(AT408="Muy Baja",AW408="Mayor"),AND(AT408="Baja",AW408="Mayor"),AND(AT408="Media",AW408="Mayor"),AND(AT408="Alta",AW408="Moderado"),AND(AT408="Alta",AW408="Mayor"),AND(AT408="Muy Alta",AW408="Leve"),AND(AT408="Muy Alta",AW408="Menor"),AND(AT408="Muy Alta",AW408="Moderado"),AND(AT408="Muy Alta",AW408="Mayor")),"Alto",IF(OR(AND(AT408="Muy Baja",AW408="Catastrófico"),AND(AT408="Baja",AW408="Catastrófico"),AND(AT408="Media",AW408="Catastrófico"),AND(AT408="Alta",AW408="Catastrófico"),AND(AT408="Muy Alta",AW408="Catastrófico")),"Extremo","")))),"")</f>
        <v>Moderado</v>
      </c>
      <c r="AZ408" s="736" t="s">
        <v>105</v>
      </c>
      <c r="BA408" s="486" t="s">
        <v>2403</v>
      </c>
      <c r="BB408" s="408" t="s">
        <v>2404</v>
      </c>
      <c r="BC408" s="408" t="s">
        <v>1277</v>
      </c>
      <c r="BD408" s="408" t="s">
        <v>2365</v>
      </c>
      <c r="BE408" s="492">
        <v>45657</v>
      </c>
      <c r="BF408" s="408" t="s">
        <v>2405</v>
      </c>
      <c r="BG408" s="408" t="s">
        <v>2406</v>
      </c>
      <c r="BH408" s="416" t="s">
        <v>399</v>
      </c>
      <c r="BI408" s="416"/>
      <c r="BJ408" s="416"/>
      <c r="BK408" s="417"/>
      <c r="BL408" s="416" t="s">
        <v>219</v>
      </c>
      <c r="BM408" s="408" t="s">
        <v>401</v>
      </c>
      <c r="BN408" s="408" t="s">
        <v>133</v>
      </c>
      <c r="BO408" s="673" t="s">
        <v>133</v>
      </c>
    </row>
    <row r="409" spans="1:67" ht="76.5">
      <c r="A409" s="748"/>
      <c r="B409" s="751"/>
      <c r="C409" s="751"/>
      <c r="D409" s="682"/>
      <c r="E409" s="682"/>
      <c r="F409" s="483"/>
      <c r="G409" s="408"/>
      <c r="H409" s="487"/>
      <c r="I409" s="736"/>
      <c r="J409" s="463"/>
      <c r="K409" s="736"/>
      <c r="L409" s="408"/>
      <c r="M409" s="458"/>
      <c r="N409" s="408"/>
      <c r="O409" s="408"/>
      <c r="P409" s="486"/>
      <c r="Q409" s="411"/>
      <c r="R409" s="486"/>
      <c r="S409" s="455"/>
      <c r="T409" s="486"/>
      <c r="U409" s="455"/>
      <c r="V409" s="486"/>
      <c r="W409" s="455"/>
      <c r="X409" s="458"/>
      <c r="Y409" s="455"/>
      <c r="Z409" s="455"/>
      <c r="AA409" s="464"/>
      <c r="AB409" s="243">
        <v>2</v>
      </c>
      <c r="AC409" s="309" t="s">
        <v>1679</v>
      </c>
      <c r="AD409" s="259">
        <v>3</v>
      </c>
      <c r="AE409" s="234" t="s">
        <v>1680</v>
      </c>
      <c r="AF409" s="245" t="str">
        <f t="shared" si="25"/>
        <v>Probabilidad</v>
      </c>
      <c r="AG409" s="246" t="s">
        <v>250</v>
      </c>
      <c r="AH409" s="241">
        <f t="shared" si="24"/>
        <v>0.15</v>
      </c>
      <c r="AI409" s="246" t="s">
        <v>98</v>
      </c>
      <c r="AJ409" s="241">
        <f t="shared" si="26"/>
        <v>0.15</v>
      </c>
      <c r="AK409" s="247">
        <f t="shared" si="27"/>
        <v>0.3</v>
      </c>
      <c r="AL409" s="248">
        <f>IFERROR(IF(AND(AF408="Probabilidad",AF409="Probabilidad"),(AL408-(+AL408*AK409)),IF(AF409="Probabilidad",(S408-(+S408*AK409)),IF(AF409="Impacto",AL408,""))),"")</f>
        <v>0.252</v>
      </c>
      <c r="AM409" s="248">
        <f>IFERROR(IF(AND(AF408="Impacto",AF409="Impacto"),(AM408-(+AM408*AK409)),IF(AF409="Impacto",(Y408-(+Y408*AK409)),IF(AF409="Probabilidad",AM408,""))),"")</f>
        <v>0.6</v>
      </c>
      <c r="AN409" s="249" t="s">
        <v>2373</v>
      </c>
      <c r="AO409" s="249" t="s">
        <v>100</v>
      </c>
      <c r="AP409" s="249" t="s">
        <v>101</v>
      </c>
      <c r="AQ409" s="487"/>
      <c r="AR409" s="463"/>
      <c r="AS409" s="463"/>
      <c r="AT409" s="464"/>
      <c r="AU409" s="463"/>
      <c r="AV409" s="463"/>
      <c r="AW409" s="464"/>
      <c r="AX409" s="464"/>
      <c r="AY409" s="464"/>
      <c r="AZ409" s="736"/>
      <c r="BA409" s="486"/>
      <c r="BB409" s="408"/>
      <c r="BC409" s="408"/>
      <c r="BD409" s="408"/>
      <c r="BE409" s="492"/>
      <c r="BF409" s="408"/>
      <c r="BG409" s="408"/>
      <c r="BH409" s="416"/>
      <c r="BI409" s="416"/>
      <c r="BJ409" s="416"/>
      <c r="BK409" s="542"/>
      <c r="BL409" s="416"/>
      <c r="BM409" s="408"/>
      <c r="BN409" s="408"/>
      <c r="BO409" s="673"/>
    </row>
    <row r="410" spans="1:67" ht="76.5">
      <c r="A410" s="748"/>
      <c r="B410" s="751"/>
      <c r="C410" s="751"/>
      <c r="D410" s="682"/>
      <c r="E410" s="682"/>
      <c r="F410" s="483"/>
      <c r="G410" s="408"/>
      <c r="H410" s="487"/>
      <c r="I410" s="736"/>
      <c r="J410" s="463"/>
      <c r="K410" s="736"/>
      <c r="L410" s="408"/>
      <c r="M410" s="458"/>
      <c r="N410" s="408"/>
      <c r="O410" s="408"/>
      <c r="P410" s="486"/>
      <c r="Q410" s="411"/>
      <c r="R410" s="486"/>
      <c r="S410" s="455"/>
      <c r="T410" s="486"/>
      <c r="U410" s="455"/>
      <c r="V410" s="486"/>
      <c r="W410" s="455"/>
      <c r="X410" s="458"/>
      <c r="Y410" s="455"/>
      <c r="Z410" s="455"/>
      <c r="AA410" s="464"/>
      <c r="AB410" s="243">
        <v>3</v>
      </c>
      <c r="AC410" s="309" t="s">
        <v>1679</v>
      </c>
      <c r="AD410" s="259">
        <v>3</v>
      </c>
      <c r="AE410" s="234" t="s">
        <v>1680</v>
      </c>
      <c r="AF410" s="245" t="str">
        <f t="shared" si="25"/>
        <v>Impacto</v>
      </c>
      <c r="AG410" s="246" t="s">
        <v>294</v>
      </c>
      <c r="AH410" s="241">
        <f t="shared" si="24"/>
        <v>0.1</v>
      </c>
      <c r="AI410" s="246" t="s">
        <v>98</v>
      </c>
      <c r="AJ410" s="241">
        <f t="shared" si="26"/>
        <v>0.15</v>
      </c>
      <c r="AK410" s="247">
        <f t="shared" si="27"/>
        <v>0.25</v>
      </c>
      <c r="AL410" s="248">
        <f>IFERROR(IF(AND(AF409="Probabilidad",AF410="Probabilidad"),(AL409-(+AL409*AK410)),IF(AND(AF409="Impacto",AF410="Probabilidad"),(AL408-(+AL408*AK410)),IF(AF410="Impacto",AL409,""))),"")</f>
        <v>0.252</v>
      </c>
      <c r="AM410" s="248">
        <f>IFERROR(IF(AND(AF409="Impacto",AF410="Impacto"),(AM409-(+AM409*AK410)),IF(AND(AF409="Probabilidad",AF410="Impacto"),(AM408-(+AM408*AK410)),IF(AF410="Probabilidad",AM409,""))),"")</f>
        <v>0.44999999999999996</v>
      </c>
      <c r="AN410" s="249" t="s">
        <v>2373</v>
      </c>
      <c r="AO410" s="249" t="s">
        <v>100</v>
      </c>
      <c r="AP410" s="249" t="s">
        <v>101</v>
      </c>
      <c r="AQ410" s="487"/>
      <c r="AR410" s="463"/>
      <c r="AS410" s="463"/>
      <c r="AT410" s="464"/>
      <c r="AU410" s="463"/>
      <c r="AV410" s="463"/>
      <c r="AW410" s="464"/>
      <c r="AX410" s="464"/>
      <c r="AY410" s="464"/>
      <c r="AZ410" s="736"/>
      <c r="BA410" s="486"/>
      <c r="BB410" s="408"/>
      <c r="BC410" s="408"/>
      <c r="BD410" s="408"/>
      <c r="BE410" s="492"/>
      <c r="BF410" s="408"/>
      <c r="BG410" s="408"/>
      <c r="BH410" s="416"/>
      <c r="BI410" s="416"/>
      <c r="BJ410" s="416"/>
      <c r="BK410" s="542"/>
      <c r="BL410" s="416"/>
      <c r="BM410" s="408"/>
      <c r="BN410" s="408"/>
      <c r="BO410" s="673"/>
    </row>
    <row r="411" spans="1:67" ht="76.5">
      <c r="A411" s="748"/>
      <c r="B411" s="751"/>
      <c r="C411" s="751"/>
      <c r="D411" s="682"/>
      <c r="E411" s="682"/>
      <c r="F411" s="483"/>
      <c r="G411" s="408"/>
      <c r="H411" s="487"/>
      <c r="I411" s="736"/>
      <c r="J411" s="463"/>
      <c r="K411" s="736"/>
      <c r="L411" s="408"/>
      <c r="M411" s="458"/>
      <c r="N411" s="408"/>
      <c r="O411" s="408"/>
      <c r="P411" s="486"/>
      <c r="Q411" s="411"/>
      <c r="R411" s="486"/>
      <c r="S411" s="455"/>
      <c r="T411" s="486"/>
      <c r="U411" s="455"/>
      <c r="V411" s="486"/>
      <c r="W411" s="455"/>
      <c r="X411" s="458"/>
      <c r="Y411" s="455"/>
      <c r="Z411" s="455"/>
      <c r="AA411" s="464"/>
      <c r="AB411" s="243">
        <v>4</v>
      </c>
      <c r="AC411" s="316" t="s">
        <v>1681</v>
      </c>
      <c r="AD411" s="259">
        <v>3</v>
      </c>
      <c r="AE411" s="234" t="s">
        <v>1680</v>
      </c>
      <c r="AF411" s="245" t="str">
        <f t="shared" si="25"/>
        <v>Probabilidad</v>
      </c>
      <c r="AG411" s="246" t="s">
        <v>250</v>
      </c>
      <c r="AH411" s="241">
        <f t="shared" si="24"/>
        <v>0.15</v>
      </c>
      <c r="AI411" s="246" t="s">
        <v>98</v>
      </c>
      <c r="AJ411" s="241">
        <f t="shared" si="26"/>
        <v>0.15</v>
      </c>
      <c r="AK411" s="247">
        <f t="shared" si="27"/>
        <v>0.3</v>
      </c>
      <c r="AL411" s="248">
        <f>IFERROR(IF(AND(AF410="Probabilidad",AF411="Probabilidad"),(AL410-(+AL410*AK411)),IF(AND(AF410="Impacto",AF411="Probabilidad"),(AL409-(+AL409*AK411)),IF(AF411="Impacto",AL410,""))),"")</f>
        <v>0.1764</v>
      </c>
      <c r="AM411" s="248">
        <f>IFERROR(IF(AND(AF410="Impacto",AF411="Impacto"),(AM410-(+AM410*AK411)),IF(AND(AF410="Probabilidad",AF411="Impacto"),(AM409-(+AM409*AK411)),IF(AF411="Probabilidad",AM410,""))),"")</f>
        <v>0.44999999999999996</v>
      </c>
      <c r="AN411" s="249" t="s">
        <v>2373</v>
      </c>
      <c r="AO411" s="249" t="s">
        <v>100</v>
      </c>
      <c r="AP411" s="249" t="s">
        <v>101</v>
      </c>
      <c r="AQ411" s="487"/>
      <c r="AR411" s="463"/>
      <c r="AS411" s="463"/>
      <c r="AT411" s="464"/>
      <c r="AU411" s="463"/>
      <c r="AV411" s="463"/>
      <c r="AW411" s="464"/>
      <c r="AX411" s="464"/>
      <c r="AY411" s="464"/>
      <c r="AZ411" s="736"/>
      <c r="BA411" s="486"/>
      <c r="BB411" s="408"/>
      <c r="BC411" s="408"/>
      <c r="BD411" s="408"/>
      <c r="BE411" s="492"/>
      <c r="BF411" s="408"/>
      <c r="BG411" s="408"/>
      <c r="BH411" s="416"/>
      <c r="BI411" s="416"/>
      <c r="BJ411" s="416"/>
      <c r="BK411" s="542"/>
      <c r="BL411" s="416"/>
      <c r="BM411" s="408"/>
      <c r="BN411" s="408"/>
      <c r="BO411" s="673"/>
    </row>
    <row r="412" spans="1:67" ht="114.75">
      <c r="A412" s="748"/>
      <c r="B412" s="751"/>
      <c r="C412" s="751"/>
      <c r="D412" s="682"/>
      <c r="E412" s="682"/>
      <c r="F412" s="483"/>
      <c r="G412" s="408"/>
      <c r="H412" s="487"/>
      <c r="I412" s="736"/>
      <c r="J412" s="463"/>
      <c r="K412" s="736"/>
      <c r="L412" s="408"/>
      <c r="M412" s="458"/>
      <c r="N412" s="408"/>
      <c r="O412" s="408"/>
      <c r="P412" s="486"/>
      <c r="Q412" s="411"/>
      <c r="R412" s="486"/>
      <c r="S412" s="455"/>
      <c r="T412" s="486"/>
      <c r="U412" s="455"/>
      <c r="V412" s="486"/>
      <c r="W412" s="455"/>
      <c r="X412" s="458"/>
      <c r="Y412" s="455"/>
      <c r="Z412" s="455"/>
      <c r="AA412" s="464"/>
      <c r="AB412" s="243">
        <v>5</v>
      </c>
      <c r="AC412" s="309" t="s">
        <v>2376</v>
      </c>
      <c r="AD412" s="259">
        <v>4</v>
      </c>
      <c r="AE412" s="234" t="s">
        <v>1486</v>
      </c>
      <c r="AF412" s="245" t="str">
        <f t="shared" si="25"/>
        <v>Probabilidad</v>
      </c>
      <c r="AG412" s="246" t="s">
        <v>250</v>
      </c>
      <c r="AH412" s="241">
        <f t="shared" si="24"/>
        <v>0.15</v>
      </c>
      <c r="AI412" s="246" t="s">
        <v>98</v>
      </c>
      <c r="AJ412" s="241">
        <f t="shared" si="26"/>
        <v>0.15</v>
      </c>
      <c r="AK412" s="247">
        <f t="shared" si="27"/>
        <v>0.3</v>
      </c>
      <c r="AL412" s="248">
        <f>IFERROR(IF(AND(AF411="Probabilidad",AF412="Probabilidad"),(AL411-(+AL411*AK412)),IF(AND(AF411="Impacto",AF412="Probabilidad"),(AL410-(+AL410*AK412)),IF(AF412="Impacto",AL411,""))),"")</f>
        <v>0.12348000000000001</v>
      </c>
      <c r="AM412" s="248">
        <f>IFERROR(IF(AND(AF411="Impacto",AF412="Impacto"),(AM411-(+AM411*AK412)),IF(AND(AF411="Probabilidad",AF412="Impacto"),(AM410-(+AM410*AK412)),IF(AF412="Probabilidad",AM411,""))),"")</f>
        <v>0.44999999999999996</v>
      </c>
      <c r="AN412" s="249" t="s">
        <v>2373</v>
      </c>
      <c r="AO412" s="249" t="s">
        <v>100</v>
      </c>
      <c r="AP412" s="249" t="s">
        <v>101</v>
      </c>
      <c r="AQ412" s="487"/>
      <c r="AR412" s="463"/>
      <c r="AS412" s="463"/>
      <c r="AT412" s="464"/>
      <c r="AU412" s="463"/>
      <c r="AV412" s="463"/>
      <c r="AW412" s="464"/>
      <c r="AX412" s="464"/>
      <c r="AY412" s="464"/>
      <c r="AZ412" s="736"/>
      <c r="BA412" s="486"/>
      <c r="BB412" s="408"/>
      <c r="BC412" s="408"/>
      <c r="BD412" s="408"/>
      <c r="BE412" s="492"/>
      <c r="BF412" s="408"/>
      <c r="BG412" s="408"/>
      <c r="BH412" s="416"/>
      <c r="BI412" s="416"/>
      <c r="BJ412" s="416"/>
      <c r="BK412" s="413"/>
      <c r="BL412" s="416"/>
      <c r="BM412" s="408"/>
      <c r="BN412" s="408"/>
      <c r="BO412" s="673"/>
    </row>
    <row r="413" spans="1:67" ht="76.5">
      <c r="A413" s="748"/>
      <c r="B413" s="751"/>
      <c r="C413" s="751"/>
      <c r="D413" s="682" t="s">
        <v>1470</v>
      </c>
      <c r="E413" s="682" t="s">
        <v>499</v>
      </c>
      <c r="F413" s="483">
        <v>4</v>
      </c>
      <c r="G413" s="408" t="s">
        <v>2401</v>
      </c>
      <c r="H413" s="487" t="s">
        <v>1501</v>
      </c>
      <c r="I413" s="736" t="s">
        <v>1487</v>
      </c>
      <c r="J413" s="463" t="s">
        <v>2407</v>
      </c>
      <c r="K413" s="736" t="s">
        <v>192</v>
      </c>
      <c r="L413" s="408" t="s">
        <v>408</v>
      </c>
      <c r="M413" s="458" t="s">
        <v>1475</v>
      </c>
      <c r="N413" s="408" t="s">
        <v>2408</v>
      </c>
      <c r="O413" s="408" t="s">
        <v>2379</v>
      </c>
      <c r="P413" s="486" t="s">
        <v>114</v>
      </c>
      <c r="Q413" s="485" t="s">
        <v>114</v>
      </c>
      <c r="R413" s="486" t="s">
        <v>91</v>
      </c>
      <c r="S413" s="455">
        <f>IF(R413="Muy Alta",100%,IF(R413="Alta",80%,IF(R413="Media",60%,IF(R413="Baja",40%,IF(R413="Muy Baja",20%,"")))))</f>
        <v>0.6</v>
      </c>
      <c r="T413" s="486"/>
      <c r="U413" s="455" t="str">
        <f>IF(T413="Catastrófico",100%,IF(T413="Mayor",80%,IF(T413="Moderado",60%,IF(T413="Menor",40%,IF(T413="Leve",20%,"")))))</f>
        <v/>
      </c>
      <c r="V413" s="486" t="s">
        <v>125</v>
      </c>
      <c r="W413" s="455">
        <f>IF(V413="Catastrófico",100%,IF(V413="Mayor",80%,IF(V413="Moderado",60%,IF(V413="Menor",40%,IF(V413="Leve",20%,"")))))</f>
        <v>0.2</v>
      </c>
      <c r="X413" s="458" t="str">
        <f>IF(Y413=100%,"Catastrófico",IF(Y413=80%,"Mayor",IF(Y413=60%,"Moderado",IF(Y413=40%,"Menor",IF(Y413=20%,"Leve","")))))</f>
        <v>Leve</v>
      </c>
      <c r="Y413" s="455">
        <f>IF(AND(U413="",W413=""),"",MAX(U413,W413))</f>
        <v>0.2</v>
      </c>
      <c r="Z413" s="455" t="str">
        <f>CONCATENATE(R413,X413)</f>
        <v>MediaLeve</v>
      </c>
      <c r="AA413" s="464" t="str">
        <f>IF(Z413="Muy AltaLeve","Alto",IF(Z413="Muy AltaMenor","Alto",IF(Z413="Muy AltaModerado","Alto",IF(Z413="Muy AltaMayor","Alto",IF(Z413="Muy AltaCatastrófico","Extremo",IF(Z413="AltaLeve","Moderado",IF(Z413="AltaMenor","Moderado",IF(Z413="AltaModerado","Alto",IF(Z413="AltaMayor","Alto",IF(Z413="AltaCatastrófico","Extremo",IF(Z413="MediaLeve","Moderado",IF(Z413="MediaMenor","Moderado",IF(Z413="MediaModerado","Moderado",IF(Z413="MediaMayor","Alto",IF(Z413="MediaCatastrófico","Extremo",IF(Z413="BajaLeve","Bajo",IF(Z413="BajaMenor","Moderado",IF(Z413="BajaModerado","Moderado",IF(Z413="BajaMayor","Alto",IF(Z413="BajaCatastrófico","Extremo",IF(Z413="Muy BajaLeve","Bajo",IF(Z413="Muy BajaMenor","Bajo",IF(Z413="Muy BajaModerado","Moderado",IF(Z413="Muy BajaMayor","Alto",IF(Z413="Muy BajaCatastrófico","Extremo","")))))))))))))))))))))))))</f>
        <v>Moderado</v>
      </c>
      <c r="AB413" s="243">
        <v>1</v>
      </c>
      <c r="AC413" s="309" t="s">
        <v>2409</v>
      </c>
      <c r="AD413" s="239">
        <v>3.4</v>
      </c>
      <c r="AE413" s="234" t="s">
        <v>1664</v>
      </c>
      <c r="AF413" s="245" t="str">
        <f t="shared" si="25"/>
        <v>Probabilidad</v>
      </c>
      <c r="AG413" s="246" t="s">
        <v>250</v>
      </c>
      <c r="AH413" s="241">
        <f t="shared" si="24"/>
        <v>0.15</v>
      </c>
      <c r="AI413" s="246" t="s">
        <v>98</v>
      </c>
      <c r="AJ413" s="241">
        <f t="shared" si="26"/>
        <v>0.15</v>
      </c>
      <c r="AK413" s="247">
        <f t="shared" si="27"/>
        <v>0.3</v>
      </c>
      <c r="AL413" s="248">
        <f>IFERROR(IF(AF413="Probabilidad",(S413-(+S413*AK413)),IF(AF413="Impacto",S413,"")),"")</f>
        <v>0.42</v>
      </c>
      <c r="AM413" s="248">
        <f>IFERROR(IF(AF413="Impacto",(Y413-(+Y413*AK413)),IF(AF413="Probabilidad",Y413,"")),"")</f>
        <v>0.2</v>
      </c>
      <c r="AN413" s="249" t="s">
        <v>2373</v>
      </c>
      <c r="AO413" s="249" t="s">
        <v>100</v>
      </c>
      <c r="AP413" s="249" t="s">
        <v>101</v>
      </c>
      <c r="AQ413" s="487" t="s">
        <v>2388</v>
      </c>
      <c r="AR413" s="462">
        <f>S413</f>
        <v>0.6</v>
      </c>
      <c r="AS413" s="462">
        <f>IF(AL413="","",MIN(AL413:AL416))</f>
        <v>0.1764</v>
      </c>
      <c r="AT413" s="464" t="str">
        <f>IFERROR(IF(AS413="","",IF(AS413&lt;=0.2,"Muy Baja",IF(AS413&lt;=0.4,"Baja",IF(AS413&lt;=0.6,"Media",IF(AS413&lt;=0.8,"Alta","Muy Alta"))))),"")</f>
        <v>Muy Baja</v>
      </c>
      <c r="AU413" s="462">
        <f>Y413</f>
        <v>0.2</v>
      </c>
      <c r="AV413" s="462">
        <f>IF(AM413="","",MIN(AM413:AM416))</f>
        <v>0.15000000000000002</v>
      </c>
      <c r="AW413" s="464" t="str">
        <f>IFERROR(IF(AV413="","",IF(AV413&lt;=0.2,"Leve",IF(AV413&lt;=0.4,"Menor",IF(AV413&lt;=0.6,"Moderado",IF(AV413&lt;=0.8,"Mayor","Catastrófico"))))),"")</f>
        <v>Leve</v>
      </c>
      <c r="AX413" s="464" t="str">
        <f>AA413</f>
        <v>Moderado</v>
      </c>
      <c r="AY413" s="464" t="str">
        <f>IFERROR(IF(OR(AND(AT413="Muy Baja",AW413="Leve"),AND(AT413="Muy Baja",AW413="Menor"),AND(AT413="Baja",AW413="Leve")),"Bajo",IF(OR(AND(AT413="Muy baja",AW413="Moderado"),AND(AT413="Baja",AW413="Menor"),AND(AT413="Baja",AW413="Moderado"),AND(AT413="Media",AW413="Leve"),AND(AT413="Media",AW413="Menor"),AND(AT413="Media",AW413="Moderado"),AND(AT413="Alta",AW413="Leve"),AND(AT413="Alta",AW413="Menor")),"Moderado",IF(OR(AND(AT413="Muy Baja",AW413="Mayor"),AND(AT413="Baja",AW413="Mayor"),AND(AT413="Media",AW413="Mayor"),AND(AT413="Alta",AW413="Moderado"),AND(AT413="Alta",AW413="Mayor"),AND(AT413="Muy Alta",AW413="Leve"),AND(AT413="Muy Alta",AW413="Menor"),AND(AT413="Muy Alta",AW413="Moderado"),AND(AT413="Muy Alta",AW413="Mayor")),"Alto",IF(OR(AND(AT413="Muy Baja",AW413="Catastrófico"),AND(AT413="Baja",AW413="Catastrófico"),AND(AT413="Media",AW413="Catastrófico"),AND(AT413="Alta",AW413="Catastrófico"),AND(AT413="Muy Alta",AW413="Catastrófico")),"Extremo","")))),"")</f>
        <v>Bajo</v>
      </c>
      <c r="AZ413" s="736" t="s">
        <v>132</v>
      </c>
      <c r="BA413" s="486" t="s">
        <v>114</v>
      </c>
      <c r="BB413" s="486" t="s">
        <v>114</v>
      </c>
      <c r="BC413" s="486" t="s">
        <v>114</v>
      </c>
      <c r="BD413" s="486" t="s">
        <v>114</v>
      </c>
      <c r="BE413" s="486" t="s">
        <v>114</v>
      </c>
      <c r="BF413" s="408"/>
      <c r="BG413" s="408"/>
      <c r="BH413" s="416" t="s">
        <v>114</v>
      </c>
      <c r="BI413" s="416"/>
      <c r="BJ413" s="416"/>
      <c r="BK413" s="416"/>
      <c r="BL413" s="416" t="s">
        <v>219</v>
      </c>
      <c r="BM413" s="408" t="s">
        <v>401</v>
      </c>
      <c r="BN413" s="408" t="s">
        <v>133</v>
      </c>
      <c r="BO413" s="673" t="s">
        <v>133</v>
      </c>
    </row>
    <row r="414" spans="1:67" ht="114.75">
      <c r="A414" s="748"/>
      <c r="B414" s="751"/>
      <c r="C414" s="751"/>
      <c r="D414" s="682"/>
      <c r="E414" s="682"/>
      <c r="F414" s="483"/>
      <c r="G414" s="408"/>
      <c r="H414" s="487"/>
      <c r="I414" s="736"/>
      <c r="J414" s="463"/>
      <c r="K414" s="736"/>
      <c r="L414" s="408"/>
      <c r="M414" s="458"/>
      <c r="N414" s="408"/>
      <c r="O414" s="408"/>
      <c r="P414" s="486"/>
      <c r="Q414" s="485"/>
      <c r="R414" s="486"/>
      <c r="S414" s="455"/>
      <c r="T414" s="486"/>
      <c r="U414" s="455"/>
      <c r="V414" s="486"/>
      <c r="W414" s="455"/>
      <c r="X414" s="458"/>
      <c r="Y414" s="455"/>
      <c r="Z414" s="455"/>
      <c r="AA414" s="464"/>
      <c r="AB414" s="243">
        <v>2</v>
      </c>
      <c r="AC414" s="309" t="s">
        <v>2381</v>
      </c>
      <c r="AD414" s="239" t="s">
        <v>2410</v>
      </c>
      <c r="AE414" s="234" t="s">
        <v>1664</v>
      </c>
      <c r="AF414" s="245" t="str">
        <f t="shared" si="25"/>
        <v>Probabilidad</v>
      </c>
      <c r="AG414" s="246" t="s">
        <v>97</v>
      </c>
      <c r="AH414" s="241">
        <f t="shared" si="24"/>
        <v>0.25</v>
      </c>
      <c r="AI414" s="246" t="s">
        <v>98</v>
      </c>
      <c r="AJ414" s="241">
        <f t="shared" si="26"/>
        <v>0.15</v>
      </c>
      <c r="AK414" s="247">
        <f t="shared" si="27"/>
        <v>0.4</v>
      </c>
      <c r="AL414" s="248">
        <f>IFERROR(IF(AND(AF413="Probabilidad",AF414="Probabilidad"),(AL413-(+AL413*AK414)),IF(AF414="Probabilidad",(S413-(+S413*AK414)),IF(AF414="Impacto",AL413,""))),"")</f>
        <v>0.252</v>
      </c>
      <c r="AM414" s="248">
        <f>IFERROR(IF(AND(AF413="Impacto",AF414="Impacto"),(AM413-(+AM413*AK414)),IF(AF414="Impacto",(Y413-(+Y413*AK414)),IF(AF414="Probabilidad",AM413,""))),"")</f>
        <v>0.2</v>
      </c>
      <c r="AN414" s="249" t="s">
        <v>2373</v>
      </c>
      <c r="AO414" s="249" t="s">
        <v>100</v>
      </c>
      <c r="AP414" s="249" t="s">
        <v>101</v>
      </c>
      <c r="AQ414" s="487"/>
      <c r="AR414" s="463"/>
      <c r="AS414" s="463"/>
      <c r="AT414" s="464"/>
      <c r="AU414" s="463"/>
      <c r="AV414" s="463"/>
      <c r="AW414" s="464"/>
      <c r="AX414" s="464"/>
      <c r="AY414" s="464"/>
      <c r="AZ414" s="736"/>
      <c r="BA414" s="486"/>
      <c r="BB414" s="486"/>
      <c r="BC414" s="486"/>
      <c r="BD414" s="486"/>
      <c r="BE414" s="486"/>
      <c r="BF414" s="408"/>
      <c r="BG414" s="408"/>
      <c r="BH414" s="416"/>
      <c r="BI414" s="416"/>
      <c r="BJ414" s="416"/>
      <c r="BK414" s="416"/>
      <c r="BL414" s="416"/>
      <c r="BM414" s="408"/>
      <c r="BN414" s="408"/>
      <c r="BO414" s="673"/>
    </row>
    <row r="415" spans="1:67" ht="114.75">
      <c r="A415" s="748"/>
      <c r="B415" s="751"/>
      <c r="C415" s="751"/>
      <c r="D415" s="682"/>
      <c r="E415" s="682"/>
      <c r="F415" s="483"/>
      <c r="G415" s="408"/>
      <c r="H415" s="487"/>
      <c r="I415" s="736"/>
      <c r="J415" s="463"/>
      <c r="K415" s="736"/>
      <c r="L415" s="408"/>
      <c r="M415" s="458"/>
      <c r="N415" s="408"/>
      <c r="O415" s="408"/>
      <c r="P415" s="486"/>
      <c r="Q415" s="485"/>
      <c r="R415" s="486"/>
      <c r="S415" s="455"/>
      <c r="T415" s="486"/>
      <c r="U415" s="455"/>
      <c r="V415" s="486"/>
      <c r="W415" s="455"/>
      <c r="X415" s="458"/>
      <c r="Y415" s="455"/>
      <c r="Z415" s="455"/>
      <c r="AA415" s="464"/>
      <c r="AB415" s="243">
        <v>3</v>
      </c>
      <c r="AC415" s="309" t="s">
        <v>2381</v>
      </c>
      <c r="AD415" s="239" t="s">
        <v>2410</v>
      </c>
      <c r="AE415" s="234" t="s">
        <v>1664</v>
      </c>
      <c r="AF415" s="245" t="str">
        <f t="shared" si="25"/>
        <v>Impacto</v>
      </c>
      <c r="AG415" s="246" t="s">
        <v>294</v>
      </c>
      <c r="AH415" s="241">
        <f t="shared" si="24"/>
        <v>0.1</v>
      </c>
      <c r="AI415" s="246" t="s">
        <v>98</v>
      </c>
      <c r="AJ415" s="241">
        <f t="shared" si="26"/>
        <v>0.15</v>
      </c>
      <c r="AK415" s="247">
        <f t="shared" si="27"/>
        <v>0.25</v>
      </c>
      <c r="AL415" s="248">
        <f>IFERROR(IF(AND(AF414="Probabilidad",AF415="Probabilidad"),(AL414-(+AL414*AK415)),IF(AND(AF414="Impacto",AF415="Probabilidad"),(AL413-(+AL413*AK415)),IF(AF415="Impacto",AL414,""))),"")</f>
        <v>0.252</v>
      </c>
      <c r="AM415" s="248">
        <f>IFERROR(IF(AND(AF414="Impacto",AF415="Impacto"),(AM414-(+AM414*AK415)),IF(AND(AF414="Probabilidad",AF415="Impacto"),(AM413-(+AM413*AK415)),IF(AF415="Probabilidad",AM414,""))),"")</f>
        <v>0.15000000000000002</v>
      </c>
      <c r="AN415" s="249" t="s">
        <v>2373</v>
      </c>
      <c r="AO415" s="249" t="s">
        <v>100</v>
      </c>
      <c r="AP415" s="249" t="s">
        <v>101</v>
      </c>
      <c r="AQ415" s="487"/>
      <c r="AR415" s="463"/>
      <c r="AS415" s="463"/>
      <c r="AT415" s="464"/>
      <c r="AU415" s="463"/>
      <c r="AV415" s="463"/>
      <c r="AW415" s="464"/>
      <c r="AX415" s="464"/>
      <c r="AY415" s="464"/>
      <c r="AZ415" s="736"/>
      <c r="BA415" s="486"/>
      <c r="BB415" s="486"/>
      <c r="BC415" s="486"/>
      <c r="BD415" s="486"/>
      <c r="BE415" s="486"/>
      <c r="BF415" s="408"/>
      <c r="BG415" s="408"/>
      <c r="BH415" s="416"/>
      <c r="BI415" s="416"/>
      <c r="BJ415" s="416"/>
      <c r="BK415" s="416"/>
      <c r="BL415" s="416"/>
      <c r="BM415" s="408"/>
      <c r="BN415" s="408"/>
      <c r="BO415" s="673"/>
    </row>
    <row r="416" spans="1:67" ht="114.75">
      <c r="A416" s="748"/>
      <c r="B416" s="751"/>
      <c r="C416" s="751"/>
      <c r="D416" s="682"/>
      <c r="E416" s="682"/>
      <c r="F416" s="483"/>
      <c r="G416" s="408"/>
      <c r="H416" s="487"/>
      <c r="I416" s="736"/>
      <c r="J416" s="463"/>
      <c r="K416" s="736"/>
      <c r="L416" s="408"/>
      <c r="M416" s="458"/>
      <c r="N416" s="408"/>
      <c r="O416" s="408"/>
      <c r="P416" s="486"/>
      <c r="Q416" s="485"/>
      <c r="R416" s="486"/>
      <c r="S416" s="455"/>
      <c r="T416" s="486"/>
      <c r="U416" s="455"/>
      <c r="V416" s="486"/>
      <c r="W416" s="455"/>
      <c r="X416" s="458"/>
      <c r="Y416" s="455"/>
      <c r="Z416" s="455"/>
      <c r="AA416" s="464"/>
      <c r="AB416" s="243">
        <v>4</v>
      </c>
      <c r="AC416" s="309" t="s">
        <v>2376</v>
      </c>
      <c r="AD416" s="239">
        <v>1</v>
      </c>
      <c r="AE416" s="234" t="s">
        <v>1486</v>
      </c>
      <c r="AF416" s="245" t="str">
        <f t="shared" si="25"/>
        <v>Probabilidad</v>
      </c>
      <c r="AG416" s="246" t="s">
        <v>250</v>
      </c>
      <c r="AH416" s="241">
        <f t="shared" si="24"/>
        <v>0.15</v>
      </c>
      <c r="AI416" s="246" t="s">
        <v>98</v>
      </c>
      <c r="AJ416" s="241">
        <f t="shared" si="26"/>
        <v>0.15</v>
      </c>
      <c r="AK416" s="247">
        <f t="shared" si="27"/>
        <v>0.3</v>
      </c>
      <c r="AL416" s="248">
        <f>IFERROR(IF(AND(AF415="Probabilidad",AF416="Probabilidad"),(AL415-(+AL415*AK416)),IF(AND(AF415="Impacto",AF416="Probabilidad"),(AL414-(+AL414*AK416)),IF(AF416="Impacto",AL415,""))),"")</f>
        <v>0.1764</v>
      </c>
      <c r="AM416" s="248">
        <f>IFERROR(IF(AND(AF415="Impacto",AF416="Impacto"),(AM415-(+AM415*AK416)),IF(AND(AF415="Probabilidad",AF416="Impacto"),(AM414-(+AM414*AK416)),IF(AF416="Probabilidad",AM415,""))),"")</f>
        <v>0.15000000000000002</v>
      </c>
      <c r="AN416" s="249" t="s">
        <v>2373</v>
      </c>
      <c r="AO416" s="249" t="s">
        <v>100</v>
      </c>
      <c r="AP416" s="249" t="s">
        <v>101</v>
      </c>
      <c r="AQ416" s="487"/>
      <c r="AR416" s="463"/>
      <c r="AS416" s="463"/>
      <c r="AT416" s="464"/>
      <c r="AU416" s="463"/>
      <c r="AV416" s="463"/>
      <c r="AW416" s="464"/>
      <c r="AX416" s="464"/>
      <c r="AY416" s="464"/>
      <c r="AZ416" s="736"/>
      <c r="BA416" s="486"/>
      <c r="BB416" s="486"/>
      <c r="BC416" s="486"/>
      <c r="BD416" s="486"/>
      <c r="BE416" s="486"/>
      <c r="BF416" s="408"/>
      <c r="BG416" s="408"/>
      <c r="BH416" s="416"/>
      <c r="BI416" s="416"/>
      <c r="BJ416" s="416"/>
      <c r="BK416" s="416"/>
      <c r="BL416" s="416"/>
      <c r="BM416" s="408"/>
      <c r="BN416" s="408"/>
      <c r="BO416" s="673"/>
    </row>
    <row r="417" spans="1:67" ht="102">
      <c r="A417" s="748"/>
      <c r="B417" s="751"/>
      <c r="C417" s="751"/>
      <c r="D417" s="682" t="s">
        <v>1470</v>
      </c>
      <c r="E417" s="682" t="s">
        <v>499</v>
      </c>
      <c r="F417" s="483">
        <v>5</v>
      </c>
      <c r="G417" s="408" t="s">
        <v>2411</v>
      </c>
      <c r="H417" s="487" t="s">
        <v>1472</v>
      </c>
      <c r="I417" s="736" t="s">
        <v>1473</v>
      </c>
      <c r="J417" s="463" t="s">
        <v>2412</v>
      </c>
      <c r="K417" s="736" t="s">
        <v>192</v>
      </c>
      <c r="L417" s="408" t="s">
        <v>408</v>
      </c>
      <c r="M417" s="464" t="s">
        <v>1475</v>
      </c>
      <c r="N417" s="408" t="s">
        <v>2413</v>
      </c>
      <c r="O417" s="408" t="s">
        <v>2414</v>
      </c>
      <c r="P417" s="484" t="s">
        <v>114</v>
      </c>
      <c r="Q417" s="485" t="s">
        <v>114</v>
      </c>
      <c r="R417" s="486" t="s">
        <v>233</v>
      </c>
      <c r="S417" s="455">
        <f>IF(R417="Muy Alta",100%,IF(R417="Alta",80%,IF(R417="Media",60%,IF(R417="Baja",40%,IF(R417="Muy Baja",20%,"")))))</f>
        <v>0.8</v>
      </c>
      <c r="T417" s="486" t="s">
        <v>125</v>
      </c>
      <c r="U417" s="455">
        <f>IF(T417="Catastrófico",100%,IF(T417="Mayor",80%,IF(T417="Moderado",60%,IF(T417="Menor",40%,IF(T417="Leve",20%,"")))))</f>
        <v>0.2</v>
      </c>
      <c r="V417" s="486" t="s">
        <v>125</v>
      </c>
      <c r="W417" s="455">
        <f>IF(V417="Catastrófico",100%,IF(V417="Mayor",80%,IF(V417="Moderado",60%,IF(V417="Menor",40%,IF(V417="Leve",20%,"")))))</f>
        <v>0.2</v>
      </c>
      <c r="X417" s="458" t="str">
        <f>IF(Y417=100%,"Catastrófico",IF(Y417=80%,"Mayor",IF(Y417=60%,"Moderado",IF(Y417=40%,"Menor",IF(Y417=20%,"Leve","")))))</f>
        <v>Leve</v>
      </c>
      <c r="Y417" s="455">
        <f>IF(AND(U417="",W417=""),"",MAX(U417,W417))</f>
        <v>0.2</v>
      </c>
      <c r="Z417" s="455" t="str">
        <f>CONCATENATE(R417,X417)</f>
        <v>AltaLeve</v>
      </c>
      <c r="AA417" s="464" t="str">
        <f>IF(Z417="Muy AltaLeve","Alto",IF(Z417="Muy AltaMenor","Alto",IF(Z417="Muy AltaModerado","Alto",IF(Z417="Muy AltaMayor","Alto",IF(Z417="Muy AltaCatastrófico","Extremo",IF(Z417="AltaLeve","Moderado",IF(Z417="AltaMenor","Moderado",IF(Z417="AltaModerado","Alto",IF(Z417="AltaMayor","Alto",IF(Z417="AltaCatastrófico","Extremo",IF(Z417="MediaLeve","Moderado",IF(Z417="MediaMenor","Moderado",IF(Z417="MediaModerado","Moderado",IF(Z417="MediaMayor","Alto",IF(Z417="MediaCatastrófico","Extremo",IF(Z417="BajaLeve","Bajo",IF(Z417="BajaMenor","Moderado",IF(Z417="BajaModerado","Moderado",IF(Z417="BajaMayor","Alto",IF(Z417="BajaCatastrófico","Extremo",IF(Z417="Muy BajaLeve","Bajo",IF(Z417="Muy BajaMenor","Bajo",IF(Z417="Muy BajaModerado","Moderado",IF(Z417="Muy BajaMayor","Alto",IF(Z417="Muy BajaCatastrófico","Extremo","")))))))))))))))))))))))))</f>
        <v>Moderado</v>
      </c>
      <c r="AB417" s="243">
        <v>1</v>
      </c>
      <c r="AC417" s="309" t="s">
        <v>1697</v>
      </c>
      <c r="AD417" s="239">
        <v>1.2</v>
      </c>
      <c r="AE417" s="234" t="s">
        <v>1481</v>
      </c>
      <c r="AF417" s="245" t="str">
        <f t="shared" si="25"/>
        <v>Probabilidad</v>
      </c>
      <c r="AG417" s="246" t="s">
        <v>97</v>
      </c>
      <c r="AH417" s="241">
        <f t="shared" si="24"/>
        <v>0.25</v>
      </c>
      <c r="AI417" s="246" t="s">
        <v>98</v>
      </c>
      <c r="AJ417" s="241">
        <f t="shared" si="26"/>
        <v>0.15</v>
      </c>
      <c r="AK417" s="247">
        <f t="shared" si="27"/>
        <v>0.4</v>
      </c>
      <c r="AL417" s="248">
        <f>IFERROR(IF(AF417="Probabilidad",(S417-(+S417*AK417)),IF(AF417="Impacto",S417,"")),"")</f>
        <v>0.48</v>
      </c>
      <c r="AM417" s="248">
        <f>IFERROR(IF(AF417="Impacto",(Y417-(+Y417*AK417)),IF(AF417="Probabilidad",Y417,"")),"")</f>
        <v>0.2</v>
      </c>
      <c r="AN417" s="249" t="s">
        <v>2373</v>
      </c>
      <c r="AO417" s="249" t="s">
        <v>100</v>
      </c>
      <c r="AP417" s="249" t="s">
        <v>101</v>
      </c>
      <c r="AQ417" s="487" t="s">
        <v>2415</v>
      </c>
      <c r="AR417" s="462">
        <f>S417</f>
        <v>0.8</v>
      </c>
      <c r="AS417" s="462">
        <f>IF(AL417="","",MIN(AL417:AL421))</f>
        <v>0.23519999999999996</v>
      </c>
      <c r="AT417" s="464" t="str">
        <f>IFERROR(IF(AS417="","",IF(AS417&lt;=0.2,"Muy Baja",IF(AS417&lt;=0.4,"Baja",IF(AS417&lt;=0.6,"Media",IF(AS417&lt;=0.8,"Alta","Muy Alta"))))),"")</f>
        <v>Baja</v>
      </c>
      <c r="AU417" s="462">
        <f>Y417</f>
        <v>0.2</v>
      </c>
      <c r="AV417" s="462">
        <f>IF(AM417="","",MIN(AM417:AM421))</f>
        <v>0.11250000000000002</v>
      </c>
      <c r="AW417" s="464" t="str">
        <f>IFERROR(IF(AV417="","",IF(AV417&lt;=0.2,"Leve",IF(AV417&lt;=0.4,"Menor",IF(AV417&lt;=0.6,"Moderado",IF(AV417&lt;=0.8,"Mayor","Catastrófico"))))),"")</f>
        <v>Leve</v>
      </c>
      <c r="AX417" s="464" t="str">
        <f>AA417</f>
        <v>Moderado</v>
      </c>
      <c r="AY417" s="464" t="str">
        <f>IFERROR(IF(OR(AND(AT417="Muy Baja",AW417="Leve"),AND(AT417="Muy Baja",AW417="Menor"),AND(AT417="Baja",AW417="Leve")),"Bajo",IF(OR(AND(AT417="Muy baja",AW417="Moderado"),AND(AT417="Baja",AW417="Menor"),AND(AT417="Baja",AW417="Moderado"),AND(AT417="Media",AW417="Leve"),AND(AT417="Media",AW417="Menor"),AND(AT417="Media",AW417="Moderado"),AND(AT417="Alta",AW417="Leve"),AND(AT417="Alta",AW417="Menor")),"Moderado",IF(OR(AND(AT417="Muy Baja",AW417="Mayor"),AND(AT417="Baja",AW417="Mayor"),AND(AT417="Media",AW417="Mayor"),AND(AT417="Alta",AW417="Moderado"),AND(AT417="Alta",AW417="Mayor"),AND(AT417="Muy Alta",AW417="Leve"),AND(AT417="Muy Alta",AW417="Menor"),AND(AT417="Muy Alta",AW417="Moderado"),AND(AT417="Muy Alta",AW417="Mayor")),"Alto",IF(OR(AND(AT417="Muy Baja",AW417="Catastrófico"),AND(AT417="Baja",AW417="Catastrófico"),AND(AT417="Media",AW417="Catastrófico"),AND(AT417="Alta",AW417="Catastrófico"),AND(AT417="Muy Alta",AW417="Catastrófico")),"Extremo","")))),"")</f>
        <v>Bajo</v>
      </c>
      <c r="AZ417" s="736" t="s">
        <v>132</v>
      </c>
      <c r="BA417" s="486" t="s">
        <v>114</v>
      </c>
      <c r="BB417" s="486" t="s">
        <v>114</v>
      </c>
      <c r="BC417" s="486" t="s">
        <v>114</v>
      </c>
      <c r="BD417" s="486" t="s">
        <v>114</v>
      </c>
      <c r="BE417" s="486" t="s">
        <v>114</v>
      </c>
      <c r="BF417" s="408"/>
      <c r="BG417" s="408"/>
      <c r="BH417" s="416" t="s">
        <v>114</v>
      </c>
      <c r="BI417" s="416"/>
      <c r="BJ417" s="416"/>
      <c r="BK417" s="416"/>
      <c r="BL417" s="416" t="s">
        <v>219</v>
      </c>
      <c r="BM417" s="408" t="s">
        <v>401</v>
      </c>
      <c r="BN417" s="408" t="s">
        <v>133</v>
      </c>
      <c r="BO417" s="673" t="s">
        <v>133</v>
      </c>
    </row>
    <row r="418" spans="1:67" ht="69.75">
      <c r="A418" s="748"/>
      <c r="B418" s="751"/>
      <c r="C418" s="751"/>
      <c r="D418" s="682"/>
      <c r="E418" s="682"/>
      <c r="F418" s="483"/>
      <c r="G418" s="408"/>
      <c r="H418" s="487"/>
      <c r="I418" s="736"/>
      <c r="J418" s="463"/>
      <c r="K418" s="736"/>
      <c r="L418" s="408"/>
      <c r="M418" s="464"/>
      <c r="N418" s="408"/>
      <c r="O418" s="408"/>
      <c r="P418" s="484"/>
      <c r="Q418" s="485"/>
      <c r="R418" s="486"/>
      <c r="S418" s="455"/>
      <c r="T418" s="486"/>
      <c r="U418" s="455"/>
      <c r="V418" s="486"/>
      <c r="W418" s="455"/>
      <c r="X418" s="458"/>
      <c r="Y418" s="455"/>
      <c r="Z418" s="455"/>
      <c r="AA418" s="464"/>
      <c r="AB418" s="243">
        <v>2</v>
      </c>
      <c r="AC418" s="309" t="s">
        <v>1706</v>
      </c>
      <c r="AD418" s="239">
        <v>3</v>
      </c>
      <c r="AE418" s="234" t="s">
        <v>1493</v>
      </c>
      <c r="AF418" s="245" t="str">
        <f t="shared" si="25"/>
        <v>Impacto</v>
      </c>
      <c r="AG418" s="246" t="s">
        <v>294</v>
      </c>
      <c r="AH418" s="241">
        <f t="shared" si="24"/>
        <v>0.1</v>
      </c>
      <c r="AI418" s="246" t="s">
        <v>98</v>
      </c>
      <c r="AJ418" s="241">
        <f t="shared" si="26"/>
        <v>0.15</v>
      </c>
      <c r="AK418" s="247">
        <f t="shared" si="27"/>
        <v>0.25</v>
      </c>
      <c r="AL418" s="248">
        <f>IFERROR(IF(AND(AF417="Probabilidad",AF418="Probabilidad"),(AL417-(+AL417*AK418)),IF(AF418="Probabilidad",(S417-(+S417*AK418)),IF(AF418="Impacto",AL417,""))),"")</f>
        <v>0.48</v>
      </c>
      <c r="AM418" s="248">
        <f>IFERROR(IF(AND(AF417="Impacto",AF418="Impacto"),(AM417-(+AM417*AK418)),IF(AF418="Impacto",(Y417-(+Y417*AK418)),IF(AF418="Probabilidad",AM417,""))),"")</f>
        <v>0.15000000000000002</v>
      </c>
      <c r="AN418" s="249" t="s">
        <v>2373</v>
      </c>
      <c r="AO418" s="249" t="s">
        <v>100</v>
      </c>
      <c r="AP418" s="249" t="s">
        <v>101</v>
      </c>
      <c r="AQ418" s="487"/>
      <c r="AR418" s="463"/>
      <c r="AS418" s="463"/>
      <c r="AT418" s="464"/>
      <c r="AU418" s="463"/>
      <c r="AV418" s="463"/>
      <c r="AW418" s="464"/>
      <c r="AX418" s="464"/>
      <c r="AY418" s="464"/>
      <c r="AZ418" s="736"/>
      <c r="BA418" s="486"/>
      <c r="BB418" s="486"/>
      <c r="BC418" s="486"/>
      <c r="BD418" s="486"/>
      <c r="BE418" s="486"/>
      <c r="BF418" s="408"/>
      <c r="BG418" s="408"/>
      <c r="BH418" s="416"/>
      <c r="BI418" s="416"/>
      <c r="BJ418" s="416"/>
      <c r="BK418" s="416"/>
      <c r="BL418" s="416"/>
      <c r="BM418" s="408"/>
      <c r="BN418" s="408"/>
      <c r="BO418" s="673"/>
    </row>
    <row r="419" spans="1:67" ht="89.25">
      <c r="A419" s="748"/>
      <c r="B419" s="751"/>
      <c r="C419" s="751"/>
      <c r="D419" s="682"/>
      <c r="E419" s="682"/>
      <c r="F419" s="483"/>
      <c r="G419" s="408"/>
      <c r="H419" s="487"/>
      <c r="I419" s="736"/>
      <c r="J419" s="463"/>
      <c r="K419" s="736"/>
      <c r="L419" s="408"/>
      <c r="M419" s="464"/>
      <c r="N419" s="408"/>
      <c r="O419" s="408"/>
      <c r="P419" s="484"/>
      <c r="Q419" s="485"/>
      <c r="R419" s="486"/>
      <c r="S419" s="455"/>
      <c r="T419" s="486"/>
      <c r="U419" s="455"/>
      <c r="V419" s="486"/>
      <c r="W419" s="455"/>
      <c r="X419" s="458"/>
      <c r="Y419" s="455"/>
      <c r="Z419" s="455"/>
      <c r="AA419" s="464"/>
      <c r="AB419" s="243">
        <v>3</v>
      </c>
      <c r="AC419" s="309" t="s">
        <v>1653</v>
      </c>
      <c r="AD419" s="239">
        <v>1.2</v>
      </c>
      <c r="AE419" s="234" t="s">
        <v>1654</v>
      </c>
      <c r="AF419" s="245" t="str">
        <f t="shared" si="25"/>
        <v>Probabilidad</v>
      </c>
      <c r="AG419" s="246" t="s">
        <v>250</v>
      </c>
      <c r="AH419" s="241">
        <f t="shared" si="24"/>
        <v>0.15</v>
      </c>
      <c r="AI419" s="246" t="s">
        <v>98</v>
      </c>
      <c r="AJ419" s="241">
        <f t="shared" si="26"/>
        <v>0.15</v>
      </c>
      <c r="AK419" s="247">
        <f t="shared" si="27"/>
        <v>0.3</v>
      </c>
      <c r="AL419" s="248">
        <f>IFERROR(IF(AND(AF418="Probabilidad",AF419="Probabilidad"),(AL418-(+AL418*AK419)),IF(AND(AF418="Impacto",AF419="Probabilidad"),(AL417-(+AL417*AK419)),IF(AF419="Impacto",AL418,""))),"")</f>
        <v>0.33599999999999997</v>
      </c>
      <c r="AM419" s="248">
        <f>IFERROR(IF(AND(AF418="Impacto",AF419="Impacto"),(AM418-(+AM418*AK419)),IF(AND(AF418="Probabilidad",AF419="Impacto"),(AM417-(+AM417*AK419)),IF(AF419="Probabilidad",AM418,""))),"")</f>
        <v>0.15000000000000002</v>
      </c>
      <c r="AN419" s="249" t="s">
        <v>2373</v>
      </c>
      <c r="AO419" s="249" t="s">
        <v>100</v>
      </c>
      <c r="AP419" s="249" t="s">
        <v>101</v>
      </c>
      <c r="AQ419" s="487"/>
      <c r="AR419" s="463"/>
      <c r="AS419" s="463"/>
      <c r="AT419" s="464"/>
      <c r="AU419" s="463"/>
      <c r="AV419" s="463"/>
      <c r="AW419" s="464"/>
      <c r="AX419" s="464"/>
      <c r="AY419" s="464"/>
      <c r="AZ419" s="736"/>
      <c r="BA419" s="486"/>
      <c r="BB419" s="486"/>
      <c r="BC419" s="486"/>
      <c r="BD419" s="486"/>
      <c r="BE419" s="486"/>
      <c r="BF419" s="408"/>
      <c r="BG419" s="408"/>
      <c r="BH419" s="416"/>
      <c r="BI419" s="416"/>
      <c r="BJ419" s="416"/>
      <c r="BK419" s="416"/>
      <c r="BL419" s="416"/>
      <c r="BM419" s="408"/>
      <c r="BN419" s="408"/>
      <c r="BO419" s="673"/>
    </row>
    <row r="420" spans="1:67" ht="89.25">
      <c r="A420" s="748"/>
      <c r="B420" s="751"/>
      <c r="C420" s="751"/>
      <c r="D420" s="682"/>
      <c r="E420" s="682"/>
      <c r="F420" s="483"/>
      <c r="G420" s="408"/>
      <c r="H420" s="487"/>
      <c r="I420" s="736"/>
      <c r="J420" s="463"/>
      <c r="K420" s="736"/>
      <c r="L420" s="408"/>
      <c r="M420" s="464"/>
      <c r="N420" s="408"/>
      <c r="O420" s="408"/>
      <c r="P420" s="484"/>
      <c r="Q420" s="485"/>
      <c r="R420" s="486"/>
      <c r="S420" s="455"/>
      <c r="T420" s="486"/>
      <c r="U420" s="455"/>
      <c r="V420" s="486"/>
      <c r="W420" s="455"/>
      <c r="X420" s="458"/>
      <c r="Y420" s="455"/>
      <c r="Z420" s="455"/>
      <c r="AA420" s="464"/>
      <c r="AB420" s="243">
        <v>4</v>
      </c>
      <c r="AC420" s="309" t="s">
        <v>1653</v>
      </c>
      <c r="AD420" s="239">
        <v>1.2</v>
      </c>
      <c r="AE420" s="234" t="s">
        <v>1654</v>
      </c>
      <c r="AF420" s="245" t="str">
        <f t="shared" si="25"/>
        <v>Impacto</v>
      </c>
      <c r="AG420" s="246" t="s">
        <v>294</v>
      </c>
      <c r="AH420" s="241">
        <f t="shared" si="24"/>
        <v>0.1</v>
      </c>
      <c r="AI420" s="246" t="s">
        <v>98</v>
      </c>
      <c r="AJ420" s="241">
        <f t="shared" si="26"/>
        <v>0.15</v>
      </c>
      <c r="AK420" s="247">
        <f t="shared" si="27"/>
        <v>0.25</v>
      </c>
      <c r="AL420" s="248">
        <f>IFERROR(IF(AND(AF419="Probabilidad",AF420="Probabilidad"),(AL419-(+AL419*AK420)),IF(AND(AF419="Impacto",AF420="Probabilidad"),(AL418-(+AL418*AK420)),IF(AF420="Impacto",AL419,""))),"")</f>
        <v>0.33599999999999997</v>
      </c>
      <c r="AM420" s="248">
        <f>IFERROR(IF(AND(AF419="Impacto",AF420="Impacto"),(AM419-(+AM419*AK420)),IF(AND(AF419="Probabilidad",AF420="Impacto"),(AM418-(+AM418*AK420)),IF(AF420="Probabilidad",AM419,""))),"")</f>
        <v>0.11250000000000002</v>
      </c>
      <c r="AN420" s="249" t="s">
        <v>2373</v>
      </c>
      <c r="AO420" s="249" t="s">
        <v>100</v>
      </c>
      <c r="AP420" s="249" t="s">
        <v>101</v>
      </c>
      <c r="AQ420" s="487"/>
      <c r="AR420" s="463"/>
      <c r="AS420" s="463"/>
      <c r="AT420" s="464"/>
      <c r="AU420" s="463"/>
      <c r="AV420" s="463"/>
      <c r="AW420" s="464"/>
      <c r="AX420" s="464"/>
      <c r="AY420" s="464"/>
      <c r="AZ420" s="736"/>
      <c r="BA420" s="486"/>
      <c r="BB420" s="486"/>
      <c r="BC420" s="486"/>
      <c r="BD420" s="486"/>
      <c r="BE420" s="486"/>
      <c r="BF420" s="408"/>
      <c r="BG420" s="408"/>
      <c r="BH420" s="416"/>
      <c r="BI420" s="416"/>
      <c r="BJ420" s="416"/>
      <c r="BK420" s="416"/>
      <c r="BL420" s="416"/>
      <c r="BM420" s="408"/>
      <c r="BN420" s="408"/>
      <c r="BO420" s="673"/>
    </row>
    <row r="421" spans="1:67" ht="114.75">
      <c r="A421" s="748"/>
      <c r="B421" s="751"/>
      <c r="C421" s="751"/>
      <c r="D421" s="682"/>
      <c r="E421" s="682"/>
      <c r="F421" s="483"/>
      <c r="G421" s="408"/>
      <c r="H421" s="487"/>
      <c r="I421" s="736"/>
      <c r="J421" s="463"/>
      <c r="K421" s="736"/>
      <c r="L421" s="408"/>
      <c r="M421" s="464"/>
      <c r="N421" s="408"/>
      <c r="O421" s="408"/>
      <c r="P421" s="484"/>
      <c r="Q421" s="485"/>
      <c r="R421" s="486"/>
      <c r="S421" s="455"/>
      <c r="T421" s="486"/>
      <c r="U421" s="455"/>
      <c r="V421" s="486"/>
      <c r="W421" s="455"/>
      <c r="X421" s="458"/>
      <c r="Y421" s="455"/>
      <c r="Z421" s="455"/>
      <c r="AA421" s="464"/>
      <c r="AB421" s="243">
        <v>5</v>
      </c>
      <c r="AC421" s="309" t="s">
        <v>2376</v>
      </c>
      <c r="AD421" s="239">
        <v>3</v>
      </c>
      <c r="AE421" s="234" t="s">
        <v>1486</v>
      </c>
      <c r="AF421" s="245" t="str">
        <f t="shared" si="25"/>
        <v>Probabilidad</v>
      </c>
      <c r="AG421" s="246" t="s">
        <v>250</v>
      </c>
      <c r="AH421" s="241">
        <f t="shared" si="24"/>
        <v>0.15</v>
      </c>
      <c r="AI421" s="246" t="s">
        <v>98</v>
      </c>
      <c r="AJ421" s="241">
        <f t="shared" si="26"/>
        <v>0.15</v>
      </c>
      <c r="AK421" s="247">
        <f t="shared" si="27"/>
        <v>0.3</v>
      </c>
      <c r="AL421" s="248">
        <f>IFERROR(IF(AND(AF420="Probabilidad",AF421="Probabilidad"),(AL420-(+AL420*AK421)),IF(AND(AF420="Impacto",AF421="Probabilidad"),(AL419-(+AL419*AK421)),IF(AF421="Impacto",AL420,""))),"")</f>
        <v>0.23519999999999996</v>
      </c>
      <c r="AM421" s="248">
        <f>IFERROR(IF(AND(AF420="Impacto",AF421="Impacto"),(AM420-(+AM420*AK421)),IF(AND(AF420="Probabilidad",AF421="Impacto"),(AM419-(+AM419*AK421)),IF(AF421="Probabilidad",AM420,""))),"")</f>
        <v>0.11250000000000002</v>
      </c>
      <c r="AN421" s="249" t="s">
        <v>2373</v>
      </c>
      <c r="AO421" s="249" t="s">
        <v>100</v>
      </c>
      <c r="AP421" s="249" t="s">
        <v>101</v>
      </c>
      <c r="AQ421" s="487"/>
      <c r="AR421" s="463"/>
      <c r="AS421" s="463"/>
      <c r="AT421" s="464"/>
      <c r="AU421" s="463"/>
      <c r="AV421" s="463"/>
      <c r="AW421" s="464"/>
      <c r="AX421" s="464"/>
      <c r="AY421" s="464"/>
      <c r="AZ421" s="736"/>
      <c r="BA421" s="486"/>
      <c r="BB421" s="486"/>
      <c r="BC421" s="486"/>
      <c r="BD421" s="486"/>
      <c r="BE421" s="486"/>
      <c r="BF421" s="408"/>
      <c r="BG421" s="408"/>
      <c r="BH421" s="416"/>
      <c r="BI421" s="416"/>
      <c r="BJ421" s="416"/>
      <c r="BK421" s="416"/>
      <c r="BL421" s="416"/>
      <c r="BM421" s="408"/>
      <c r="BN421" s="408"/>
      <c r="BO421" s="673"/>
    </row>
    <row r="422" spans="1:67" ht="69.75">
      <c r="A422" s="748"/>
      <c r="B422" s="751"/>
      <c r="C422" s="751"/>
      <c r="D422" s="682" t="s">
        <v>1470</v>
      </c>
      <c r="E422" s="682" t="s">
        <v>499</v>
      </c>
      <c r="F422" s="483">
        <v>6</v>
      </c>
      <c r="G422" s="408" t="s">
        <v>2411</v>
      </c>
      <c r="H422" s="487" t="s">
        <v>1472</v>
      </c>
      <c r="I422" s="736" t="s">
        <v>1487</v>
      </c>
      <c r="J422" s="463" t="s">
        <v>2416</v>
      </c>
      <c r="K422" s="736" t="s">
        <v>192</v>
      </c>
      <c r="L422" s="408" t="s">
        <v>408</v>
      </c>
      <c r="M422" s="464" t="s">
        <v>1475</v>
      </c>
      <c r="N422" s="408" t="s">
        <v>2417</v>
      </c>
      <c r="O422" s="408" t="s">
        <v>2418</v>
      </c>
      <c r="P422" s="486" t="s">
        <v>114</v>
      </c>
      <c r="Q422" s="411" t="s">
        <v>114</v>
      </c>
      <c r="R422" s="486" t="s">
        <v>233</v>
      </c>
      <c r="S422" s="455">
        <f>IF(R422="Muy Alta",100%,IF(R422="Alta",80%,IF(R422="Media",60%,IF(R422="Baja",40%,IF(R422="Muy Baja",20%,"")))))</f>
        <v>0.8</v>
      </c>
      <c r="T422" s="486"/>
      <c r="U422" s="455" t="str">
        <f>IF(T422="Catastrófico",100%,IF(T422="Mayor",80%,IF(T422="Moderado",60%,IF(T422="Menor",40%,IF(T422="Leve",20%,"")))))</f>
        <v/>
      </c>
      <c r="V422" s="486" t="s">
        <v>125</v>
      </c>
      <c r="W422" s="455">
        <f>IF(V422="Catastrófico",100%,IF(V422="Mayor",80%,IF(V422="Moderado",60%,IF(V422="Menor",40%,IF(V422="Leve",20%,"")))))</f>
        <v>0.2</v>
      </c>
      <c r="X422" s="458" t="str">
        <f>IF(Y422=100%,"Catastrófico",IF(Y422=80%,"Mayor",IF(Y422=60%,"Moderado",IF(Y422=40%,"Menor",IF(Y422=20%,"Leve","")))))</f>
        <v>Leve</v>
      </c>
      <c r="Y422" s="455">
        <f>IF(AND(U422="",W422=""),"",MAX(U422,W422))</f>
        <v>0.2</v>
      </c>
      <c r="Z422" s="455" t="str">
        <f>CONCATENATE(R422,X422)</f>
        <v>AltaLeve</v>
      </c>
      <c r="AA422" s="464" t="str">
        <f>IF(Z422="Muy AltaLeve","Alto",IF(Z422="Muy AltaMenor","Alto",IF(Z422="Muy AltaModerado","Alto",IF(Z422="Muy AltaMayor","Alto",IF(Z422="Muy AltaCatastrófico","Extremo",IF(Z422="AltaLeve","Moderado",IF(Z422="AltaMenor","Moderado",IF(Z422="AltaModerado","Alto",IF(Z422="AltaMayor","Alto",IF(Z422="AltaCatastrófico","Extremo",IF(Z422="MediaLeve","Moderado",IF(Z422="MediaMenor","Moderado",IF(Z422="MediaModerado","Moderado",IF(Z422="MediaMayor","Alto",IF(Z422="MediaCatastrófico","Extremo",IF(Z422="BajaLeve","Bajo",IF(Z422="BajaMenor","Moderado",IF(Z422="BajaModerado","Moderado",IF(Z422="BajaMayor","Alto",IF(Z422="BajaCatastrófico","Extremo",IF(Z422="Muy BajaLeve","Bajo",IF(Z422="Muy BajaMenor","Bajo",IF(Z422="Muy BajaModerado","Moderado",IF(Z422="Muy BajaMayor","Alto",IF(Z422="Muy BajaCatastrófico","Extremo","")))))))))))))))))))))))))</f>
        <v>Moderado</v>
      </c>
      <c r="AB422" s="243">
        <v>1</v>
      </c>
      <c r="AC422" s="309" t="s">
        <v>2349</v>
      </c>
      <c r="AD422" s="239">
        <v>1.3</v>
      </c>
      <c r="AE422" s="234" t="s">
        <v>1495</v>
      </c>
      <c r="AF422" s="245" t="str">
        <f t="shared" si="25"/>
        <v>Probabilidad</v>
      </c>
      <c r="AG422" s="246" t="s">
        <v>250</v>
      </c>
      <c r="AH422" s="241">
        <f t="shared" si="24"/>
        <v>0.15</v>
      </c>
      <c r="AI422" s="246" t="s">
        <v>98</v>
      </c>
      <c r="AJ422" s="241">
        <f t="shared" si="26"/>
        <v>0.15</v>
      </c>
      <c r="AK422" s="247">
        <f t="shared" si="27"/>
        <v>0.3</v>
      </c>
      <c r="AL422" s="248">
        <f>IFERROR(IF(AF422="Probabilidad",(S422-(+S422*AK422)),IF(AF422="Impacto",S422,"")),"")</f>
        <v>0.56000000000000005</v>
      </c>
      <c r="AM422" s="248">
        <f>IFERROR(IF(AF422="Impacto",(Y422-(+Y422*AK422)),IF(AF422="Probabilidad",Y422,"")),"")</f>
        <v>0.2</v>
      </c>
      <c r="AN422" s="249" t="s">
        <v>2373</v>
      </c>
      <c r="AO422" s="249" t="s">
        <v>100</v>
      </c>
      <c r="AP422" s="249" t="s">
        <v>101</v>
      </c>
      <c r="AQ422" s="487" t="s">
        <v>2419</v>
      </c>
      <c r="AR422" s="462">
        <f>S422</f>
        <v>0.8</v>
      </c>
      <c r="AS422" s="462">
        <f>IF(AL422="","",MIN(AL422:AL425))</f>
        <v>0.33600000000000002</v>
      </c>
      <c r="AT422" s="464" t="str">
        <f>IFERROR(IF(AS422="","",IF(AS422&lt;=0.2,"Muy Baja",IF(AS422&lt;=0.4,"Baja",IF(AS422&lt;=0.6,"Media",IF(AS422&lt;=0.8,"Alta","Muy Alta"))))),"")</f>
        <v>Baja</v>
      </c>
      <c r="AU422" s="462">
        <f>Y422</f>
        <v>0.2</v>
      </c>
      <c r="AV422" s="462">
        <f>IF(AM422="","",MIN(AM422:AM425))</f>
        <v>0.11250000000000002</v>
      </c>
      <c r="AW422" s="464" t="str">
        <f>IFERROR(IF(AV422="","",IF(AV422&lt;=0.2,"Leve",IF(AV422&lt;=0.4,"Menor",IF(AV422&lt;=0.6,"Moderado",IF(AV422&lt;=0.8,"Mayor","Catastrófico"))))),"")</f>
        <v>Leve</v>
      </c>
      <c r="AX422" s="464" t="str">
        <f>AA422</f>
        <v>Moderado</v>
      </c>
      <c r="AY422" s="464" t="str">
        <f>IFERROR(IF(OR(AND(AT422="Muy Baja",AW422="Leve"),AND(AT422="Muy Baja",AW422="Menor"),AND(AT422="Baja",AW422="Leve")),"Bajo",IF(OR(AND(AT422="Muy baja",AW422="Moderado"),AND(AT422="Baja",AW422="Menor"),AND(AT422="Baja",AW422="Moderado"),AND(AT422="Media",AW422="Leve"),AND(AT422="Media",AW422="Menor"),AND(AT422="Media",AW422="Moderado"),AND(AT422="Alta",AW422="Leve"),AND(AT422="Alta",AW422="Menor")),"Moderado",IF(OR(AND(AT422="Muy Baja",AW422="Mayor"),AND(AT422="Baja",AW422="Mayor"),AND(AT422="Media",AW422="Mayor"),AND(AT422="Alta",AW422="Moderado"),AND(AT422="Alta",AW422="Mayor"),AND(AT422="Muy Alta",AW422="Leve"),AND(AT422="Muy Alta",AW422="Menor"),AND(AT422="Muy Alta",AW422="Moderado"),AND(AT422="Muy Alta",AW422="Mayor")),"Alto",IF(OR(AND(AT422="Muy Baja",AW422="Catastrófico"),AND(AT422="Baja",AW422="Catastrófico"),AND(AT422="Media",AW422="Catastrófico"),AND(AT422="Alta",AW422="Catastrófico"),AND(AT422="Muy Alta",AW422="Catastrófico")),"Extremo","")))),"")</f>
        <v>Bajo</v>
      </c>
      <c r="AZ422" s="736" t="s">
        <v>132</v>
      </c>
      <c r="BA422" s="486" t="s">
        <v>114</v>
      </c>
      <c r="BB422" s="486" t="s">
        <v>114</v>
      </c>
      <c r="BC422" s="486" t="s">
        <v>114</v>
      </c>
      <c r="BD422" s="486" t="s">
        <v>114</v>
      </c>
      <c r="BE422" s="486" t="s">
        <v>114</v>
      </c>
      <c r="BF422" s="408"/>
      <c r="BG422" s="408"/>
      <c r="BH422" s="416" t="s">
        <v>114</v>
      </c>
      <c r="BI422" s="416"/>
      <c r="BJ422" s="416"/>
      <c r="BK422" s="416"/>
      <c r="BL422" s="416" t="s">
        <v>219</v>
      </c>
      <c r="BM422" s="408" t="s">
        <v>401</v>
      </c>
      <c r="BN422" s="408" t="s">
        <v>133</v>
      </c>
      <c r="BO422" s="673" t="s">
        <v>133</v>
      </c>
    </row>
    <row r="423" spans="1:67" ht="89.25">
      <c r="A423" s="748"/>
      <c r="B423" s="751"/>
      <c r="C423" s="751"/>
      <c r="D423" s="682"/>
      <c r="E423" s="682"/>
      <c r="F423" s="483"/>
      <c r="G423" s="408"/>
      <c r="H423" s="487"/>
      <c r="I423" s="736"/>
      <c r="J423" s="463"/>
      <c r="K423" s="736"/>
      <c r="L423" s="408"/>
      <c r="M423" s="464"/>
      <c r="N423" s="408"/>
      <c r="O423" s="408"/>
      <c r="P423" s="486"/>
      <c r="Q423" s="411"/>
      <c r="R423" s="486"/>
      <c r="S423" s="455"/>
      <c r="T423" s="486"/>
      <c r="U423" s="455"/>
      <c r="V423" s="486"/>
      <c r="W423" s="455"/>
      <c r="X423" s="458"/>
      <c r="Y423" s="455"/>
      <c r="Z423" s="455"/>
      <c r="AA423" s="464"/>
      <c r="AB423" s="243">
        <v>2</v>
      </c>
      <c r="AC423" s="316" t="s">
        <v>2400</v>
      </c>
      <c r="AD423" s="239">
        <v>1</v>
      </c>
      <c r="AE423" s="234" t="s">
        <v>1495</v>
      </c>
      <c r="AF423" s="245" t="str">
        <f t="shared" si="25"/>
        <v>Impacto</v>
      </c>
      <c r="AG423" s="246" t="s">
        <v>294</v>
      </c>
      <c r="AH423" s="241">
        <f t="shared" si="24"/>
        <v>0.1</v>
      </c>
      <c r="AI423" s="246" t="s">
        <v>98</v>
      </c>
      <c r="AJ423" s="241">
        <f t="shared" si="26"/>
        <v>0.15</v>
      </c>
      <c r="AK423" s="247">
        <f t="shared" si="27"/>
        <v>0.25</v>
      </c>
      <c r="AL423" s="248">
        <f>IFERROR(IF(AND(AF422="Probabilidad",AF423="Probabilidad"),(AL422-(+AL422*AK423)),IF(AF423="Probabilidad",(S422-(+S422*AK423)),IF(AF423="Impacto",AL422,""))),"")</f>
        <v>0.56000000000000005</v>
      </c>
      <c r="AM423" s="248">
        <f>IFERROR(IF(AND(AF422="Impacto",AF423="Impacto"),(AM422-(+AM422*AK423)),IF(AF423="Impacto",(Y422-(+Y422*AK423)),IF(AF423="Probabilidad",AM422,""))),"")</f>
        <v>0.15000000000000002</v>
      </c>
      <c r="AN423" s="249" t="s">
        <v>2373</v>
      </c>
      <c r="AO423" s="249" t="s">
        <v>100</v>
      </c>
      <c r="AP423" s="249" t="s">
        <v>101</v>
      </c>
      <c r="AQ423" s="487"/>
      <c r="AR423" s="463"/>
      <c r="AS423" s="463"/>
      <c r="AT423" s="464"/>
      <c r="AU423" s="463"/>
      <c r="AV423" s="463"/>
      <c r="AW423" s="464"/>
      <c r="AX423" s="464"/>
      <c r="AY423" s="464"/>
      <c r="AZ423" s="736"/>
      <c r="BA423" s="486"/>
      <c r="BB423" s="486"/>
      <c r="BC423" s="486"/>
      <c r="BD423" s="486"/>
      <c r="BE423" s="486"/>
      <c r="BF423" s="408"/>
      <c r="BG423" s="408"/>
      <c r="BH423" s="416"/>
      <c r="BI423" s="416"/>
      <c r="BJ423" s="416"/>
      <c r="BK423" s="416"/>
      <c r="BL423" s="416"/>
      <c r="BM423" s="408"/>
      <c r="BN423" s="408"/>
      <c r="BO423" s="673"/>
    </row>
    <row r="424" spans="1:67" ht="114.75">
      <c r="A424" s="748"/>
      <c r="B424" s="751"/>
      <c r="C424" s="751"/>
      <c r="D424" s="682"/>
      <c r="E424" s="682"/>
      <c r="F424" s="483"/>
      <c r="G424" s="408"/>
      <c r="H424" s="487"/>
      <c r="I424" s="736"/>
      <c r="J424" s="463"/>
      <c r="K424" s="736"/>
      <c r="L424" s="408"/>
      <c r="M424" s="464"/>
      <c r="N424" s="408"/>
      <c r="O424" s="408"/>
      <c r="P424" s="486"/>
      <c r="Q424" s="411"/>
      <c r="R424" s="486"/>
      <c r="S424" s="455"/>
      <c r="T424" s="486"/>
      <c r="U424" s="455"/>
      <c r="V424" s="486"/>
      <c r="W424" s="455"/>
      <c r="X424" s="458"/>
      <c r="Y424" s="455"/>
      <c r="Z424" s="455"/>
      <c r="AA424" s="464"/>
      <c r="AB424" s="243">
        <v>3</v>
      </c>
      <c r="AC424" s="309" t="s">
        <v>2381</v>
      </c>
      <c r="AD424" s="239">
        <v>1.3</v>
      </c>
      <c r="AE424" s="234" t="s">
        <v>1495</v>
      </c>
      <c r="AF424" s="245" t="str">
        <f t="shared" si="25"/>
        <v>Probabilidad</v>
      </c>
      <c r="AG424" s="246" t="s">
        <v>97</v>
      </c>
      <c r="AH424" s="241">
        <f t="shared" si="24"/>
        <v>0.25</v>
      </c>
      <c r="AI424" s="246" t="s">
        <v>98</v>
      </c>
      <c r="AJ424" s="241">
        <f t="shared" si="26"/>
        <v>0.15</v>
      </c>
      <c r="AK424" s="247">
        <f t="shared" si="27"/>
        <v>0.4</v>
      </c>
      <c r="AL424" s="248">
        <f>IFERROR(IF(AND(AF423="Probabilidad",AF424="Probabilidad"),(AL423-(+AL423*AK424)),IF(AND(AF423="Impacto",AF424="Probabilidad"),(AL422-(+AL422*AK424)),IF(AF424="Impacto",AL423,""))),"")</f>
        <v>0.33600000000000002</v>
      </c>
      <c r="AM424" s="248">
        <f>IFERROR(IF(AND(AF423="Impacto",AF424="Impacto"),(AM423-(+AM423*AK424)),IF(AND(AF423="Probabilidad",AF424="Impacto"),(AM422-(+AM422*AK424)),IF(AF424="Probabilidad",AM423,""))),"")</f>
        <v>0.15000000000000002</v>
      </c>
      <c r="AN424" s="249" t="s">
        <v>2373</v>
      </c>
      <c r="AO424" s="249" t="s">
        <v>100</v>
      </c>
      <c r="AP424" s="249" t="s">
        <v>101</v>
      </c>
      <c r="AQ424" s="487"/>
      <c r="AR424" s="463"/>
      <c r="AS424" s="463"/>
      <c r="AT424" s="464"/>
      <c r="AU424" s="463"/>
      <c r="AV424" s="463"/>
      <c r="AW424" s="464"/>
      <c r="AX424" s="464"/>
      <c r="AY424" s="464"/>
      <c r="AZ424" s="736"/>
      <c r="BA424" s="486"/>
      <c r="BB424" s="486"/>
      <c r="BC424" s="486"/>
      <c r="BD424" s="486"/>
      <c r="BE424" s="486"/>
      <c r="BF424" s="408"/>
      <c r="BG424" s="408"/>
      <c r="BH424" s="416"/>
      <c r="BI424" s="416"/>
      <c r="BJ424" s="416"/>
      <c r="BK424" s="416"/>
      <c r="BL424" s="416"/>
      <c r="BM424" s="408"/>
      <c r="BN424" s="408"/>
      <c r="BO424" s="673"/>
    </row>
    <row r="425" spans="1:67" ht="114.75">
      <c r="A425" s="748"/>
      <c r="B425" s="751"/>
      <c r="C425" s="751"/>
      <c r="D425" s="682"/>
      <c r="E425" s="682"/>
      <c r="F425" s="483"/>
      <c r="G425" s="408"/>
      <c r="H425" s="487"/>
      <c r="I425" s="736"/>
      <c r="J425" s="463"/>
      <c r="K425" s="736"/>
      <c r="L425" s="408"/>
      <c r="M425" s="464"/>
      <c r="N425" s="408"/>
      <c r="O425" s="408"/>
      <c r="P425" s="486"/>
      <c r="Q425" s="411"/>
      <c r="R425" s="486"/>
      <c r="S425" s="455"/>
      <c r="T425" s="486"/>
      <c r="U425" s="455"/>
      <c r="V425" s="486"/>
      <c r="W425" s="455"/>
      <c r="X425" s="458"/>
      <c r="Y425" s="455"/>
      <c r="Z425" s="455"/>
      <c r="AA425" s="464"/>
      <c r="AB425" s="243">
        <v>4</v>
      </c>
      <c r="AC425" s="309" t="s">
        <v>2381</v>
      </c>
      <c r="AD425" s="239">
        <v>1.3</v>
      </c>
      <c r="AE425" s="234" t="s">
        <v>1495</v>
      </c>
      <c r="AF425" s="245" t="str">
        <f t="shared" si="25"/>
        <v>Impacto</v>
      </c>
      <c r="AG425" s="246" t="s">
        <v>294</v>
      </c>
      <c r="AH425" s="241">
        <f t="shared" si="24"/>
        <v>0.1</v>
      </c>
      <c r="AI425" s="246" t="s">
        <v>98</v>
      </c>
      <c r="AJ425" s="241">
        <f t="shared" si="26"/>
        <v>0.15</v>
      </c>
      <c r="AK425" s="247">
        <f t="shared" si="27"/>
        <v>0.25</v>
      </c>
      <c r="AL425" s="248">
        <f>IFERROR(IF(AND(AF424="Probabilidad",AF425="Probabilidad"),(AL424-(+AL424*AK425)),IF(AND(AF424="Impacto",AF425="Probabilidad"),(AL423-(+AL423*AK425)),IF(AF425="Impacto",AL424,""))),"")</f>
        <v>0.33600000000000002</v>
      </c>
      <c r="AM425" s="248">
        <f>IFERROR(IF(AND(AF424="Impacto",AF425="Impacto"),(AM424-(+AM424*AK425)),IF(AND(AF424="Probabilidad",AF425="Impacto"),(AM423-(+AM423*AK425)),IF(AF425="Probabilidad",AM424,""))),"")</f>
        <v>0.11250000000000002</v>
      </c>
      <c r="AN425" s="249" t="s">
        <v>2373</v>
      </c>
      <c r="AO425" s="249" t="s">
        <v>100</v>
      </c>
      <c r="AP425" s="249" t="s">
        <v>101</v>
      </c>
      <c r="AQ425" s="487"/>
      <c r="AR425" s="463"/>
      <c r="AS425" s="463"/>
      <c r="AT425" s="464"/>
      <c r="AU425" s="463"/>
      <c r="AV425" s="463"/>
      <c r="AW425" s="464"/>
      <c r="AX425" s="464"/>
      <c r="AY425" s="464"/>
      <c r="AZ425" s="736"/>
      <c r="BA425" s="486"/>
      <c r="BB425" s="486"/>
      <c r="BC425" s="486"/>
      <c r="BD425" s="486"/>
      <c r="BE425" s="486"/>
      <c r="BF425" s="408"/>
      <c r="BG425" s="408"/>
      <c r="BH425" s="416"/>
      <c r="BI425" s="416"/>
      <c r="BJ425" s="416"/>
      <c r="BK425" s="416"/>
      <c r="BL425" s="416"/>
      <c r="BM425" s="408"/>
      <c r="BN425" s="408"/>
      <c r="BO425" s="673"/>
    </row>
    <row r="426" spans="1:67" ht="69.75">
      <c r="A426" s="748"/>
      <c r="B426" s="751"/>
      <c r="C426" s="751"/>
      <c r="D426" s="682" t="s">
        <v>1470</v>
      </c>
      <c r="E426" s="682" t="s">
        <v>499</v>
      </c>
      <c r="F426" s="483">
        <v>7</v>
      </c>
      <c r="G426" s="408" t="s">
        <v>2420</v>
      </c>
      <c r="H426" s="487" t="s">
        <v>1735</v>
      </c>
      <c r="I426" s="736" t="s">
        <v>1473</v>
      </c>
      <c r="J426" s="463" t="s">
        <v>2421</v>
      </c>
      <c r="K426" s="736" t="s">
        <v>192</v>
      </c>
      <c r="L426" s="408" t="s">
        <v>408</v>
      </c>
      <c r="M426" s="464" t="s">
        <v>1475</v>
      </c>
      <c r="N426" s="408" t="s">
        <v>2422</v>
      </c>
      <c r="O426" s="408" t="s">
        <v>2423</v>
      </c>
      <c r="P426" s="486" t="s">
        <v>114</v>
      </c>
      <c r="Q426" s="411" t="s">
        <v>114</v>
      </c>
      <c r="R426" s="486" t="s">
        <v>233</v>
      </c>
      <c r="S426" s="455">
        <f>IF(R426="Muy Alta",100%,IF(R426="Alta",80%,IF(R426="Media",60%,IF(R426="Baja",40%,IF(R426="Muy Baja",20%,"")))))</f>
        <v>0.8</v>
      </c>
      <c r="T426" s="486" t="s">
        <v>125</v>
      </c>
      <c r="U426" s="455">
        <f>IF(T426="Catastrófico",100%,IF(T426="Mayor",80%,IF(T426="Moderado",60%,IF(T426="Menor",40%,IF(T426="Leve",20%,"")))))</f>
        <v>0.2</v>
      </c>
      <c r="V426" s="486" t="s">
        <v>125</v>
      </c>
      <c r="W426" s="455">
        <f>IF(V426="Catastrófico",100%,IF(V426="Mayor",80%,IF(V426="Moderado",60%,IF(V426="Menor",40%,IF(V426="Leve",20%,"")))))</f>
        <v>0.2</v>
      </c>
      <c r="X426" s="458" t="str">
        <f>IF(Y426=100%,"Catastrófico",IF(Y426=80%,"Mayor",IF(Y426=60%,"Moderado",IF(Y426=40%,"Menor",IF(Y426=20%,"Leve","")))))</f>
        <v>Leve</v>
      </c>
      <c r="Y426" s="455">
        <f>IF(AND(U426="",W426=""),"",MAX(U426,W426))</f>
        <v>0.2</v>
      </c>
      <c r="Z426" s="455" t="str">
        <f>CONCATENATE(R426,X426)</f>
        <v>AltaLeve</v>
      </c>
      <c r="AA426" s="464" t="str">
        <f>IF(Z426="Muy AltaLeve","Alto",IF(Z426="Muy AltaMenor","Alto",IF(Z426="Muy AltaModerado","Alto",IF(Z426="Muy AltaMayor","Alto",IF(Z426="Muy AltaCatastrófico","Extremo",IF(Z426="AltaLeve","Moderado",IF(Z426="AltaMenor","Moderado",IF(Z426="AltaModerado","Alto",IF(Z426="AltaMayor","Alto",IF(Z426="AltaCatastrófico","Extremo",IF(Z426="MediaLeve","Moderado",IF(Z426="MediaMenor","Moderado",IF(Z426="MediaModerado","Moderado",IF(Z426="MediaMayor","Alto",IF(Z426="MediaCatastrófico","Extremo",IF(Z426="BajaLeve","Bajo",IF(Z426="BajaMenor","Moderado",IF(Z426="BajaModerado","Moderado",IF(Z426="BajaMayor","Alto",IF(Z426="BajaCatastrófico","Extremo",IF(Z426="Muy BajaLeve","Bajo",IF(Z426="Muy BajaMenor","Bajo",IF(Z426="Muy BajaModerado","Moderado",IF(Z426="Muy BajaMayor","Alto",IF(Z426="Muy BajaCatastrófico","Extremo","")))))))))))))))))))))))))</f>
        <v>Moderado</v>
      </c>
      <c r="AB426" s="243">
        <v>1</v>
      </c>
      <c r="AC426" s="309" t="s">
        <v>1740</v>
      </c>
      <c r="AD426" s="239">
        <v>1</v>
      </c>
      <c r="AE426" s="234" t="s">
        <v>1742</v>
      </c>
      <c r="AF426" s="245" t="str">
        <f t="shared" si="25"/>
        <v>Probabilidad</v>
      </c>
      <c r="AG426" s="246" t="s">
        <v>97</v>
      </c>
      <c r="AH426" s="241">
        <f t="shared" si="24"/>
        <v>0.25</v>
      </c>
      <c r="AI426" s="246" t="s">
        <v>710</v>
      </c>
      <c r="AJ426" s="241">
        <f t="shared" si="26"/>
        <v>0.25</v>
      </c>
      <c r="AK426" s="247">
        <f t="shared" si="27"/>
        <v>0.5</v>
      </c>
      <c r="AL426" s="248">
        <f>IFERROR(IF(AF426="Probabilidad",(S426-(+S426*AK426)),IF(AF426="Impacto",S426,"")),"")</f>
        <v>0.4</v>
      </c>
      <c r="AM426" s="248">
        <f>IFERROR(IF(AF426="Impacto",(Y426-(+Y426*AK426)),IF(AF426="Probabilidad",Y426,"")),"")</f>
        <v>0.2</v>
      </c>
      <c r="AN426" s="249" t="s">
        <v>2373</v>
      </c>
      <c r="AO426" s="249" t="s">
        <v>100</v>
      </c>
      <c r="AP426" s="249" t="s">
        <v>101</v>
      </c>
      <c r="AQ426" s="487" t="s">
        <v>2424</v>
      </c>
      <c r="AR426" s="462">
        <f>S426</f>
        <v>0.8</v>
      </c>
      <c r="AS426" s="462">
        <f>IF(AL426="","",MIN(AL426:AL428))</f>
        <v>0.14399999999999999</v>
      </c>
      <c r="AT426" s="464" t="str">
        <f>IFERROR(IF(AS426="","",IF(AS426&lt;=0.2,"Muy Baja",IF(AS426&lt;=0.4,"Baja",IF(AS426&lt;=0.6,"Media",IF(AS426&lt;=0.8,"Alta","Muy Alta"))))),"")</f>
        <v>Muy Baja</v>
      </c>
      <c r="AU426" s="462">
        <f>Y426</f>
        <v>0.2</v>
      </c>
      <c r="AV426" s="462">
        <f>IF(AM426="","",MIN(AM426:AM428))</f>
        <v>0.2</v>
      </c>
      <c r="AW426" s="464" t="str">
        <f>IFERROR(IF(AV426="","",IF(AV426&lt;=0.2,"Leve",IF(AV426&lt;=0.4,"Menor",IF(AV426&lt;=0.6,"Moderado",IF(AV426&lt;=0.8,"Mayor","Catastrófico"))))),"")</f>
        <v>Leve</v>
      </c>
      <c r="AX426" s="464" t="str">
        <f>AA426</f>
        <v>Moderado</v>
      </c>
      <c r="AY426" s="464" t="str">
        <f>IFERROR(IF(OR(AND(AT426="Muy Baja",AW426="Leve"),AND(AT426="Muy Baja",AW426="Menor"),AND(AT426="Baja",AW426="Leve")),"Bajo",IF(OR(AND(AT426="Muy baja",AW426="Moderado"),AND(AT426="Baja",AW426="Menor"),AND(AT426="Baja",AW426="Moderado"),AND(AT426="Media",AW426="Leve"),AND(AT426="Media",AW426="Menor"),AND(AT426="Media",AW426="Moderado"),AND(AT426="Alta",AW426="Leve"),AND(AT426="Alta",AW426="Menor")),"Moderado",IF(OR(AND(AT426="Muy Baja",AW426="Mayor"),AND(AT426="Baja",AW426="Mayor"),AND(AT426="Media",AW426="Mayor"),AND(AT426="Alta",AW426="Moderado"),AND(AT426="Alta",AW426="Mayor"),AND(AT426="Muy Alta",AW426="Leve"),AND(AT426="Muy Alta",AW426="Menor"),AND(AT426="Muy Alta",AW426="Moderado"),AND(AT426="Muy Alta",AW426="Mayor")),"Alto",IF(OR(AND(AT426="Muy Baja",AW426="Catastrófico"),AND(AT426="Baja",AW426="Catastrófico"),AND(AT426="Media",AW426="Catastrófico"),AND(AT426="Alta",AW426="Catastrófico"),AND(AT426="Muy Alta",AW426="Catastrófico")),"Extremo","")))),"")</f>
        <v>Bajo</v>
      </c>
      <c r="AZ426" s="487" t="s">
        <v>132</v>
      </c>
      <c r="BA426" s="486" t="s">
        <v>114</v>
      </c>
      <c r="BB426" s="486" t="s">
        <v>114</v>
      </c>
      <c r="BC426" s="486" t="s">
        <v>114</v>
      </c>
      <c r="BD426" s="486" t="s">
        <v>114</v>
      </c>
      <c r="BE426" s="486" t="s">
        <v>114</v>
      </c>
      <c r="BF426" s="408"/>
      <c r="BG426" s="408"/>
      <c r="BH426" s="416" t="s">
        <v>114</v>
      </c>
      <c r="BI426" s="416"/>
      <c r="BJ426" s="416"/>
      <c r="BK426" s="416"/>
      <c r="BL426" s="416" t="s">
        <v>219</v>
      </c>
      <c r="BM426" s="408" t="s">
        <v>401</v>
      </c>
      <c r="BN426" s="408" t="s">
        <v>133</v>
      </c>
      <c r="BO426" s="673" t="s">
        <v>133</v>
      </c>
    </row>
    <row r="427" spans="1:67" ht="69.75">
      <c r="A427" s="748"/>
      <c r="B427" s="751"/>
      <c r="C427" s="751"/>
      <c r="D427" s="682"/>
      <c r="E427" s="682"/>
      <c r="F427" s="483"/>
      <c r="G427" s="408"/>
      <c r="H427" s="487"/>
      <c r="I427" s="736"/>
      <c r="J427" s="463"/>
      <c r="K427" s="736"/>
      <c r="L427" s="408"/>
      <c r="M427" s="464"/>
      <c r="N427" s="408"/>
      <c r="O427" s="408"/>
      <c r="P427" s="486"/>
      <c r="Q427" s="411"/>
      <c r="R427" s="486"/>
      <c r="S427" s="455"/>
      <c r="T427" s="486"/>
      <c r="U427" s="455"/>
      <c r="V427" s="486"/>
      <c r="W427" s="455"/>
      <c r="X427" s="458"/>
      <c r="Y427" s="455"/>
      <c r="Z427" s="455"/>
      <c r="AA427" s="464"/>
      <c r="AB427" s="243">
        <v>2</v>
      </c>
      <c r="AC427" s="309" t="s">
        <v>1743</v>
      </c>
      <c r="AD427" s="239">
        <v>1</v>
      </c>
      <c r="AE427" s="234" t="s">
        <v>1742</v>
      </c>
      <c r="AF427" s="245" t="str">
        <f t="shared" si="25"/>
        <v>Probabilidad</v>
      </c>
      <c r="AG427" s="246" t="s">
        <v>250</v>
      </c>
      <c r="AH427" s="241">
        <f t="shared" si="24"/>
        <v>0.15</v>
      </c>
      <c r="AI427" s="246" t="s">
        <v>710</v>
      </c>
      <c r="AJ427" s="241">
        <f t="shared" si="26"/>
        <v>0.25</v>
      </c>
      <c r="AK427" s="247">
        <f t="shared" si="27"/>
        <v>0.4</v>
      </c>
      <c r="AL427" s="248">
        <f>IFERROR(IF(AND(AF426="Probabilidad",AF427="Probabilidad"),(AL426-(+AL426*AK427)),IF(AF427="Probabilidad",(S426-(+S426*AK427)),IF(AF427="Impacto",AL426,""))),"")</f>
        <v>0.24</v>
      </c>
      <c r="AM427" s="248">
        <f>IFERROR(IF(AND(AF426="Impacto",AF427="Impacto"),(AM426-(+AM426*AK427)),IF(AF427="Impacto",(Y426-(Y426*AK427)),IF(AF427="Probabilidad",AM426,""))),"")</f>
        <v>0.2</v>
      </c>
      <c r="AN427" s="249" t="s">
        <v>2373</v>
      </c>
      <c r="AO427" s="249" t="s">
        <v>100</v>
      </c>
      <c r="AP427" s="249" t="s">
        <v>101</v>
      </c>
      <c r="AQ427" s="487"/>
      <c r="AR427" s="463"/>
      <c r="AS427" s="463"/>
      <c r="AT427" s="464"/>
      <c r="AU427" s="463"/>
      <c r="AV427" s="463"/>
      <c r="AW427" s="464"/>
      <c r="AX427" s="464"/>
      <c r="AY427" s="464"/>
      <c r="AZ427" s="487"/>
      <c r="BA427" s="486"/>
      <c r="BB427" s="486"/>
      <c r="BC427" s="486"/>
      <c r="BD427" s="486"/>
      <c r="BE427" s="486"/>
      <c r="BF427" s="408"/>
      <c r="BG427" s="408"/>
      <c r="BH427" s="416"/>
      <c r="BI427" s="416"/>
      <c r="BJ427" s="416"/>
      <c r="BK427" s="416"/>
      <c r="BL427" s="416"/>
      <c r="BM427" s="408"/>
      <c r="BN427" s="408"/>
      <c r="BO427" s="673"/>
    </row>
    <row r="428" spans="1:67" ht="69.75">
      <c r="A428" s="748"/>
      <c r="B428" s="751"/>
      <c r="C428" s="751"/>
      <c r="D428" s="682"/>
      <c r="E428" s="682"/>
      <c r="F428" s="483"/>
      <c r="G428" s="408"/>
      <c r="H428" s="487"/>
      <c r="I428" s="736"/>
      <c r="J428" s="463"/>
      <c r="K428" s="736"/>
      <c r="L428" s="408"/>
      <c r="M428" s="464"/>
      <c r="N428" s="408"/>
      <c r="O428" s="408"/>
      <c r="P428" s="486"/>
      <c r="Q428" s="411"/>
      <c r="R428" s="486"/>
      <c r="S428" s="455"/>
      <c r="T428" s="486"/>
      <c r="U428" s="455"/>
      <c r="V428" s="486"/>
      <c r="W428" s="455"/>
      <c r="X428" s="458"/>
      <c r="Y428" s="455"/>
      <c r="Z428" s="455"/>
      <c r="AA428" s="464"/>
      <c r="AB428" s="243">
        <v>3</v>
      </c>
      <c r="AC428" s="309" t="s">
        <v>1745</v>
      </c>
      <c r="AD428" s="239">
        <v>1</v>
      </c>
      <c r="AE428" s="234" t="s">
        <v>1742</v>
      </c>
      <c r="AF428" s="245" t="str">
        <f t="shared" si="25"/>
        <v>Probabilidad</v>
      </c>
      <c r="AG428" s="246" t="s">
        <v>250</v>
      </c>
      <c r="AH428" s="241">
        <f t="shared" si="24"/>
        <v>0.15</v>
      </c>
      <c r="AI428" s="246" t="s">
        <v>710</v>
      </c>
      <c r="AJ428" s="241">
        <f t="shared" si="26"/>
        <v>0.25</v>
      </c>
      <c r="AK428" s="247">
        <f t="shared" si="27"/>
        <v>0.4</v>
      </c>
      <c r="AL428" s="248">
        <f>IFERROR(IF(AND(AF427="Probabilidad",AF428="Probabilidad"),(AL427-(+AL427*AK428)),IF(AND(AF427="Impacto",AF428="Probabilidad"),(AL426-(+AL426*AK428)),IF(AF428="Impacto",AL427,""))),"")</f>
        <v>0.14399999999999999</v>
      </c>
      <c r="AM428" s="248">
        <f>IFERROR(IF(AND(AF427="Impacto",AF428="Impacto"),(AM427-(+AM427*AK428)),IF(AND(AF427="Probabilidad",AF428="Impacto"),(AM426-(+AM426*AK428)),IF(AF428="Probabilidad",AM427,""))),"")</f>
        <v>0.2</v>
      </c>
      <c r="AN428" s="249" t="s">
        <v>2373</v>
      </c>
      <c r="AO428" s="249" t="s">
        <v>100</v>
      </c>
      <c r="AP428" s="249" t="s">
        <v>101</v>
      </c>
      <c r="AQ428" s="487"/>
      <c r="AR428" s="463"/>
      <c r="AS428" s="463"/>
      <c r="AT428" s="464"/>
      <c r="AU428" s="463"/>
      <c r="AV428" s="463"/>
      <c r="AW428" s="464"/>
      <c r="AX428" s="464"/>
      <c r="AY428" s="464"/>
      <c r="AZ428" s="487"/>
      <c r="BA428" s="486"/>
      <c r="BB428" s="486"/>
      <c r="BC428" s="486"/>
      <c r="BD428" s="486"/>
      <c r="BE428" s="486"/>
      <c r="BF428" s="408"/>
      <c r="BG428" s="408"/>
      <c r="BH428" s="416"/>
      <c r="BI428" s="416"/>
      <c r="BJ428" s="416"/>
      <c r="BK428" s="416"/>
      <c r="BL428" s="416"/>
      <c r="BM428" s="408"/>
      <c r="BN428" s="408"/>
      <c r="BO428" s="673"/>
    </row>
    <row r="429" spans="1:67" ht="69.75">
      <c r="A429" s="748"/>
      <c r="B429" s="751"/>
      <c r="C429" s="751"/>
      <c r="D429" s="682" t="s">
        <v>1470</v>
      </c>
      <c r="E429" s="682" t="s">
        <v>499</v>
      </c>
      <c r="F429" s="483">
        <v>8</v>
      </c>
      <c r="G429" s="408" t="s">
        <v>2420</v>
      </c>
      <c r="H429" s="487" t="s">
        <v>1735</v>
      </c>
      <c r="I429" s="736" t="s">
        <v>1487</v>
      </c>
      <c r="J429" s="463" t="s">
        <v>2425</v>
      </c>
      <c r="K429" s="736" t="s">
        <v>192</v>
      </c>
      <c r="L429" s="408" t="s">
        <v>408</v>
      </c>
      <c r="M429" s="464" t="s">
        <v>1475</v>
      </c>
      <c r="N429" s="408" t="s">
        <v>2426</v>
      </c>
      <c r="O429" s="408" t="s">
        <v>2427</v>
      </c>
      <c r="P429" s="486" t="s">
        <v>114</v>
      </c>
      <c r="Q429" s="411" t="s">
        <v>114</v>
      </c>
      <c r="R429" s="486" t="s">
        <v>233</v>
      </c>
      <c r="S429" s="455">
        <f>IF(R429="Muy Alta",100%,IF(R429="Alta",80%,IF(R429="Media",60%,IF(R429="Baja",40%,IF(R429="Muy Baja",20%,"")))))</f>
        <v>0.8</v>
      </c>
      <c r="T429" s="486" t="s">
        <v>125</v>
      </c>
      <c r="U429" s="455">
        <f>IF(T429="Catastrófico",100%,IF(T429="Mayor",80%,IF(T429="Moderado",60%,IF(T429="Menor",40%,IF(T429="Leve",20%,"")))))</f>
        <v>0.2</v>
      </c>
      <c r="V429" s="486" t="s">
        <v>125</v>
      </c>
      <c r="W429" s="455">
        <f>IF(V429="Catastrófico",100%,IF(V429="Mayor",80%,IF(V429="Moderado",60%,IF(V429="Menor",40%,IF(V429="Leve",20%,"")))))</f>
        <v>0.2</v>
      </c>
      <c r="X429" s="458" t="str">
        <f>IF(Y429=100%,"Catastrófico",IF(Y429=80%,"Mayor",IF(Y429=60%,"Moderado",IF(Y429=40%,"Menor",IF(Y429=20%,"Leve","")))))</f>
        <v>Leve</v>
      </c>
      <c r="Y429" s="455">
        <f>IF(AND(U429="",W429=""),"",MAX(U429,W429))</f>
        <v>0.2</v>
      </c>
      <c r="Z429" s="455" t="str">
        <f>CONCATENATE(R429,X429)</f>
        <v>AltaLeve</v>
      </c>
      <c r="AA429" s="464" t="str">
        <f>IF(Z429="Muy AltaLeve","Alto",IF(Z429="Muy AltaMenor","Alto",IF(Z429="Muy AltaModerado","Alto",IF(Z429="Muy AltaMayor","Alto",IF(Z429="Muy AltaCatastrófico","Extremo",IF(Z429="AltaLeve","Moderado",IF(Z429="AltaMenor","Moderado",IF(Z429="AltaModerado","Alto",IF(Z429="AltaMayor","Alto",IF(Z429="AltaCatastrófico","Extremo",IF(Z429="MediaLeve","Moderado",IF(Z429="MediaMenor","Moderado",IF(Z429="MediaModerado","Moderado",IF(Z429="MediaMayor","Alto",IF(Z429="MediaCatastrófico","Extremo",IF(Z429="BajaLeve","Bajo",IF(Z429="BajaMenor","Moderado",IF(Z429="BajaModerado","Moderado",IF(Z429="BajaMayor","Alto",IF(Z429="BajaCatastrófico","Extremo",IF(Z429="Muy BajaLeve","Bajo",IF(Z429="Muy BajaMenor","Bajo",IF(Z429="Muy BajaModerado","Moderado",IF(Z429="Muy BajaMayor","Alto",IF(Z429="Muy BajaCatastrófico","Extremo","")))))))))))))))))))))))))</f>
        <v>Moderado</v>
      </c>
      <c r="AB429" s="243">
        <v>1</v>
      </c>
      <c r="AC429" s="309" t="s">
        <v>1750</v>
      </c>
      <c r="AD429" s="239">
        <v>3</v>
      </c>
      <c r="AE429" s="234" t="s">
        <v>1751</v>
      </c>
      <c r="AF429" s="245" t="str">
        <f t="shared" si="25"/>
        <v>Probabilidad</v>
      </c>
      <c r="AG429" s="246" t="s">
        <v>97</v>
      </c>
      <c r="AH429" s="241">
        <f t="shared" si="24"/>
        <v>0.25</v>
      </c>
      <c r="AI429" s="246" t="s">
        <v>710</v>
      </c>
      <c r="AJ429" s="241">
        <f t="shared" si="26"/>
        <v>0.25</v>
      </c>
      <c r="AK429" s="247">
        <f t="shared" si="27"/>
        <v>0.5</v>
      </c>
      <c r="AL429" s="248">
        <f>IFERROR(IF(AF429="Probabilidad",(S429-(+S429*AK429)),IF(AF429="Impacto",S429,"")),"")</f>
        <v>0.4</v>
      </c>
      <c r="AM429" s="248">
        <f>IFERROR(IF(AF429="Impacto",(Y429-(+Y429*AK429)),IF(AF429="Probabilidad",Y429,"")),"")</f>
        <v>0.2</v>
      </c>
      <c r="AN429" s="249" t="s">
        <v>2373</v>
      </c>
      <c r="AO429" s="249" t="s">
        <v>100</v>
      </c>
      <c r="AP429" s="249" t="s">
        <v>101</v>
      </c>
      <c r="AQ429" s="487" t="s">
        <v>2424</v>
      </c>
      <c r="AR429" s="462">
        <f>S429</f>
        <v>0.8</v>
      </c>
      <c r="AS429" s="462">
        <f>IF(AL429="","",MIN(AL429:AL431))</f>
        <v>0.24</v>
      </c>
      <c r="AT429" s="464" t="str">
        <f>IFERROR(IF(AS429="","",IF(AS429&lt;=0.2,"Muy Baja",IF(AS429&lt;=0.4,"Baja",IF(AS429&lt;=0.6,"Media",IF(AS429&lt;=0.8,"Alta","Muy Alta"))))),"")</f>
        <v>Baja</v>
      </c>
      <c r="AU429" s="462">
        <f>Y429</f>
        <v>0.2</v>
      </c>
      <c r="AV429" s="462">
        <f>IF(AM429="","",MIN(AM429:AM431))</f>
        <v>0.13</v>
      </c>
      <c r="AW429" s="464" t="str">
        <f>IFERROR(IF(AV429="","",IF(AV429&lt;=0.2,"Leve",IF(AV429&lt;=0.4,"Menor",IF(AV429&lt;=0.6,"Moderado",IF(AV429&lt;=0.8,"Mayor","Catastrófico"))))),"")</f>
        <v>Leve</v>
      </c>
      <c r="AX429" s="464" t="str">
        <f>AA429</f>
        <v>Moderado</v>
      </c>
      <c r="AY429" s="464" t="str">
        <f>IFERROR(IF(OR(AND(AT429="Muy Baja",AW429="Leve"),AND(AT429="Muy Baja",AW429="Menor"),AND(AT429="Baja",AW429="Leve")),"Bajo",IF(OR(AND(AT429="Muy baja",AW429="Moderado"),AND(AT429="Baja",AW429="Menor"),AND(AT429="Baja",AW429="Moderado"),AND(AT429="Media",AW429="Leve"),AND(AT429="Media",AW429="Menor"),AND(AT429="Media",AW429="Moderado"),AND(AT429="Alta",AW429="Leve"),AND(AT429="Alta",AW429="Menor")),"Moderado",IF(OR(AND(AT429="Muy Baja",AW429="Mayor"),AND(AT429="Baja",AW429="Mayor"),AND(AT429="Media",AW429="Mayor"),AND(AT429="Alta",AW429="Moderado"),AND(AT429="Alta",AW429="Mayor"),AND(AT429="Muy Alta",AW429="Leve"),AND(AT429="Muy Alta",AW429="Menor"),AND(AT429="Muy Alta",AW429="Moderado"),AND(AT429="Muy Alta",AW429="Mayor")),"Alto",IF(OR(AND(AT429="Muy Baja",AW429="Catastrófico"),AND(AT429="Baja",AW429="Catastrófico"),AND(AT429="Media",AW429="Catastrófico"),AND(AT429="Alta",AW429="Catastrófico"),AND(AT429="Muy Alta",AW429="Catastrófico")),"Extremo","")))),"")</f>
        <v>Bajo</v>
      </c>
      <c r="AZ429" s="487" t="s">
        <v>132</v>
      </c>
      <c r="BA429" s="486" t="s">
        <v>114</v>
      </c>
      <c r="BB429" s="486" t="s">
        <v>114</v>
      </c>
      <c r="BC429" s="486" t="s">
        <v>114</v>
      </c>
      <c r="BD429" s="486" t="s">
        <v>114</v>
      </c>
      <c r="BE429" s="486" t="s">
        <v>114</v>
      </c>
      <c r="BF429" s="408"/>
      <c r="BG429" s="408"/>
      <c r="BH429" s="416" t="s">
        <v>114</v>
      </c>
      <c r="BI429" s="416"/>
      <c r="BJ429" s="416"/>
      <c r="BK429" s="416"/>
      <c r="BL429" s="416" t="s">
        <v>219</v>
      </c>
      <c r="BM429" s="408" t="s">
        <v>401</v>
      </c>
      <c r="BN429" s="409" t="s">
        <v>133</v>
      </c>
      <c r="BO429" s="673" t="s">
        <v>133</v>
      </c>
    </row>
    <row r="430" spans="1:67" ht="69.75">
      <c r="A430" s="748"/>
      <c r="B430" s="751"/>
      <c r="C430" s="751"/>
      <c r="D430" s="682"/>
      <c r="E430" s="682"/>
      <c r="F430" s="483"/>
      <c r="G430" s="408"/>
      <c r="H430" s="487"/>
      <c r="I430" s="736"/>
      <c r="J430" s="463"/>
      <c r="K430" s="736"/>
      <c r="L430" s="408"/>
      <c r="M430" s="464"/>
      <c r="N430" s="408"/>
      <c r="O430" s="408"/>
      <c r="P430" s="486"/>
      <c r="Q430" s="411"/>
      <c r="R430" s="486"/>
      <c r="S430" s="455"/>
      <c r="T430" s="486"/>
      <c r="U430" s="455"/>
      <c r="V430" s="486"/>
      <c r="W430" s="455"/>
      <c r="X430" s="458"/>
      <c r="Y430" s="455"/>
      <c r="Z430" s="455"/>
      <c r="AA430" s="464"/>
      <c r="AB430" s="243">
        <v>2</v>
      </c>
      <c r="AC430" s="309" t="s">
        <v>1750</v>
      </c>
      <c r="AD430" s="239">
        <v>3</v>
      </c>
      <c r="AE430" s="234" t="s">
        <v>1751</v>
      </c>
      <c r="AF430" s="245" t="str">
        <f t="shared" si="25"/>
        <v>Probabilidad</v>
      </c>
      <c r="AG430" s="246" t="s">
        <v>250</v>
      </c>
      <c r="AH430" s="241">
        <f t="shared" si="24"/>
        <v>0.15</v>
      </c>
      <c r="AI430" s="246" t="s">
        <v>710</v>
      </c>
      <c r="AJ430" s="241">
        <f t="shared" si="26"/>
        <v>0.25</v>
      </c>
      <c r="AK430" s="247">
        <f t="shared" si="27"/>
        <v>0.4</v>
      </c>
      <c r="AL430" s="248">
        <f>IFERROR(IF(AND(AF429="Probabilidad",AF430="Probabilidad"),(AL429-(+AL429*AK430)),IF(AF430="Probabilidad",(S429-(+S429*AK430)),IF(AF430="Impacto",AL429,""))),"")</f>
        <v>0.24</v>
      </c>
      <c r="AM430" s="248">
        <f>IFERROR(IF(AND(AF429="Impacto",AF430="Impacto"),(AM429-(+AM429*AK430)),IF(AF430="Impacto",(Y429-(Y429*AK430)),IF(AF430="Probabilidad",AM429,""))),"")</f>
        <v>0.2</v>
      </c>
      <c r="AN430" s="249" t="s">
        <v>2373</v>
      </c>
      <c r="AO430" s="249" t="s">
        <v>100</v>
      </c>
      <c r="AP430" s="249" t="s">
        <v>101</v>
      </c>
      <c r="AQ430" s="487"/>
      <c r="AR430" s="463"/>
      <c r="AS430" s="463"/>
      <c r="AT430" s="464"/>
      <c r="AU430" s="463"/>
      <c r="AV430" s="463"/>
      <c r="AW430" s="464"/>
      <c r="AX430" s="464"/>
      <c r="AY430" s="464"/>
      <c r="AZ430" s="487"/>
      <c r="BA430" s="486"/>
      <c r="BB430" s="486"/>
      <c r="BC430" s="486"/>
      <c r="BD430" s="486"/>
      <c r="BE430" s="486"/>
      <c r="BF430" s="408"/>
      <c r="BG430" s="408"/>
      <c r="BH430" s="416"/>
      <c r="BI430" s="416"/>
      <c r="BJ430" s="416"/>
      <c r="BK430" s="416"/>
      <c r="BL430" s="416"/>
      <c r="BM430" s="408"/>
      <c r="BN430" s="468"/>
      <c r="BO430" s="673"/>
    </row>
    <row r="431" spans="1:67" ht="69.75">
      <c r="A431" s="748"/>
      <c r="B431" s="751"/>
      <c r="C431" s="751"/>
      <c r="D431" s="682"/>
      <c r="E431" s="682"/>
      <c r="F431" s="483"/>
      <c r="G431" s="408"/>
      <c r="H431" s="487"/>
      <c r="I431" s="736"/>
      <c r="J431" s="463"/>
      <c r="K431" s="736"/>
      <c r="L431" s="408"/>
      <c r="M431" s="464"/>
      <c r="N431" s="408"/>
      <c r="O431" s="408"/>
      <c r="P431" s="486"/>
      <c r="Q431" s="411"/>
      <c r="R431" s="486"/>
      <c r="S431" s="455"/>
      <c r="T431" s="486"/>
      <c r="U431" s="455"/>
      <c r="V431" s="486"/>
      <c r="W431" s="455"/>
      <c r="X431" s="458"/>
      <c r="Y431" s="455"/>
      <c r="Z431" s="455"/>
      <c r="AA431" s="464"/>
      <c r="AB431" s="243">
        <v>3</v>
      </c>
      <c r="AC431" s="309" t="s">
        <v>1750</v>
      </c>
      <c r="AD431" s="239">
        <v>3</v>
      </c>
      <c r="AE431" s="234" t="s">
        <v>1751</v>
      </c>
      <c r="AF431" s="245" t="str">
        <f t="shared" si="25"/>
        <v>Impacto</v>
      </c>
      <c r="AG431" s="246" t="s">
        <v>294</v>
      </c>
      <c r="AH431" s="241">
        <f t="shared" si="24"/>
        <v>0.1</v>
      </c>
      <c r="AI431" s="246" t="s">
        <v>710</v>
      </c>
      <c r="AJ431" s="241">
        <f t="shared" si="26"/>
        <v>0.25</v>
      </c>
      <c r="AK431" s="247">
        <f t="shared" si="27"/>
        <v>0.35</v>
      </c>
      <c r="AL431" s="248">
        <f>IFERROR(IF(AND(AF430="Probabilidad",AF431="Probabilidad"),(AL430-(+AL430*AK431)),IF(AND(AF430="Impacto",AF431="Probabilidad"),(AL429-(+AL429*AK431)),IF(AF431="Impacto",AL430,""))),"")</f>
        <v>0.24</v>
      </c>
      <c r="AM431" s="248">
        <f>IFERROR(IF(AND(AF430="Impacto",AF431="Impacto"),(AM430-(+AM430*AK431)),IF(AND(AF430="Probabilidad",AF431="Impacto"),(AM429-(+AM429*AK431)),IF(AF431="Probabilidad",AM430,""))),"")</f>
        <v>0.13</v>
      </c>
      <c r="AN431" s="249" t="s">
        <v>2373</v>
      </c>
      <c r="AO431" s="249" t="s">
        <v>100</v>
      </c>
      <c r="AP431" s="249" t="s">
        <v>101</v>
      </c>
      <c r="AQ431" s="487"/>
      <c r="AR431" s="463"/>
      <c r="AS431" s="463"/>
      <c r="AT431" s="464"/>
      <c r="AU431" s="463"/>
      <c r="AV431" s="463"/>
      <c r="AW431" s="464"/>
      <c r="AX431" s="464"/>
      <c r="AY431" s="464"/>
      <c r="AZ431" s="487"/>
      <c r="BA431" s="486"/>
      <c r="BB431" s="486"/>
      <c r="BC431" s="486"/>
      <c r="BD431" s="486"/>
      <c r="BE431" s="486"/>
      <c r="BF431" s="408"/>
      <c r="BG431" s="408"/>
      <c r="BH431" s="416"/>
      <c r="BI431" s="416"/>
      <c r="BJ431" s="416"/>
      <c r="BK431" s="416"/>
      <c r="BL431" s="416"/>
      <c r="BM431" s="408"/>
      <c r="BN431" s="407"/>
      <c r="BO431" s="673"/>
    </row>
    <row r="432" spans="1:67" ht="114.75">
      <c r="A432" s="748"/>
      <c r="B432" s="751"/>
      <c r="C432" s="751"/>
      <c r="D432" s="682" t="s">
        <v>1470</v>
      </c>
      <c r="E432" s="682" t="s">
        <v>499</v>
      </c>
      <c r="F432" s="483">
        <v>9</v>
      </c>
      <c r="G432" s="408" t="s">
        <v>2428</v>
      </c>
      <c r="H432" s="487" t="s">
        <v>1561</v>
      </c>
      <c r="I432" s="736" t="s">
        <v>1562</v>
      </c>
      <c r="J432" s="463" t="s">
        <v>2429</v>
      </c>
      <c r="K432" s="736" t="s">
        <v>192</v>
      </c>
      <c r="L432" s="408" t="s">
        <v>349</v>
      </c>
      <c r="M432" s="464" t="s">
        <v>1475</v>
      </c>
      <c r="N432" s="408" t="s">
        <v>2430</v>
      </c>
      <c r="O432" s="408" t="s">
        <v>2431</v>
      </c>
      <c r="P432" s="486" t="s">
        <v>114</v>
      </c>
      <c r="Q432" s="411" t="s">
        <v>114</v>
      </c>
      <c r="R432" s="486" t="s">
        <v>233</v>
      </c>
      <c r="S432" s="455">
        <f>IF(R432="Muy Alta",100%,IF(R432="Alta",80%,IF(R432="Media",60%,IF(R432="Baja",40%,IF(R432="Muy Baja",20%,"")))))</f>
        <v>0.8</v>
      </c>
      <c r="T432" s="486" t="s">
        <v>125</v>
      </c>
      <c r="U432" s="455">
        <f>IF(T432="Catastrófico",100%,IF(T432="Mayor",80%,IF(T432="Moderado",60%,IF(T432="Menor",40%,IF(T432="Leve",20%,"")))))</f>
        <v>0.2</v>
      </c>
      <c r="V432" s="486" t="s">
        <v>125</v>
      </c>
      <c r="W432" s="455">
        <f>IF(V432="Catastrófico",100%,IF(V432="Mayor",80%,IF(V432="Moderado",60%,IF(V432="Menor",40%,IF(V432="Leve",20%,"")))))</f>
        <v>0.2</v>
      </c>
      <c r="X432" s="458" t="str">
        <f>IF(Y432=100%,"Catastrófico",IF(Y432=80%,"Mayor",IF(Y432=60%,"Moderado",IF(Y432=40%,"Menor",IF(Y432=20%,"Leve","")))))</f>
        <v>Leve</v>
      </c>
      <c r="Y432" s="455">
        <f>IF(AND(U432="",W432=""),"",MAX(U432,W432))</f>
        <v>0.2</v>
      </c>
      <c r="Z432" s="455" t="str">
        <f>CONCATENATE(R432,X432)</f>
        <v>AltaLeve</v>
      </c>
      <c r="AA432" s="464" t="str">
        <f>IF(Z432="Muy AltaLeve","Alto",IF(Z432="Muy AltaMenor","Alto",IF(Z432="Muy AltaModerado","Alto",IF(Z432="Muy AltaMayor","Alto",IF(Z432="Muy AltaCatastrófico","Extremo",IF(Z432="AltaLeve","Moderado",IF(Z432="AltaMenor","Moderado",IF(Z432="AltaModerado","Alto",IF(Z432="AltaMayor","Alto",IF(Z432="AltaCatastrófico","Extremo",IF(Z432="MediaLeve","Moderado",IF(Z432="MediaMenor","Moderado",IF(Z432="MediaModerado","Moderado",IF(Z432="MediaMayor","Alto",IF(Z432="MediaCatastrófico","Extremo",IF(Z432="BajaLeve","Bajo",IF(Z432="BajaMenor","Moderado",IF(Z432="BajaModerado","Moderado",IF(Z432="BajaMayor","Alto",IF(Z432="BajaCatastrófico","Extremo",IF(Z432="Muy BajaLeve","Bajo",IF(Z432="Muy BajaMenor","Bajo",IF(Z432="Muy BajaModerado","Moderado",IF(Z432="Muy BajaMayor","Alto",IF(Z432="Muy BajaCatastrófico","Extremo","")))))))))))))))))))))))))</f>
        <v>Moderado</v>
      </c>
      <c r="AB432" s="243">
        <v>1</v>
      </c>
      <c r="AC432" s="309" t="s">
        <v>2376</v>
      </c>
      <c r="AD432" s="239">
        <v>2.2999999999999998</v>
      </c>
      <c r="AE432" s="234" t="s">
        <v>1486</v>
      </c>
      <c r="AF432" s="245" t="str">
        <f t="shared" si="25"/>
        <v>Probabilidad</v>
      </c>
      <c r="AG432" s="246" t="s">
        <v>97</v>
      </c>
      <c r="AH432" s="241">
        <f t="shared" si="24"/>
        <v>0.25</v>
      </c>
      <c r="AI432" s="246" t="s">
        <v>98</v>
      </c>
      <c r="AJ432" s="241">
        <f t="shared" si="26"/>
        <v>0.15</v>
      </c>
      <c r="AK432" s="247">
        <f t="shared" si="27"/>
        <v>0.4</v>
      </c>
      <c r="AL432" s="248">
        <f>IFERROR(IF(AF432="Probabilidad",(S432-(+S432*AK432)),IF(AF432="Impacto",S432,"")),"")</f>
        <v>0.48</v>
      </c>
      <c r="AM432" s="248">
        <f>IFERROR(IF(AF432="Impacto",(Y432-(+Y432*AK432)),IF(AF432="Probabilidad",Y432,"")),"")</f>
        <v>0.2</v>
      </c>
      <c r="AN432" s="249" t="s">
        <v>2373</v>
      </c>
      <c r="AO432" s="249" t="s">
        <v>100</v>
      </c>
      <c r="AP432" s="249" t="s">
        <v>101</v>
      </c>
      <c r="AQ432" s="487" t="s">
        <v>1573</v>
      </c>
      <c r="AR432" s="462">
        <f>S432</f>
        <v>0.8</v>
      </c>
      <c r="AS432" s="462">
        <f>IF(AL432="","",MIN(AL432:AL433))</f>
        <v>0.28799999999999998</v>
      </c>
      <c r="AT432" s="464" t="str">
        <f>IFERROR(IF(AS432="","",IF(AS432&lt;=0.2,"Muy Baja",IF(AS432&lt;=0.4,"Baja",IF(AS432&lt;=0.6,"Media",IF(AS432&lt;=0.8,"Alta","Muy Alta"))))),"")</f>
        <v>Baja</v>
      </c>
      <c r="AU432" s="462">
        <f>Y432</f>
        <v>0.2</v>
      </c>
      <c r="AV432" s="462">
        <f>IF(AM432="","",MIN(AM432:AM433))</f>
        <v>0.2</v>
      </c>
      <c r="AW432" s="464" t="str">
        <f>IFERROR(IF(AV432="","",IF(AV432&lt;=0.2,"Leve",IF(AV432&lt;=0.4,"Menor",IF(AV432&lt;=0.6,"Moderado",IF(AV432&lt;=0.8,"Mayor","Catastrófico"))))),"")</f>
        <v>Leve</v>
      </c>
      <c r="AX432" s="464" t="str">
        <f>AA432</f>
        <v>Moderado</v>
      </c>
      <c r="AY432" s="464" t="str">
        <f>IFERROR(IF(OR(AND(AT432="Muy Baja",AW432="Leve"),AND(AT432="Muy Baja",AW432="Menor"),AND(AT432="Baja",AW432="Leve")),"Bajo",IF(OR(AND(AT432="Muy baja",AW432="Moderado"),AND(AT432="Baja",AW432="Menor"),AND(AT432="Baja",AW432="Moderado"),AND(AT432="Media",AW432="Leve"),AND(AT432="Media",AW432="Menor"),AND(AT432="Media",AW432="Moderado"),AND(AT432="Alta",AW432="Leve"),AND(AT432="Alta",AW432="Menor")),"Moderado",IF(OR(AND(AT432="Muy Baja",AW432="Mayor"),AND(AT432="Baja",AW432="Mayor"),AND(AT432="Media",AW432="Mayor"),AND(AT432="Alta",AW432="Moderado"),AND(AT432="Alta",AW432="Mayor"),AND(AT432="Muy Alta",AW432="Leve"),AND(AT432="Muy Alta",AW432="Menor"),AND(AT432="Muy Alta",AW432="Moderado"),AND(AT432="Muy Alta",AW432="Mayor")),"Alto",IF(OR(AND(AT432="Muy Baja",AW432="Catastrófico"),AND(AT432="Baja",AW432="Catastrófico"),AND(AT432="Media",AW432="Catastrófico"),AND(AT432="Alta",AW432="Catastrófico"),AND(AT432="Muy Alta",AW432="Catastrófico")),"Extremo","")))),"")</f>
        <v>Bajo</v>
      </c>
      <c r="AZ432" s="487" t="s">
        <v>132</v>
      </c>
      <c r="BA432" s="486" t="s">
        <v>114</v>
      </c>
      <c r="BB432" s="486" t="s">
        <v>114</v>
      </c>
      <c r="BC432" s="486" t="s">
        <v>114</v>
      </c>
      <c r="BD432" s="486" t="s">
        <v>114</v>
      </c>
      <c r="BE432" s="486" t="s">
        <v>114</v>
      </c>
      <c r="BF432" s="408"/>
      <c r="BG432" s="408"/>
      <c r="BH432" s="416" t="s">
        <v>114</v>
      </c>
      <c r="BI432" s="416"/>
      <c r="BJ432" s="416"/>
      <c r="BK432" s="416"/>
      <c r="BL432" s="416" t="s">
        <v>219</v>
      </c>
      <c r="BM432" s="408" t="s">
        <v>401</v>
      </c>
      <c r="BN432" s="408" t="s">
        <v>133</v>
      </c>
      <c r="BO432" s="673" t="s">
        <v>133</v>
      </c>
    </row>
    <row r="433" spans="1:67" ht="89.25">
      <c r="A433" s="748"/>
      <c r="B433" s="751"/>
      <c r="C433" s="751"/>
      <c r="D433" s="682"/>
      <c r="E433" s="682"/>
      <c r="F433" s="483"/>
      <c r="G433" s="408"/>
      <c r="H433" s="487"/>
      <c r="I433" s="736"/>
      <c r="J433" s="463"/>
      <c r="K433" s="736"/>
      <c r="L433" s="408"/>
      <c r="M433" s="464"/>
      <c r="N433" s="408"/>
      <c r="O433" s="408"/>
      <c r="P433" s="486"/>
      <c r="Q433" s="411"/>
      <c r="R433" s="486"/>
      <c r="S433" s="455"/>
      <c r="T433" s="486"/>
      <c r="U433" s="455"/>
      <c r="V433" s="486"/>
      <c r="W433" s="455"/>
      <c r="X433" s="458"/>
      <c r="Y433" s="455"/>
      <c r="Z433" s="455"/>
      <c r="AA433" s="464"/>
      <c r="AB433" s="243">
        <v>2</v>
      </c>
      <c r="AC433" s="309" t="s">
        <v>2432</v>
      </c>
      <c r="AD433" s="239">
        <v>1</v>
      </c>
      <c r="AE433" s="234" t="s">
        <v>1486</v>
      </c>
      <c r="AF433" s="245" t="str">
        <f t="shared" si="25"/>
        <v>Probabilidad</v>
      </c>
      <c r="AG433" s="246" t="s">
        <v>97</v>
      </c>
      <c r="AH433" s="241">
        <f t="shared" si="24"/>
        <v>0.25</v>
      </c>
      <c r="AI433" s="246" t="s">
        <v>98</v>
      </c>
      <c r="AJ433" s="241">
        <f t="shared" si="26"/>
        <v>0.15</v>
      </c>
      <c r="AK433" s="247">
        <f t="shared" si="27"/>
        <v>0.4</v>
      </c>
      <c r="AL433" s="248">
        <f>IFERROR(IF(AND(AF432="Probabilidad",AF433="Probabilidad"),(AL432-(+AL432*AK433)),IF(AF433="Probabilidad",(S432-(+S432*AK433)),IF(AF433="Impacto",AL432,""))),"")</f>
        <v>0.28799999999999998</v>
      </c>
      <c r="AM433" s="248">
        <f>IFERROR(IF(AND(AF432="Impacto",AF433="Impacto"),(AM432-(+AM432*AK433)),IF(AF433="Impacto",(Y432-(Y432*AK433)),IF(AF433="Probabilidad",AM432,""))),"")</f>
        <v>0.2</v>
      </c>
      <c r="AN433" s="249" t="s">
        <v>2373</v>
      </c>
      <c r="AO433" s="249" t="s">
        <v>100</v>
      </c>
      <c r="AP433" s="249" t="s">
        <v>101</v>
      </c>
      <c r="AQ433" s="487"/>
      <c r="AR433" s="463"/>
      <c r="AS433" s="463"/>
      <c r="AT433" s="464"/>
      <c r="AU433" s="463"/>
      <c r="AV433" s="463"/>
      <c r="AW433" s="464"/>
      <c r="AX433" s="464"/>
      <c r="AY433" s="464"/>
      <c r="AZ433" s="487"/>
      <c r="BA433" s="486"/>
      <c r="BB433" s="486"/>
      <c r="BC433" s="486"/>
      <c r="BD433" s="486"/>
      <c r="BE433" s="486"/>
      <c r="BF433" s="408"/>
      <c r="BG433" s="408"/>
      <c r="BH433" s="416"/>
      <c r="BI433" s="416"/>
      <c r="BJ433" s="416"/>
      <c r="BK433" s="416"/>
      <c r="BL433" s="416"/>
      <c r="BM433" s="408"/>
      <c r="BN433" s="408"/>
      <c r="BO433" s="673"/>
    </row>
    <row r="434" spans="1:67" ht="114.75">
      <c r="A434" s="748"/>
      <c r="B434" s="751"/>
      <c r="C434" s="751"/>
      <c r="D434" s="682" t="s">
        <v>1470</v>
      </c>
      <c r="E434" s="682" t="s">
        <v>499</v>
      </c>
      <c r="F434" s="483">
        <v>10</v>
      </c>
      <c r="G434" s="408" t="s">
        <v>2428</v>
      </c>
      <c r="H434" s="487" t="s">
        <v>1561</v>
      </c>
      <c r="I434" s="736" t="s">
        <v>1487</v>
      </c>
      <c r="J434" s="463" t="s">
        <v>2433</v>
      </c>
      <c r="K434" s="736" t="s">
        <v>192</v>
      </c>
      <c r="L434" s="408" t="s">
        <v>349</v>
      </c>
      <c r="M434" s="464" t="s">
        <v>1475</v>
      </c>
      <c r="N434" s="408" t="s">
        <v>2434</v>
      </c>
      <c r="O434" s="408" t="s">
        <v>2435</v>
      </c>
      <c r="P434" s="486" t="s">
        <v>114</v>
      </c>
      <c r="Q434" s="411" t="s">
        <v>114</v>
      </c>
      <c r="R434" s="486" t="s">
        <v>129</v>
      </c>
      <c r="S434" s="455">
        <f>IF(R434="Muy Alta",100%,IF(R434="Alta",80%,IF(R434="Media",60%,IF(R434="Baja",40%,IF(R434="Muy Baja",20%,"")))))</f>
        <v>0.4</v>
      </c>
      <c r="T434" s="486" t="s">
        <v>125</v>
      </c>
      <c r="U434" s="455">
        <f>IF(T434="Catastrófico",100%,IF(T434="Mayor",80%,IF(T434="Moderado",60%,IF(T434="Menor",40%,IF(T434="Leve",20%,"")))))</f>
        <v>0.2</v>
      </c>
      <c r="V434" s="486" t="s">
        <v>125</v>
      </c>
      <c r="W434" s="455">
        <f>IF(V434="Catastrófico",100%,IF(V434="Mayor",80%,IF(V434="Moderado",60%,IF(V434="Menor",40%,IF(V434="Leve",20%,"")))))</f>
        <v>0.2</v>
      </c>
      <c r="X434" s="458" t="str">
        <f>IF(Y434=100%,"Catastrófico",IF(Y434=80%,"Mayor",IF(Y434=60%,"Moderado",IF(Y434=40%,"Menor",IF(Y434=20%,"Leve","")))))</f>
        <v>Leve</v>
      </c>
      <c r="Y434" s="455">
        <f>IF(AND(U434="",W434=""),"",MAX(U434,W434))</f>
        <v>0.2</v>
      </c>
      <c r="Z434" s="455" t="str">
        <f>CONCATENATE(R434,X434)</f>
        <v>BajaLeve</v>
      </c>
      <c r="AA434" s="464" t="str">
        <f>IF(Z434="Muy AltaLeve","Alto",IF(Z434="Muy AltaMenor","Alto",IF(Z434="Muy AltaModerado","Alto",IF(Z434="Muy AltaMayor","Alto",IF(Z434="Muy AltaCatastrófico","Extremo",IF(Z434="AltaLeve","Moderado",IF(Z434="AltaMenor","Moderado",IF(Z434="AltaModerado","Alto",IF(Z434="AltaMayor","Alto",IF(Z434="AltaCatastrófico","Extremo",IF(Z434="MediaLeve","Moderado",IF(Z434="MediaMenor","Moderado",IF(Z434="MediaModerado","Moderado",IF(Z434="MediaMayor","Alto",IF(Z434="MediaCatastrófico","Extremo",IF(Z434="BajaLeve","Bajo",IF(Z434="BajaMenor","Moderado",IF(Z434="BajaModerado","Moderado",IF(Z434="BajaMayor","Alto",IF(Z434="BajaCatastrófico","Extremo",IF(Z434="Muy BajaLeve","Bajo",IF(Z434="Muy BajaMenor","Bajo",IF(Z434="Muy BajaModerado","Moderado",IF(Z434="Muy BajaMayor","Alto",IF(Z434="Muy BajaCatastrófico","Extremo","")))))))))))))))))))))))))</f>
        <v>Bajo</v>
      </c>
      <c r="AB434" s="243">
        <v>1</v>
      </c>
      <c r="AC434" s="309" t="s">
        <v>2376</v>
      </c>
      <c r="AD434" s="239">
        <v>2</v>
      </c>
      <c r="AE434" s="234" t="s">
        <v>1486</v>
      </c>
      <c r="AF434" s="245" t="str">
        <f t="shared" si="25"/>
        <v>Probabilidad</v>
      </c>
      <c r="AG434" s="246" t="s">
        <v>97</v>
      </c>
      <c r="AH434" s="241">
        <f t="shared" si="24"/>
        <v>0.25</v>
      </c>
      <c r="AI434" s="246" t="s">
        <v>98</v>
      </c>
      <c r="AJ434" s="241">
        <f t="shared" si="26"/>
        <v>0.15</v>
      </c>
      <c r="AK434" s="247">
        <f t="shared" si="27"/>
        <v>0.4</v>
      </c>
      <c r="AL434" s="248">
        <f>IFERROR(IF(AF434="Probabilidad",(S434-(+S434*AK434)),IF(AF434="Impacto",S434,"")),"")</f>
        <v>0.24</v>
      </c>
      <c r="AM434" s="248">
        <f>IFERROR(IF(AF434="Impacto",(Y434-(+Y434*AK434)),IF(AF434="Probabilidad",Y434,"")),"")</f>
        <v>0.2</v>
      </c>
      <c r="AN434" s="249" t="s">
        <v>2373</v>
      </c>
      <c r="AO434" s="249" t="s">
        <v>100</v>
      </c>
      <c r="AP434" s="249" t="s">
        <v>101</v>
      </c>
      <c r="AQ434" s="487" t="s">
        <v>1573</v>
      </c>
      <c r="AR434" s="462">
        <f>S434</f>
        <v>0.4</v>
      </c>
      <c r="AS434" s="462">
        <f>IF(AL434="","",MIN(AL434:AL435))</f>
        <v>0.14399999999999999</v>
      </c>
      <c r="AT434" s="464" t="str">
        <f>IFERROR(IF(AS434="","",IF(AS434&lt;=0.2,"Muy Baja",IF(AS434&lt;=0.4,"Baja",IF(AS434&lt;=0.6,"Media",IF(AS434&lt;=0.8,"Alta","Muy Alta"))))),"")</f>
        <v>Muy Baja</v>
      </c>
      <c r="AU434" s="462">
        <f>Y434</f>
        <v>0.2</v>
      </c>
      <c r="AV434" s="462">
        <f>IF(AM434="","",MIN(AM434:AM435))</f>
        <v>0.2</v>
      </c>
      <c r="AW434" s="464" t="str">
        <f>IFERROR(IF(AV434="","",IF(AV434&lt;=0.2,"Leve",IF(AV434&lt;=0.4,"Menor",IF(AV434&lt;=0.6,"Moderado",IF(AV434&lt;=0.8,"Mayor","Catastrófico"))))),"")</f>
        <v>Leve</v>
      </c>
      <c r="AX434" s="464" t="str">
        <f>AA434</f>
        <v>Bajo</v>
      </c>
      <c r="AY434" s="464" t="str">
        <f>IFERROR(IF(OR(AND(AT434="Muy Baja",AW434="Leve"),AND(AT434="Muy Baja",AW434="Menor"),AND(AT434="Baja",AW434="Leve")),"Bajo",IF(OR(AND(AT434="Muy baja",AW434="Moderado"),AND(AT434="Baja",AW434="Menor"),AND(AT434="Baja",AW434="Moderado"),AND(AT434="Media",AW434="Leve"),AND(AT434="Media",AW434="Menor"),AND(AT434="Media",AW434="Moderado"),AND(AT434="Alta",AW434="Leve"),AND(AT434="Alta",AW434="Menor")),"Moderado",IF(OR(AND(AT434="Muy Baja",AW434="Mayor"),AND(AT434="Baja",AW434="Mayor"),AND(AT434="Media",AW434="Mayor"),AND(AT434="Alta",AW434="Moderado"),AND(AT434="Alta",AW434="Mayor"),AND(AT434="Muy Alta",AW434="Leve"),AND(AT434="Muy Alta",AW434="Menor"),AND(AT434="Muy Alta",AW434="Moderado"),AND(AT434="Muy Alta",AW434="Mayor")),"Alto",IF(OR(AND(AT434="Muy Baja",AW434="Catastrófico"),AND(AT434="Baja",AW434="Catastrófico"),AND(AT434="Media",AW434="Catastrófico"),AND(AT434="Alta",AW434="Catastrófico"),AND(AT434="Muy Alta",AW434="Catastrófico")),"Extremo","")))),"")</f>
        <v>Bajo</v>
      </c>
      <c r="AZ434" s="487" t="s">
        <v>132</v>
      </c>
      <c r="BA434" s="486" t="s">
        <v>114</v>
      </c>
      <c r="BB434" s="486" t="s">
        <v>114</v>
      </c>
      <c r="BC434" s="486" t="s">
        <v>114</v>
      </c>
      <c r="BD434" s="486" t="s">
        <v>114</v>
      </c>
      <c r="BE434" s="486" t="s">
        <v>114</v>
      </c>
      <c r="BF434" s="408"/>
      <c r="BG434" s="408"/>
      <c r="BH434" s="416" t="s">
        <v>114</v>
      </c>
      <c r="BI434" s="416"/>
      <c r="BJ434" s="416"/>
      <c r="BK434" s="416"/>
      <c r="BL434" s="416" t="s">
        <v>219</v>
      </c>
      <c r="BM434" s="408" t="s">
        <v>401</v>
      </c>
      <c r="BN434" s="408" t="s">
        <v>133</v>
      </c>
      <c r="BO434" s="673" t="s">
        <v>133</v>
      </c>
    </row>
    <row r="435" spans="1:67" ht="76.5">
      <c r="A435" s="748"/>
      <c r="B435" s="751"/>
      <c r="C435" s="751"/>
      <c r="D435" s="682"/>
      <c r="E435" s="682"/>
      <c r="F435" s="483"/>
      <c r="G435" s="408"/>
      <c r="H435" s="487"/>
      <c r="I435" s="736"/>
      <c r="J435" s="463"/>
      <c r="K435" s="736"/>
      <c r="L435" s="408"/>
      <c r="M435" s="464"/>
      <c r="N435" s="408"/>
      <c r="O435" s="408"/>
      <c r="P435" s="486"/>
      <c r="Q435" s="411"/>
      <c r="R435" s="486"/>
      <c r="S435" s="455"/>
      <c r="T435" s="486"/>
      <c r="U435" s="455"/>
      <c r="V435" s="486"/>
      <c r="W435" s="455"/>
      <c r="X435" s="458"/>
      <c r="Y435" s="455"/>
      <c r="Z435" s="455"/>
      <c r="AA435" s="464"/>
      <c r="AB435" s="243">
        <v>2</v>
      </c>
      <c r="AC435" s="309" t="s">
        <v>2436</v>
      </c>
      <c r="AD435" s="239">
        <v>1</v>
      </c>
      <c r="AE435" s="234" t="s">
        <v>1619</v>
      </c>
      <c r="AF435" s="245" t="str">
        <f t="shared" si="25"/>
        <v>Probabilidad</v>
      </c>
      <c r="AG435" s="246" t="s">
        <v>97</v>
      </c>
      <c r="AH435" s="241">
        <f t="shared" si="24"/>
        <v>0.25</v>
      </c>
      <c r="AI435" s="246" t="s">
        <v>98</v>
      </c>
      <c r="AJ435" s="241">
        <f t="shared" si="26"/>
        <v>0.15</v>
      </c>
      <c r="AK435" s="247">
        <f t="shared" si="27"/>
        <v>0.4</v>
      </c>
      <c r="AL435" s="248">
        <f>IFERROR(IF(AND(AF434="Probabilidad",AF435="Probabilidad"),(AL434-(+AL434*AK435)),IF(AF435="Probabilidad",(S434-(+S434*AK435)),IF(AF435="Impacto",AL434,""))),"")</f>
        <v>0.14399999999999999</v>
      </c>
      <c r="AM435" s="248">
        <f>IFERROR(IF(AND(AF434="Impacto",AF435="Impacto"),(AM434-(+AM434*AK435)),IF(AF435="Impacto",(Y434-(Y434*AK435)),IF(AF435="Probabilidad",AM434,""))),"")</f>
        <v>0.2</v>
      </c>
      <c r="AN435" s="249" t="s">
        <v>2373</v>
      </c>
      <c r="AO435" s="249" t="s">
        <v>100</v>
      </c>
      <c r="AP435" s="249" t="s">
        <v>101</v>
      </c>
      <c r="AQ435" s="487"/>
      <c r="AR435" s="463"/>
      <c r="AS435" s="463"/>
      <c r="AT435" s="464"/>
      <c r="AU435" s="463"/>
      <c r="AV435" s="463"/>
      <c r="AW435" s="464"/>
      <c r="AX435" s="464"/>
      <c r="AY435" s="464"/>
      <c r="AZ435" s="487"/>
      <c r="BA435" s="486"/>
      <c r="BB435" s="486"/>
      <c r="BC435" s="486"/>
      <c r="BD435" s="486"/>
      <c r="BE435" s="486"/>
      <c r="BF435" s="408"/>
      <c r="BG435" s="408"/>
      <c r="BH435" s="416"/>
      <c r="BI435" s="416"/>
      <c r="BJ435" s="416"/>
      <c r="BK435" s="416"/>
      <c r="BL435" s="416"/>
      <c r="BM435" s="408"/>
      <c r="BN435" s="408"/>
      <c r="BO435" s="673"/>
    </row>
    <row r="436" spans="1:67" ht="135">
      <c r="A436" s="748"/>
      <c r="B436" s="751"/>
      <c r="C436" s="751"/>
      <c r="D436" s="232" t="s">
        <v>1470</v>
      </c>
      <c r="E436" s="232" t="s">
        <v>499</v>
      </c>
      <c r="F436" s="233">
        <v>11</v>
      </c>
      <c r="G436" s="237" t="s">
        <v>2437</v>
      </c>
      <c r="H436" s="235" t="s">
        <v>1472</v>
      </c>
      <c r="I436" s="236" t="s">
        <v>1473</v>
      </c>
      <c r="J436" s="250" t="s">
        <v>2438</v>
      </c>
      <c r="K436" s="236" t="s">
        <v>192</v>
      </c>
      <c r="L436" s="237" t="s">
        <v>328</v>
      </c>
      <c r="M436" s="242" t="s">
        <v>1475</v>
      </c>
      <c r="N436" s="237" t="s">
        <v>2422</v>
      </c>
      <c r="O436" s="237" t="s">
        <v>2423</v>
      </c>
      <c r="P436" s="239" t="s">
        <v>114</v>
      </c>
      <c r="Q436" s="240" t="s">
        <v>114</v>
      </c>
      <c r="R436" s="239" t="s">
        <v>233</v>
      </c>
      <c r="S436" s="241">
        <f>IF(R436="Muy Alta",100%,IF(R436="Alta",80%,IF(R436="Media",60%,IF(R436="Baja",40%,IF(R436="Muy Baja",20%,"")))))</f>
        <v>0.8</v>
      </c>
      <c r="T436" s="239" t="s">
        <v>125</v>
      </c>
      <c r="U436" s="241">
        <f>IF(T436="Catastrófico",100%,IF(T436="Mayor",80%,IF(T436="Moderado",60%,IF(T436="Menor",40%,IF(T436="Leve",20%,"")))))</f>
        <v>0.2</v>
      </c>
      <c r="V436" s="239" t="s">
        <v>195</v>
      </c>
      <c r="W436" s="241">
        <f>IF(V436="Catastrófico",100%,IF(V436="Mayor",80%,IF(V436="Moderado",60%,IF(V436="Menor",40%,IF(V436="Leve",20%,"")))))</f>
        <v>0.4</v>
      </c>
      <c r="X436" s="238" t="str">
        <f>IF(Y436=100%,"Catastrófico",IF(Y436=80%,"Mayor",IF(Y436=60%,"Moderado",IF(Y436=40%,"Menor",IF(Y436=20%,"Leve","")))))</f>
        <v>Menor</v>
      </c>
      <c r="Y436" s="241">
        <f>IF(AND(U436="",W436=""),"",MAX(U436,W436))</f>
        <v>0.4</v>
      </c>
      <c r="Z436" s="241" t="str">
        <f>CONCATENATE(R436,X436)</f>
        <v>AltaMenor</v>
      </c>
      <c r="AA436" s="242" t="str">
        <f>IF(Z436="Muy AltaLeve","Alto",IF(Z436="Muy AltaMenor","Alto",IF(Z436="Muy AltaModerado","Alto",IF(Z436="Muy AltaMayor","Alto",IF(Z436="Muy AltaCatastrófico","Extremo",IF(Z436="AltaLeve","Moderado",IF(Z436="AltaMenor","Moderado",IF(Z436="AltaModerado","Alto",IF(Z436="AltaMayor","Alto",IF(Z436="AltaCatastrófico","Extremo",IF(Z436="MediaLeve","Moderado",IF(Z436="MediaMenor","Moderado",IF(Z436="MediaModerado","Moderado",IF(Z436="MediaMayor","Alto",IF(Z436="MediaCatastrófico","Extremo",IF(Z436="BajaLeve","Bajo",IF(Z436="BajaMenor","Moderado",IF(Z436="BajaModerado","Moderado",IF(Z436="BajaMayor","Alto",IF(Z436="BajaCatastrófico","Extremo",IF(Z436="Muy BajaLeve","Bajo",IF(Z436="Muy BajaMenor","Bajo",IF(Z436="Muy BajaModerado","Moderado",IF(Z436="Muy BajaMayor","Alto",IF(Z436="Muy BajaCatastrófico","Extremo","")))))))))))))))))))))))))</f>
        <v>Moderado</v>
      </c>
      <c r="AB436" s="243">
        <v>1</v>
      </c>
      <c r="AC436" s="309" t="s">
        <v>2439</v>
      </c>
      <c r="AD436" s="239">
        <v>1</v>
      </c>
      <c r="AE436" s="237" t="s">
        <v>2440</v>
      </c>
      <c r="AF436" s="245" t="str">
        <f t="shared" si="25"/>
        <v>Probabilidad</v>
      </c>
      <c r="AG436" s="246" t="s">
        <v>97</v>
      </c>
      <c r="AH436" s="241">
        <f t="shared" si="24"/>
        <v>0.25</v>
      </c>
      <c r="AI436" s="246" t="s">
        <v>710</v>
      </c>
      <c r="AJ436" s="241">
        <f t="shared" si="26"/>
        <v>0.25</v>
      </c>
      <c r="AK436" s="247">
        <f t="shared" si="27"/>
        <v>0.5</v>
      </c>
      <c r="AL436" s="248">
        <f>IFERROR(IF(AF436="Probabilidad",(S436-(+S436*AK436)),IF(AF436="Impacto",S436,"")),"")</f>
        <v>0.4</v>
      </c>
      <c r="AM436" s="248">
        <f>IFERROR(IF(AF436="Impacto",(Y436-(+Y436*AK436)),IF(AF436="Probabilidad",Y436,"")),"")</f>
        <v>0.4</v>
      </c>
      <c r="AN436" s="249" t="s">
        <v>99</v>
      </c>
      <c r="AO436" s="249" t="s">
        <v>100</v>
      </c>
      <c r="AP436" s="249" t="s">
        <v>101</v>
      </c>
      <c r="AQ436" s="235" t="s">
        <v>2441</v>
      </c>
      <c r="AR436" s="247">
        <f>S436</f>
        <v>0.8</v>
      </c>
      <c r="AS436" s="247">
        <f>IF(AL436="","",MIN(AL436:AL436))</f>
        <v>0.4</v>
      </c>
      <c r="AT436" s="242" t="str">
        <f>IFERROR(IF(AS436="","",IF(AS436&lt;=0.2,"Muy Baja",IF(AS436&lt;=0.4,"Baja",IF(AS436&lt;=0.6,"Media",IF(AS436&lt;=0.8,"Alta","Muy Alta"))))),"")</f>
        <v>Baja</v>
      </c>
      <c r="AU436" s="247">
        <f>Y436</f>
        <v>0.4</v>
      </c>
      <c r="AV436" s="247">
        <f>IF(AM436="","",MIN(AM436:AM436))</f>
        <v>0.4</v>
      </c>
      <c r="AW436" s="242" t="str">
        <f>IFERROR(IF(AV436="","",IF(AV436&lt;=0.2,"Leve",IF(AV436&lt;=0.4,"Menor",IF(AV436&lt;=0.6,"Moderado",IF(AV436&lt;=0.8,"Mayor","Catastrófico"))))),"")</f>
        <v>Menor</v>
      </c>
      <c r="AX436" s="242" t="str">
        <f>AA436</f>
        <v>Moderado</v>
      </c>
      <c r="AY436" s="242" t="str">
        <f>IFERROR(IF(OR(AND(AT436="Muy Baja",AW436="Leve"),AND(AT436="Muy Baja",AW436="Menor"),AND(AT436="Baja",AW436="Leve")),"Bajo",IF(OR(AND(AT436="Muy baja",AW436="Moderado"),AND(AT436="Baja",AW436="Menor"),AND(AT436="Baja",AW436="Moderado"),AND(AT436="Media",AW436="Leve"),AND(AT436="Media",AW436="Menor"),AND(AT436="Media",AW436="Moderado"),AND(AT436="Alta",AW436="Leve"),AND(AT436="Alta",AW436="Menor")),"Moderado",IF(OR(AND(AT436="Muy Baja",AW436="Mayor"),AND(AT436="Baja",AW436="Mayor"),AND(AT436="Media",AW436="Mayor"),AND(AT436="Alta",AW436="Moderado"),AND(AT436="Alta",AW436="Mayor"),AND(AT436="Muy Alta",AW436="Leve"),AND(AT436="Muy Alta",AW436="Menor"),AND(AT436="Muy Alta",AW436="Moderado"),AND(AT436="Muy Alta",AW436="Mayor")),"Alto",IF(OR(AND(AT436="Muy Baja",AW436="Catastrófico"),AND(AT436="Baja",AW436="Catastrófico"),AND(AT436="Media",AW436="Catastrófico"),AND(AT436="Alta",AW436="Catastrófico"),AND(AT436="Muy Alta",AW436="Catastrófico")),"Extremo","")))),"")</f>
        <v>Moderado</v>
      </c>
      <c r="AZ436" s="235" t="s">
        <v>105</v>
      </c>
      <c r="BA436" s="239" t="s">
        <v>2442</v>
      </c>
      <c r="BB436" s="237" t="s">
        <v>2443</v>
      </c>
      <c r="BC436" s="237" t="s">
        <v>2391</v>
      </c>
      <c r="BD436" s="237" t="s">
        <v>2365</v>
      </c>
      <c r="BE436" s="261">
        <v>45657</v>
      </c>
      <c r="BF436" s="237" t="s">
        <v>2936</v>
      </c>
      <c r="BG436" s="237" t="s">
        <v>2444</v>
      </c>
      <c r="BH436" s="254">
        <v>0.25</v>
      </c>
      <c r="BI436" s="254"/>
      <c r="BJ436" s="254"/>
      <c r="BK436" s="254"/>
      <c r="BL436" s="254" t="s">
        <v>219</v>
      </c>
      <c r="BM436" s="237" t="s">
        <v>401</v>
      </c>
      <c r="BN436" s="237" t="s">
        <v>133</v>
      </c>
      <c r="BO436" s="198" t="s">
        <v>133</v>
      </c>
    </row>
    <row r="437" spans="1:67" ht="150.75" thickBot="1">
      <c r="A437" s="769"/>
      <c r="B437" s="770"/>
      <c r="C437" s="770"/>
      <c r="D437" s="212" t="s">
        <v>1470</v>
      </c>
      <c r="E437" s="212" t="s">
        <v>499</v>
      </c>
      <c r="F437" s="184">
        <v>12</v>
      </c>
      <c r="G437" s="138" t="s">
        <v>2437</v>
      </c>
      <c r="H437" s="183" t="s">
        <v>1472</v>
      </c>
      <c r="I437" s="210" t="s">
        <v>1487</v>
      </c>
      <c r="J437" s="185" t="s">
        <v>2445</v>
      </c>
      <c r="K437" s="210" t="s">
        <v>192</v>
      </c>
      <c r="L437" s="138" t="s">
        <v>328</v>
      </c>
      <c r="M437" s="213" t="s">
        <v>1475</v>
      </c>
      <c r="N437" s="138" t="s">
        <v>2446</v>
      </c>
      <c r="O437" s="138" t="s">
        <v>2447</v>
      </c>
      <c r="P437" s="131" t="s">
        <v>114</v>
      </c>
      <c r="Q437" s="181" t="s">
        <v>114</v>
      </c>
      <c r="R437" s="131" t="s">
        <v>91</v>
      </c>
      <c r="S437" s="214">
        <f>IF(R437="Muy Alta",100%,IF(R437="Alta",80%,IF(R437="Media",60%,IF(R437="Baja",40%,IF(R437="Muy Baja",20%,"")))))</f>
        <v>0.6</v>
      </c>
      <c r="T437" s="131" t="s">
        <v>125</v>
      </c>
      <c r="U437" s="214">
        <f>IF(T437="Catastrófico",100%,IF(T437="Mayor",80%,IF(T437="Moderado",60%,IF(T437="Menor",40%,IF(T437="Leve",20%,"")))))</f>
        <v>0.2</v>
      </c>
      <c r="V437" s="131" t="s">
        <v>125</v>
      </c>
      <c r="W437" s="214">
        <f>IF(V437="Catastrófico",100%,IF(V437="Mayor",80%,IF(V437="Moderado",60%,IF(V437="Menor",40%,IF(V437="Leve",20%,"")))))</f>
        <v>0.2</v>
      </c>
      <c r="X437" s="187" t="str">
        <f>IF(Y437=100%,"Catastrófico",IF(Y437=80%,"Mayor",IF(Y437=60%,"Moderado",IF(Y437=40%,"Menor",IF(Y437=20%,"Leve","")))))</f>
        <v>Leve</v>
      </c>
      <c r="Y437" s="214">
        <f>IF(AND(U437="",W437=""),"",MAX(U437,W437))</f>
        <v>0.2</v>
      </c>
      <c r="Z437" s="214" t="str">
        <f>CONCATENATE(R437,X437)</f>
        <v>MediaLeve</v>
      </c>
      <c r="AA437" s="213" t="str">
        <f>IF(Z437="Muy AltaLeve","Alto",IF(Z437="Muy AltaMenor","Alto",IF(Z437="Muy AltaModerado","Alto",IF(Z437="Muy AltaMayor","Alto",IF(Z437="Muy AltaCatastrófico","Extremo",IF(Z437="AltaLeve","Moderado",IF(Z437="AltaMenor","Moderado",IF(Z437="AltaModerado","Alto",IF(Z437="AltaMayor","Alto",IF(Z437="AltaCatastrófico","Extremo",IF(Z437="MediaLeve","Moderado",IF(Z437="MediaMenor","Moderado",IF(Z437="MediaModerado","Moderado",IF(Z437="MediaMayor","Alto",IF(Z437="MediaCatastrófico","Extremo",IF(Z437="BajaLeve","Bajo",IF(Z437="BajaMenor","Moderado",IF(Z437="BajaModerado","Moderado",IF(Z437="BajaMayor","Alto",IF(Z437="BajaCatastrófico","Extremo",IF(Z437="Muy BajaLeve","Bajo",IF(Z437="Muy BajaMenor","Bajo",IF(Z437="Muy BajaModerado","Moderado",IF(Z437="Muy BajaMayor","Alto",IF(Z437="Muy BajaCatastrófico","Extremo","")))))))))))))))))))))))))</f>
        <v>Moderado</v>
      </c>
      <c r="AB437" s="150">
        <v>1</v>
      </c>
      <c r="AC437" s="138" t="s">
        <v>2448</v>
      </c>
      <c r="AD437" s="131">
        <v>1.3</v>
      </c>
      <c r="AE437" s="138" t="s">
        <v>2440</v>
      </c>
      <c r="AF437" s="142" t="str">
        <f t="shared" si="25"/>
        <v>Probabilidad</v>
      </c>
      <c r="AG437" s="143" t="s">
        <v>97</v>
      </c>
      <c r="AH437" s="214">
        <f t="shared" si="24"/>
        <v>0.25</v>
      </c>
      <c r="AI437" s="143" t="s">
        <v>710</v>
      </c>
      <c r="AJ437" s="214">
        <f t="shared" si="26"/>
        <v>0.25</v>
      </c>
      <c r="AK437" s="152">
        <f t="shared" si="27"/>
        <v>0.5</v>
      </c>
      <c r="AL437" s="153">
        <f>IFERROR(IF(AF437="Probabilidad",(S437-(+S437*AK437)),IF(AF437="Impacto",S437,"")),"")</f>
        <v>0.3</v>
      </c>
      <c r="AM437" s="153">
        <f>IFERROR(IF(AF437="Impacto",(Y437-(+Y437*AK437)),IF(AF437="Probabilidad",Y437,"")),"")</f>
        <v>0.2</v>
      </c>
      <c r="AN437" s="154" t="s">
        <v>2373</v>
      </c>
      <c r="AO437" s="154" t="s">
        <v>100</v>
      </c>
      <c r="AP437" s="154" t="s">
        <v>101</v>
      </c>
      <c r="AQ437" s="183" t="s">
        <v>2441</v>
      </c>
      <c r="AR437" s="152">
        <f>S437</f>
        <v>0.6</v>
      </c>
      <c r="AS437" s="152">
        <f>IF(AL437="","",MIN(AL437:AL437))</f>
        <v>0.3</v>
      </c>
      <c r="AT437" s="213" t="str">
        <f>IFERROR(IF(AS437="","",IF(AS437&lt;=0.2,"Muy Baja",IF(AS437&lt;=0.4,"Baja",IF(AS437&lt;=0.6,"Media",IF(AS437&lt;=0.8,"Alta","Muy Alta"))))),"")</f>
        <v>Baja</v>
      </c>
      <c r="AU437" s="152">
        <f>Y437</f>
        <v>0.2</v>
      </c>
      <c r="AV437" s="152">
        <f>IF(AM437="","",MIN(AM437:AM437))</f>
        <v>0.2</v>
      </c>
      <c r="AW437" s="213" t="str">
        <f>IFERROR(IF(AV437="","",IF(AV437&lt;=0.2,"Leve",IF(AV437&lt;=0.4,"Menor",IF(AV437&lt;=0.6,"Moderado",IF(AV437&lt;=0.8,"Mayor","Catastrófico"))))),"")</f>
        <v>Leve</v>
      </c>
      <c r="AX437" s="213" t="str">
        <f>AA437</f>
        <v>Moderado</v>
      </c>
      <c r="AY437" s="213" t="str">
        <f>IFERROR(IF(OR(AND(AT437="Muy Baja",AW437="Leve"),AND(AT437="Muy Baja",AW437="Menor"),AND(AT437="Baja",AW437="Leve")),"Bajo",IF(OR(AND(AT437="Muy baja",AW437="Moderado"),AND(AT437="Baja",AW437="Menor"),AND(AT437="Baja",AW437="Moderado"),AND(AT437="Media",AW437="Leve"),AND(AT437="Media",AW437="Menor"),AND(AT437="Media",AW437="Moderado"),AND(AT437="Alta",AW437="Leve"),AND(AT437="Alta",AW437="Menor")),"Moderado",IF(OR(AND(AT437="Muy Baja",AW437="Mayor"),AND(AT437="Baja",AW437="Mayor"),AND(AT437="Media",AW437="Mayor"),AND(AT437="Alta",AW437="Moderado"),AND(AT437="Alta",AW437="Mayor"),AND(AT437="Muy Alta",AW437="Leve"),AND(AT437="Muy Alta",AW437="Menor"),AND(AT437="Muy Alta",AW437="Moderado"),AND(AT437="Muy Alta",AW437="Mayor")),"Alto",IF(OR(AND(AT437="Muy Baja",AW437="Catastrófico"),AND(AT437="Baja",AW437="Catastrófico"),AND(AT437="Media",AW437="Catastrófico"),AND(AT437="Alta",AW437="Catastrófico"),AND(AT437="Muy Alta",AW437="Catastrófico")),"Extremo","")))),"")</f>
        <v>Bajo</v>
      </c>
      <c r="AZ437" s="183" t="s">
        <v>132</v>
      </c>
      <c r="BA437" s="138" t="s">
        <v>114</v>
      </c>
      <c r="BB437" s="138" t="s">
        <v>114</v>
      </c>
      <c r="BC437" s="138" t="s">
        <v>114</v>
      </c>
      <c r="BD437" s="138" t="s">
        <v>114</v>
      </c>
      <c r="BE437" s="138" t="s">
        <v>114</v>
      </c>
      <c r="BF437" s="138"/>
      <c r="BG437" s="138"/>
      <c r="BH437" s="182" t="s">
        <v>114</v>
      </c>
      <c r="BI437" s="182"/>
      <c r="BJ437" s="182"/>
      <c r="BK437" s="182"/>
      <c r="BL437" s="182" t="s">
        <v>219</v>
      </c>
      <c r="BM437" s="138" t="s">
        <v>401</v>
      </c>
      <c r="BN437" s="138" t="s">
        <v>133</v>
      </c>
      <c r="BO437" s="260" t="s">
        <v>133</v>
      </c>
    </row>
    <row r="438" spans="1:67" ht="150">
      <c r="A438" s="788" t="s">
        <v>360</v>
      </c>
      <c r="B438" s="750" t="s">
        <v>381</v>
      </c>
      <c r="C438" s="750" t="s">
        <v>2449</v>
      </c>
      <c r="D438" s="771" t="s">
        <v>1470</v>
      </c>
      <c r="E438" s="771" t="s">
        <v>363</v>
      </c>
      <c r="F438" s="670">
        <v>1</v>
      </c>
      <c r="G438" s="655" t="s">
        <v>2450</v>
      </c>
      <c r="H438" s="646" t="s">
        <v>1543</v>
      </c>
      <c r="I438" s="646" t="s">
        <v>1473</v>
      </c>
      <c r="J438" s="659" t="s">
        <v>2451</v>
      </c>
      <c r="K438" s="646" t="s">
        <v>192</v>
      </c>
      <c r="L438" s="655" t="s">
        <v>408</v>
      </c>
      <c r="M438" s="644" t="s">
        <v>1475</v>
      </c>
      <c r="N438" s="655" t="s">
        <v>2452</v>
      </c>
      <c r="O438" s="655" t="s">
        <v>2453</v>
      </c>
      <c r="P438" s="655" t="s">
        <v>114</v>
      </c>
      <c r="Q438" s="762" t="s">
        <v>114</v>
      </c>
      <c r="R438" s="646" t="s">
        <v>91</v>
      </c>
      <c r="S438" s="651">
        <f>IF(R438="Muy Alta",100%,IF(R438="Alta",80%,IF(R438="Media",60%,IF(R438="Baja",40%,IF(R438="Muy Baja",20%,"")))))</f>
        <v>0.6</v>
      </c>
      <c r="T438" s="646"/>
      <c r="U438" s="651" t="str">
        <f>IF(T438="Catastrófico",100%,IF(T438="Mayor",80%,IF(T438="Moderado",60%,IF(T438="Menor",40%,IF(T438="Leve",20%,"")))))</f>
        <v/>
      </c>
      <c r="V438" s="646" t="s">
        <v>195</v>
      </c>
      <c r="W438" s="651">
        <f>IF(V438="Catastrófico",100%,IF(V438="Mayor",80%,IF(V438="Moderado",60%,IF(V438="Menor",40%,IF(V438="Leve",20%,"")))))</f>
        <v>0.4</v>
      </c>
      <c r="X438" s="644" t="str">
        <f>IF(Y438=100%,"Catastrófico",IF(Y438=80%,"Mayor",IF(Y438=60%,"Moderado",IF(Y438=40%,"Menor",IF(Y438=20%,"Leve","")))))</f>
        <v>Menor</v>
      </c>
      <c r="Y438" s="651">
        <f>IF(AND(U438="",W438=""),"",MAX(U438,W438))</f>
        <v>0.4</v>
      </c>
      <c r="Z438" s="651" t="str">
        <f>CONCATENATE(R438,X438)</f>
        <v>MediaMenor</v>
      </c>
      <c r="AA438" s="644" t="str">
        <f>IF(Z438="Muy AltaLeve","Alto",IF(Z438="Muy AltaMenor","Alto",IF(Z438="Muy AltaModerado","Alto",IF(Z438="Muy AltaMayor","Alto",IF(Z438="Muy AltaCatastrófico","Extremo",IF(Z438="AltaLeve","Moderado",IF(Z438="AltaMenor","Moderado",IF(Z438="AltaModerado","Alto",IF(Z438="AltaMayor","Alto",IF(Z438="AltaCatastrófico","Extremo",IF(Z438="MediaLeve","Moderado",IF(Z438="MediaMenor","Moderado",IF(Z438="MediaModerado","Moderado",IF(Z438="MediaMayor","Alto",IF(Z438="MediaCatastrófico","Extremo",IF(Z438="BajaLeve","Bajo",IF(Z438="BajaMenor","Moderado",IF(Z438="BajaModerado","Moderado",IF(Z438="BajaMayor","Alto",IF(Z438="BajaCatastrófico","Extremo",IF(Z438="Muy BajaLeve","Bajo",IF(Z438="Muy BajaMenor","Bajo",IF(Z438="Muy BajaModerado","Moderado",IF(Z438="Muy BajaMayor","Alto",IF(Z438="Muy BajaCatastrófico","Extremo","")))))))))))))))))))))))))</f>
        <v>Moderado</v>
      </c>
      <c r="AB438" s="42">
        <v>1</v>
      </c>
      <c r="AC438" s="74" t="s">
        <v>2937</v>
      </c>
      <c r="AD438" s="41">
        <v>2</v>
      </c>
      <c r="AE438" s="74" t="s">
        <v>2454</v>
      </c>
      <c r="AF438" s="40" t="str">
        <f t="shared" si="25"/>
        <v>Probabilidad</v>
      </c>
      <c r="AG438" s="29" t="s">
        <v>250</v>
      </c>
      <c r="AH438" s="75">
        <f t="shared" si="24"/>
        <v>0.15</v>
      </c>
      <c r="AI438" s="29" t="s">
        <v>98</v>
      </c>
      <c r="AJ438" s="75">
        <f t="shared" si="26"/>
        <v>0.15</v>
      </c>
      <c r="AK438" s="76">
        <f t="shared" si="27"/>
        <v>0.3</v>
      </c>
      <c r="AL438" s="39">
        <f>IFERROR(IF(AF438="Probabilidad",(S438-(+S438*AK438)),IF(AF438="Impacto",S438,"")),"")</f>
        <v>0.42</v>
      </c>
      <c r="AM438" s="39">
        <f>IFERROR(IF(AF438="Impacto",(Y438-(+Y438*AK438)),IF(AF438="Probabilidad",Y438,"")),"")</f>
        <v>0.4</v>
      </c>
      <c r="AN438" s="29" t="s">
        <v>99</v>
      </c>
      <c r="AO438" s="29" t="s">
        <v>100</v>
      </c>
      <c r="AP438" s="29" t="s">
        <v>101</v>
      </c>
      <c r="AQ438" s="646" t="s">
        <v>2455</v>
      </c>
      <c r="AR438" s="642">
        <f>S438</f>
        <v>0.6</v>
      </c>
      <c r="AS438" s="642">
        <f>IF(AL438="","",MIN(AL438:AL442))</f>
        <v>0.14405999999999999</v>
      </c>
      <c r="AT438" s="644" t="str">
        <f>IFERROR(IF(AS438="","",IF(AS438&lt;=0.2,"Muy Baja",IF(AS438&lt;=0.4,"Baja",IF(AS438&lt;=0.6,"Media",IF(AS438&lt;=0.8,"Alta","Muy Alta"))))),"")</f>
        <v>Muy Baja</v>
      </c>
      <c r="AU438" s="642">
        <f>Y438</f>
        <v>0.4</v>
      </c>
      <c r="AV438" s="642">
        <f>IF(AM438="","",MIN(AM438:AM442))</f>
        <v>0.30000000000000004</v>
      </c>
      <c r="AW438" s="644" t="str">
        <f>IFERROR(IF(AV438="","",IF(AV438&lt;=0.2,"Leve",IF(AV438&lt;=0.4,"Menor",IF(AV438&lt;=0.6,"Moderado",IF(AV438&lt;=0.8,"Mayor","Catastrófico"))))),"")</f>
        <v>Menor</v>
      </c>
      <c r="AX438" s="644" t="str">
        <f>AA438</f>
        <v>Moderado</v>
      </c>
      <c r="AY438" s="644" t="str">
        <f>IFERROR(IF(OR(AND(AT438="Muy Baja",AW438="Leve"),AND(AT438="Muy Baja",AW438="Menor"),AND(AT438="Baja",AW438="Leve")),"Bajo",IF(OR(AND(AT438="Muy baja",AW438="Moderado"),AND(AT438="Baja",AW438="Menor"),AND(AT438="Baja",AW438="Moderado"),AND(AT438="Media",AW438="Leve"),AND(AT438="Media",AW438="Menor"),AND(AT438="Media",AW438="Moderado"),AND(AT438="Alta",AW438="Leve"),AND(AT438="Alta",AW438="Menor")),"Moderado",IF(OR(AND(AT438="Muy Baja",AW438="Mayor"),AND(AT438="Baja",AW438="Mayor"),AND(AT438="Media",AW438="Mayor"),AND(AT438="Alta",AW438="Moderado"),AND(AT438="Alta",AW438="Mayor"),AND(AT438="Muy Alta",AW438="Leve"),AND(AT438="Muy Alta",AW438="Menor"),AND(AT438="Muy Alta",AW438="Moderado"),AND(AT438="Muy Alta",AW438="Mayor")),"Alto",IF(OR(AND(AT438="Muy Baja",AW438="Catastrófico"),AND(AT438="Baja",AW438="Catastrófico"),AND(AT438="Media",AW438="Catastrófico"),AND(AT438="Alta",AW438="Catastrófico"),AND(AT438="Muy Alta",AW438="Catastrófico")),"Extremo","")))),"")</f>
        <v>Bajo</v>
      </c>
      <c r="AZ438" s="646" t="s">
        <v>132</v>
      </c>
      <c r="BA438" s="655" t="s">
        <v>114</v>
      </c>
      <c r="BB438" s="655" t="s">
        <v>114</v>
      </c>
      <c r="BC438" s="655" t="s">
        <v>114</v>
      </c>
      <c r="BD438" s="655" t="s">
        <v>114</v>
      </c>
      <c r="BE438" s="655" t="s">
        <v>114</v>
      </c>
      <c r="BF438" s="655"/>
      <c r="BG438" s="655"/>
      <c r="BH438" s="762" t="s">
        <v>114</v>
      </c>
      <c r="BI438" s="762"/>
      <c r="BJ438" s="655"/>
      <c r="BK438" s="655"/>
      <c r="BL438" s="762" t="s">
        <v>114</v>
      </c>
      <c r="BM438" s="655" t="s">
        <v>113</v>
      </c>
      <c r="BN438" s="655" t="s">
        <v>114</v>
      </c>
      <c r="BO438" s="763" t="s">
        <v>114</v>
      </c>
    </row>
    <row r="439" spans="1:67" ht="76.5" customHeight="1">
      <c r="A439" s="789"/>
      <c r="B439" s="751"/>
      <c r="C439" s="751"/>
      <c r="D439" s="682"/>
      <c r="E439" s="682"/>
      <c r="F439" s="483"/>
      <c r="G439" s="486"/>
      <c r="H439" s="487"/>
      <c r="I439" s="487"/>
      <c r="J439" s="463"/>
      <c r="K439" s="487"/>
      <c r="L439" s="486"/>
      <c r="M439" s="464"/>
      <c r="N439" s="486"/>
      <c r="O439" s="486"/>
      <c r="P439" s="486"/>
      <c r="Q439" s="411"/>
      <c r="R439" s="487"/>
      <c r="S439" s="455"/>
      <c r="T439" s="487"/>
      <c r="U439" s="455"/>
      <c r="V439" s="487"/>
      <c r="W439" s="455"/>
      <c r="X439" s="464"/>
      <c r="Y439" s="455"/>
      <c r="Z439" s="455"/>
      <c r="AA439" s="464"/>
      <c r="AB439" s="285">
        <v>2</v>
      </c>
      <c r="AC439" s="259" t="s">
        <v>2456</v>
      </c>
      <c r="AD439" s="259">
        <v>2</v>
      </c>
      <c r="AE439" s="239" t="s">
        <v>2457</v>
      </c>
      <c r="AF439" s="255" t="str">
        <f t="shared" si="25"/>
        <v>Probabilidad</v>
      </c>
      <c r="AG439" s="249" t="s">
        <v>250</v>
      </c>
      <c r="AH439" s="241">
        <f t="shared" si="24"/>
        <v>0.15</v>
      </c>
      <c r="AI439" s="249" t="s">
        <v>98</v>
      </c>
      <c r="AJ439" s="241">
        <f t="shared" si="26"/>
        <v>0.15</v>
      </c>
      <c r="AK439" s="247">
        <f t="shared" si="27"/>
        <v>0.3</v>
      </c>
      <c r="AL439" s="256">
        <f>IFERROR(IF(AND(AF438="Probabilidad",AF439="Probabilidad"),(AL438-(+AL438*AK439)),IF(AF439="Probabilidad",(S438-(+S438*AK439)),IF(AF439="Impacto",AL438,""))),"")</f>
        <v>0.29399999999999998</v>
      </c>
      <c r="AM439" s="256">
        <f>IFERROR(IF(AND(AF438="Impacto",AF439="Impacto"),(AM438-(+AM438*AK439)),IF(AF439="Impacto",(Y438-(+Y438*AK439)),IF(AF439="Probabilidad",AM438,""))),"")</f>
        <v>0.4</v>
      </c>
      <c r="AN439" s="249" t="s">
        <v>99</v>
      </c>
      <c r="AO439" s="249" t="s">
        <v>100</v>
      </c>
      <c r="AP439" s="249" t="s">
        <v>101</v>
      </c>
      <c r="AQ439" s="487"/>
      <c r="AR439" s="463"/>
      <c r="AS439" s="463"/>
      <c r="AT439" s="464"/>
      <c r="AU439" s="463"/>
      <c r="AV439" s="463"/>
      <c r="AW439" s="464"/>
      <c r="AX439" s="464"/>
      <c r="AY439" s="464"/>
      <c r="AZ439" s="487"/>
      <c r="BA439" s="486"/>
      <c r="BB439" s="486"/>
      <c r="BC439" s="486"/>
      <c r="BD439" s="486"/>
      <c r="BE439" s="486"/>
      <c r="BF439" s="486"/>
      <c r="BG439" s="486"/>
      <c r="BH439" s="486"/>
      <c r="BI439" s="486"/>
      <c r="BJ439" s="486"/>
      <c r="BK439" s="486"/>
      <c r="BL439" s="411"/>
      <c r="BM439" s="486"/>
      <c r="BN439" s="486"/>
      <c r="BO439" s="764"/>
    </row>
    <row r="440" spans="1:67" ht="89.25">
      <c r="A440" s="789"/>
      <c r="B440" s="751"/>
      <c r="C440" s="751"/>
      <c r="D440" s="682"/>
      <c r="E440" s="682"/>
      <c r="F440" s="483"/>
      <c r="G440" s="486"/>
      <c r="H440" s="487"/>
      <c r="I440" s="487"/>
      <c r="J440" s="463"/>
      <c r="K440" s="487"/>
      <c r="L440" s="486"/>
      <c r="M440" s="464"/>
      <c r="N440" s="486"/>
      <c r="O440" s="486"/>
      <c r="P440" s="486"/>
      <c r="Q440" s="411"/>
      <c r="R440" s="487"/>
      <c r="S440" s="455"/>
      <c r="T440" s="487"/>
      <c r="U440" s="455"/>
      <c r="V440" s="487"/>
      <c r="W440" s="455"/>
      <c r="X440" s="464"/>
      <c r="Y440" s="455"/>
      <c r="Z440" s="455"/>
      <c r="AA440" s="464"/>
      <c r="AB440" s="285">
        <v>3</v>
      </c>
      <c r="AC440" s="259" t="s">
        <v>2458</v>
      </c>
      <c r="AD440" s="259">
        <v>1</v>
      </c>
      <c r="AE440" s="239" t="s">
        <v>2457</v>
      </c>
      <c r="AF440" s="255" t="str">
        <f t="shared" si="25"/>
        <v>Probabilidad</v>
      </c>
      <c r="AG440" s="249" t="s">
        <v>250</v>
      </c>
      <c r="AH440" s="241">
        <f t="shared" si="24"/>
        <v>0.15</v>
      </c>
      <c r="AI440" s="249" t="s">
        <v>98</v>
      </c>
      <c r="AJ440" s="241">
        <f t="shared" si="26"/>
        <v>0.15</v>
      </c>
      <c r="AK440" s="247">
        <f t="shared" si="27"/>
        <v>0.3</v>
      </c>
      <c r="AL440" s="256">
        <f>IFERROR(IF(AND(AF439="Probabilidad",AF440="Probabilidad"),(AL439-(+AL439*AK440)),IF(AND(AF439="Impacto",AF440="Probabilidad"),(AL438-(+AL438*AK440)),IF(AF440="Impacto",AL439,""))),"")</f>
        <v>0.20579999999999998</v>
      </c>
      <c r="AM440" s="256">
        <f>IFERROR(IF(AND(AF439="Impacto",AF440="Impacto"),(AM439-(+AM439*AK440)),IF(AND(AF439="Probabilidad",AF440="Impacto"),(AM438-(+AM438*AK440)),IF(AF440="Probabilidad",AM439,""))),"")</f>
        <v>0.4</v>
      </c>
      <c r="AN440" s="249" t="s">
        <v>99</v>
      </c>
      <c r="AO440" s="249" t="s">
        <v>100</v>
      </c>
      <c r="AP440" s="249" t="s">
        <v>101</v>
      </c>
      <c r="AQ440" s="487"/>
      <c r="AR440" s="463"/>
      <c r="AS440" s="463"/>
      <c r="AT440" s="464"/>
      <c r="AU440" s="463"/>
      <c r="AV440" s="463"/>
      <c r="AW440" s="464"/>
      <c r="AX440" s="464"/>
      <c r="AY440" s="464"/>
      <c r="AZ440" s="487"/>
      <c r="BA440" s="486"/>
      <c r="BB440" s="486"/>
      <c r="BC440" s="486"/>
      <c r="BD440" s="486"/>
      <c r="BE440" s="486"/>
      <c r="BF440" s="486"/>
      <c r="BG440" s="486"/>
      <c r="BH440" s="486"/>
      <c r="BI440" s="486"/>
      <c r="BJ440" s="486"/>
      <c r="BK440" s="486"/>
      <c r="BL440" s="411"/>
      <c r="BM440" s="486"/>
      <c r="BN440" s="486"/>
      <c r="BO440" s="764"/>
    </row>
    <row r="441" spans="1:67" ht="75.75" customHeight="1">
      <c r="A441" s="789"/>
      <c r="B441" s="751"/>
      <c r="C441" s="751"/>
      <c r="D441" s="682"/>
      <c r="E441" s="682"/>
      <c r="F441" s="483"/>
      <c r="G441" s="486"/>
      <c r="H441" s="487"/>
      <c r="I441" s="487"/>
      <c r="J441" s="463"/>
      <c r="K441" s="487"/>
      <c r="L441" s="486"/>
      <c r="M441" s="464"/>
      <c r="N441" s="486"/>
      <c r="O441" s="486"/>
      <c r="P441" s="486"/>
      <c r="Q441" s="411"/>
      <c r="R441" s="487"/>
      <c r="S441" s="455"/>
      <c r="T441" s="487"/>
      <c r="U441" s="455"/>
      <c r="V441" s="487"/>
      <c r="W441" s="455"/>
      <c r="X441" s="464"/>
      <c r="Y441" s="455"/>
      <c r="Z441" s="455"/>
      <c r="AA441" s="464"/>
      <c r="AB441" s="285">
        <v>4</v>
      </c>
      <c r="AC441" s="239" t="s">
        <v>2459</v>
      </c>
      <c r="AD441" s="259">
        <v>2</v>
      </c>
      <c r="AE441" s="239" t="s">
        <v>2200</v>
      </c>
      <c r="AF441" s="255" t="str">
        <f t="shared" si="25"/>
        <v>Impacto</v>
      </c>
      <c r="AG441" s="249" t="s">
        <v>294</v>
      </c>
      <c r="AH441" s="241">
        <f t="shared" si="24"/>
        <v>0.1</v>
      </c>
      <c r="AI441" s="249" t="s">
        <v>98</v>
      </c>
      <c r="AJ441" s="241">
        <f t="shared" si="26"/>
        <v>0.15</v>
      </c>
      <c r="AK441" s="247">
        <f t="shared" si="27"/>
        <v>0.25</v>
      </c>
      <c r="AL441" s="256">
        <f>IFERROR(IF(AND(AF440="Probabilidad",AF441="Probabilidad"),(AL440-(+AL440*AK441)),IF(AND(AF440="Impacto",AF441="Probabilidad"),(AL439-(+AL439*AK441)),IF(AF441="Impacto",AL440,""))),"")</f>
        <v>0.20579999999999998</v>
      </c>
      <c r="AM441" s="256">
        <f>IFERROR(IF(AND(AF440="Impacto",AF441="Impacto"),(AM440-(+AM440*AK441)),IF(AND(AF440="Probabilidad",AF441="Impacto"),(AM439-(+AM439*AK441)),IF(AF441="Probabilidad",AM440,""))),"")</f>
        <v>0.30000000000000004</v>
      </c>
      <c r="AN441" s="249" t="s">
        <v>99</v>
      </c>
      <c r="AO441" s="249" t="s">
        <v>100</v>
      </c>
      <c r="AP441" s="249" t="s">
        <v>101</v>
      </c>
      <c r="AQ441" s="487"/>
      <c r="AR441" s="463"/>
      <c r="AS441" s="463"/>
      <c r="AT441" s="464"/>
      <c r="AU441" s="463"/>
      <c r="AV441" s="463"/>
      <c r="AW441" s="464"/>
      <c r="AX441" s="464"/>
      <c r="AY441" s="464"/>
      <c r="AZ441" s="487"/>
      <c r="BA441" s="486"/>
      <c r="BB441" s="486"/>
      <c r="BC441" s="486"/>
      <c r="BD441" s="486"/>
      <c r="BE441" s="486"/>
      <c r="BF441" s="486"/>
      <c r="BG441" s="486"/>
      <c r="BH441" s="486"/>
      <c r="BI441" s="486"/>
      <c r="BJ441" s="486"/>
      <c r="BK441" s="486"/>
      <c r="BL441" s="411"/>
      <c r="BM441" s="486"/>
      <c r="BN441" s="486"/>
      <c r="BO441" s="764"/>
    </row>
    <row r="442" spans="1:67" ht="114.75">
      <c r="A442" s="789"/>
      <c r="B442" s="751"/>
      <c r="C442" s="751"/>
      <c r="D442" s="682"/>
      <c r="E442" s="682"/>
      <c r="F442" s="483"/>
      <c r="G442" s="486"/>
      <c r="H442" s="487"/>
      <c r="I442" s="487"/>
      <c r="J442" s="463"/>
      <c r="K442" s="487"/>
      <c r="L442" s="486"/>
      <c r="M442" s="464"/>
      <c r="N442" s="486"/>
      <c r="O442" s="486"/>
      <c r="P442" s="486"/>
      <c r="Q442" s="411"/>
      <c r="R442" s="487"/>
      <c r="S442" s="455"/>
      <c r="T442" s="487"/>
      <c r="U442" s="455"/>
      <c r="V442" s="487"/>
      <c r="W442" s="455"/>
      <c r="X442" s="464"/>
      <c r="Y442" s="455"/>
      <c r="Z442" s="455"/>
      <c r="AA442" s="464"/>
      <c r="AB442" s="285">
        <v>5</v>
      </c>
      <c r="AC442" s="259" t="s">
        <v>1671</v>
      </c>
      <c r="AD442" s="259">
        <v>1</v>
      </c>
      <c r="AE442" s="239" t="s">
        <v>1529</v>
      </c>
      <c r="AF442" s="255" t="str">
        <f t="shared" si="25"/>
        <v>Probabilidad</v>
      </c>
      <c r="AG442" s="249" t="s">
        <v>250</v>
      </c>
      <c r="AH442" s="241">
        <f t="shared" si="24"/>
        <v>0.15</v>
      </c>
      <c r="AI442" s="249" t="s">
        <v>98</v>
      </c>
      <c r="AJ442" s="241">
        <f t="shared" si="26"/>
        <v>0.15</v>
      </c>
      <c r="AK442" s="247">
        <f t="shared" si="27"/>
        <v>0.3</v>
      </c>
      <c r="AL442" s="256">
        <f>IFERROR(IF(AND(AF441="Probabilidad",AF442="Probabilidad"),(AL441-(+AL441*AK442)),IF(AND(AF441="Impacto",AF442="Probabilidad"),(AL440-(+AL440*AK442)),IF(AF442="Impacto",AL441,""))),"")</f>
        <v>0.14405999999999999</v>
      </c>
      <c r="AM442" s="256">
        <f>IFERROR(IF(AND(AF441="Impacto",AF442="Impacto"),(AM441-(+AM441*AK442)),IF(AND(AF441="Probabilidad",AF442="Impacto"),(AM440-(+AM440*AK442)),IF(AF442="Probabilidad",AM441,""))),"")</f>
        <v>0.30000000000000004</v>
      </c>
      <c r="AN442" s="249" t="s">
        <v>99</v>
      </c>
      <c r="AO442" s="249" t="s">
        <v>100</v>
      </c>
      <c r="AP442" s="249" t="s">
        <v>101</v>
      </c>
      <c r="AQ442" s="487"/>
      <c r="AR442" s="463"/>
      <c r="AS442" s="463"/>
      <c r="AT442" s="464"/>
      <c r="AU442" s="463"/>
      <c r="AV442" s="463"/>
      <c r="AW442" s="464"/>
      <c r="AX442" s="464"/>
      <c r="AY442" s="464"/>
      <c r="AZ442" s="487"/>
      <c r="BA442" s="486"/>
      <c r="BB442" s="486"/>
      <c r="BC442" s="486"/>
      <c r="BD442" s="486"/>
      <c r="BE442" s="486"/>
      <c r="BF442" s="486"/>
      <c r="BG442" s="486"/>
      <c r="BH442" s="486"/>
      <c r="BI442" s="486"/>
      <c r="BJ442" s="486"/>
      <c r="BK442" s="486"/>
      <c r="BL442" s="411"/>
      <c r="BM442" s="486"/>
      <c r="BN442" s="486"/>
      <c r="BO442" s="764"/>
    </row>
    <row r="443" spans="1:67" ht="70.5">
      <c r="A443" s="789"/>
      <c r="B443" s="751"/>
      <c r="C443" s="751"/>
      <c r="D443" s="682" t="s">
        <v>1470</v>
      </c>
      <c r="E443" s="682" t="s">
        <v>363</v>
      </c>
      <c r="F443" s="483">
        <v>2</v>
      </c>
      <c r="G443" s="486" t="s">
        <v>2450</v>
      </c>
      <c r="H443" s="487" t="s">
        <v>1543</v>
      </c>
      <c r="I443" s="487" t="s">
        <v>1487</v>
      </c>
      <c r="J443" s="463" t="s">
        <v>2460</v>
      </c>
      <c r="K443" s="487" t="s">
        <v>192</v>
      </c>
      <c r="L443" s="486" t="s">
        <v>408</v>
      </c>
      <c r="M443" s="464" t="s">
        <v>1475</v>
      </c>
      <c r="N443" s="486" t="s">
        <v>2461</v>
      </c>
      <c r="O443" s="486" t="s">
        <v>2462</v>
      </c>
      <c r="P443" s="486" t="s">
        <v>114</v>
      </c>
      <c r="Q443" s="411" t="s">
        <v>114</v>
      </c>
      <c r="R443" s="487" t="s">
        <v>91</v>
      </c>
      <c r="S443" s="455">
        <f>IF(R443="Muy Alta",100%,IF(R443="Alta",80%,IF(R443="Media",60%,IF(R443="Baja",40%,IF(R443="Muy Baja",20%,"")))))</f>
        <v>0.6</v>
      </c>
      <c r="T443" s="487"/>
      <c r="U443" s="455" t="str">
        <f>IF(T443="Catastrófico",100%,IF(T443="Mayor",80%,IF(T443="Moderado",60%,IF(T443="Menor",40%,IF(T443="Leve",20%,"")))))</f>
        <v/>
      </c>
      <c r="V443" s="487" t="s">
        <v>195</v>
      </c>
      <c r="W443" s="455">
        <f>IF(V443="Catastrófico",100%,IF(V443="Mayor",80%,IF(V443="Moderado",60%,IF(V443="Menor",40%,IF(V443="Leve",20%,"")))))</f>
        <v>0.4</v>
      </c>
      <c r="X443" s="464" t="str">
        <f>IF(Y443=100%,"Catastrófico",IF(Y443=80%,"Mayor",IF(Y443=60%,"Moderado",IF(Y443=40%,"Menor",IF(Y443=20%,"Leve","")))))</f>
        <v>Menor</v>
      </c>
      <c r="Y443" s="455">
        <f>IF(AND(U443="",W443=""),"",MAX(U443,W443))</f>
        <v>0.4</v>
      </c>
      <c r="Z443" s="455" t="str">
        <f>CONCATENATE(R443,X443)</f>
        <v>MediaMenor</v>
      </c>
      <c r="AA443" s="464" t="str">
        <f>IF(Z443="Muy AltaLeve","Alto",IF(Z443="Muy AltaMenor","Alto",IF(Z443="Muy AltaModerado","Alto",IF(Z443="Muy AltaMayor","Alto",IF(Z443="Muy AltaCatastrófico","Extremo",IF(Z443="AltaLeve","Moderado",IF(Z443="AltaMenor","Moderado",IF(Z443="AltaModerado","Alto",IF(Z443="AltaMayor","Alto",IF(Z443="AltaCatastrófico","Extremo",IF(Z443="MediaLeve","Moderado",IF(Z443="MediaMenor","Moderado",IF(Z443="MediaModerado","Moderado",IF(Z443="MediaMayor","Alto",IF(Z443="MediaCatastrófico","Extremo",IF(Z443="BajaLeve","Bajo",IF(Z443="BajaMenor","Moderado",IF(Z443="BajaModerado","Moderado",IF(Z443="BajaMayor","Alto",IF(Z443="BajaCatastrófico","Extremo",IF(Z443="Muy BajaLeve","Bajo",IF(Z443="Muy BajaMenor","Bajo",IF(Z443="Muy BajaModerado","Moderado",IF(Z443="Muy BajaMayor","Alto",IF(Z443="Muy BajaCatastrófico","Extremo","")))))))))))))))))))))))))</f>
        <v>Moderado</v>
      </c>
      <c r="AB443" s="285">
        <v>1</v>
      </c>
      <c r="AC443" s="259" t="s">
        <v>1686</v>
      </c>
      <c r="AD443" s="239">
        <v>1</v>
      </c>
      <c r="AE443" s="239" t="s">
        <v>2200</v>
      </c>
      <c r="AF443" s="255" t="str">
        <f t="shared" si="25"/>
        <v>Probabilidad</v>
      </c>
      <c r="AG443" s="249" t="s">
        <v>250</v>
      </c>
      <c r="AH443" s="241">
        <f t="shared" si="24"/>
        <v>0.15</v>
      </c>
      <c r="AI443" s="249" t="s">
        <v>98</v>
      </c>
      <c r="AJ443" s="241">
        <f t="shared" si="26"/>
        <v>0.15</v>
      </c>
      <c r="AK443" s="247">
        <f t="shared" si="27"/>
        <v>0.3</v>
      </c>
      <c r="AL443" s="256">
        <f>IFERROR(IF(AF443="Probabilidad",(S443-(+S443*AK443)),IF(AF443="Impacto",S443,"")),"")</f>
        <v>0.42</v>
      </c>
      <c r="AM443" s="256">
        <f>IFERROR(IF(AF443="Impacto",(Y443-(+Y443*AK443)),IF(AF443="Probabilidad",Y443,"")),"")</f>
        <v>0.4</v>
      </c>
      <c r="AN443" s="249" t="s">
        <v>99</v>
      </c>
      <c r="AO443" s="249" t="s">
        <v>100</v>
      </c>
      <c r="AP443" s="249" t="s">
        <v>101</v>
      </c>
      <c r="AQ443" s="487" t="s">
        <v>2463</v>
      </c>
      <c r="AR443" s="462">
        <f>S443</f>
        <v>0.6</v>
      </c>
      <c r="AS443" s="462">
        <f>IF(AL443="","",MIN(AL443:AL445))</f>
        <v>0.29399999999999998</v>
      </c>
      <c r="AT443" s="464" t="str">
        <f>IFERROR(IF(AS443="","",IF(AS443&lt;=0.2,"Muy Baja",IF(AS443&lt;=0.4,"Baja",IF(AS443&lt;=0.6,"Media",IF(AS443&lt;=0.8,"Alta","Muy Alta"))))),"")</f>
        <v>Baja</v>
      </c>
      <c r="AU443" s="462">
        <f>Y443</f>
        <v>0.4</v>
      </c>
      <c r="AV443" s="462">
        <f>IF(AM443="","",MIN(AM443:AM445))</f>
        <v>0.30000000000000004</v>
      </c>
      <c r="AW443" s="464" t="str">
        <f>IFERROR(IF(AV443="","",IF(AV443&lt;=0.2,"Leve",IF(AV443&lt;=0.4,"Menor",IF(AV443&lt;=0.6,"Moderado",IF(AV443&lt;=0.8,"Mayor","Catastrófico"))))),"")</f>
        <v>Menor</v>
      </c>
      <c r="AX443" s="464" t="str">
        <f>AA443</f>
        <v>Moderado</v>
      </c>
      <c r="AY443" s="464" t="str">
        <f>IFERROR(IF(OR(AND(AT443="Muy Baja",AW443="Leve"),AND(AT443="Muy Baja",AW443="Menor"),AND(AT443="Baja",AW443="Leve")),"Bajo",IF(OR(AND(AT443="Muy baja",AW443="Moderado"),AND(AT443="Baja",AW443="Menor"),AND(AT443="Baja",AW443="Moderado"),AND(AT443="Media",AW443="Leve"),AND(AT443="Media",AW443="Menor"),AND(AT443="Media",AW443="Moderado"),AND(AT443="Alta",AW443="Leve"),AND(AT443="Alta",AW443="Menor")),"Moderado",IF(OR(AND(AT443="Muy Baja",AW443="Mayor"),AND(AT443="Baja",AW443="Mayor"),AND(AT443="Media",AW443="Mayor"),AND(AT443="Alta",AW443="Moderado"),AND(AT443="Alta",AW443="Mayor"),AND(AT443="Muy Alta",AW443="Leve"),AND(AT443="Muy Alta",AW443="Menor"),AND(AT443="Muy Alta",AW443="Moderado"),AND(AT443="Muy Alta",AW443="Mayor")),"Alto",IF(OR(AND(AT443="Muy Baja",AW443="Catastrófico"),AND(AT443="Baja",AW443="Catastrófico"),AND(AT443="Media",AW443="Catastrófico"),AND(AT443="Alta",AW443="Catastrófico"),AND(AT443="Muy Alta",AW443="Catastrófico")),"Extremo","")))),"")</f>
        <v>Moderado</v>
      </c>
      <c r="AZ443" s="487" t="s">
        <v>105</v>
      </c>
      <c r="BA443" s="486" t="s">
        <v>2464</v>
      </c>
      <c r="BB443" s="486" t="s">
        <v>2465</v>
      </c>
      <c r="BC443" s="486" t="s">
        <v>1277</v>
      </c>
      <c r="BD443" s="486" t="s">
        <v>2466</v>
      </c>
      <c r="BE443" s="724">
        <v>45657</v>
      </c>
      <c r="BF443" s="486" t="s">
        <v>2467</v>
      </c>
      <c r="BG443" s="486"/>
      <c r="BH443" s="411">
        <v>0</v>
      </c>
      <c r="BI443" s="411"/>
      <c r="BJ443" s="411"/>
      <c r="BK443" s="411"/>
      <c r="BL443" s="411" t="s">
        <v>114</v>
      </c>
      <c r="BM443" s="486" t="s">
        <v>113</v>
      </c>
      <c r="BN443" s="486" t="s">
        <v>114</v>
      </c>
      <c r="BO443" s="764" t="s">
        <v>114</v>
      </c>
    </row>
    <row r="444" spans="1:67" ht="105">
      <c r="A444" s="789"/>
      <c r="B444" s="751"/>
      <c r="C444" s="751"/>
      <c r="D444" s="682"/>
      <c r="E444" s="682"/>
      <c r="F444" s="483"/>
      <c r="G444" s="486"/>
      <c r="H444" s="487"/>
      <c r="I444" s="487"/>
      <c r="J444" s="463"/>
      <c r="K444" s="487"/>
      <c r="L444" s="486"/>
      <c r="M444" s="464"/>
      <c r="N444" s="486"/>
      <c r="O444" s="486"/>
      <c r="P444" s="486"/>
      <c r="Q444" s="411"/>
      <c r="R444" s="487"/>
      <c r="S444" s="455"/>
      <c r="T444" s="487"/>
      <c r="U444" s="455"/>
      <c r="V444" s="487"/>
      <c r="W444" s="455"/>
      <c r="X444" s="464"/>
      <c r="Y444" s="455"/>
      <c r="Z444" s="455"/>
      <c r="AA444" s="464"/>
      <c r="AB444" s="285">
        <v>2</v>
      </c>
      <c r="AC444" s="239" t="s">
        <v>2938</v>
      </c>
      <c r="AD444" s="239">
        <v>1</v>
      </c>
      <c r="AE444" s="239" t="s">
        <v>2200</v>
      </c>
      <c r="AF444" s="255" t="str">
        <f>IF(OR(AG444="Preventivo",AG444="Detectivo"),"Probabilidad",IF(AG444="Correctivo","Impacto",""))</f>
        <v>Impacto</v>
      </c>
      <c r="AG444" s="249" t="s">
        <v>294</v>
      </c>
      <c r="AH444" s="241">
        <f t="shared" si="24"/>
        <v>0.1</v>
      </c>
      <c r="AI444" s="249" t="s">
        <v>98</v>
      </c>
      <c r="AJ444" s="241">
        <f t="shared" si="26"/>
        <v>0.15</v>
      </c>
      <c r="AK444" s="247">
        <f t="shared" si="27"/>
        <v>0.25</v>
      </c>
      <c r="AL444" s="256">
        <f>IFERROR(IF(AND(AF443="Probabilidad",AF444="Probabilidad"),(AL443-(+AL443*AK444)),IF(AF444="Probabilidad",(S443-(+S443*AK444)),IF(AF444="Impacto",AL443,""))),"")</f>
        <v>0.42</v>
      </c>
      <c r="AM444" s="256">
        <f>IFERROR(IF(AND(AF443="Impacto",AF444="Impacto"),(AM443-(+AM443*AK444)),IF(AF444="Impacto",(Y443-(+Y443*AK444)),IF(AF444="Probabilidad",AM443,""))),"")</f>
        <v>0.30000000000000004</v>
      </c>
      <c r="AN444" s="249" t="s">
        <v>99</v>
      </c>
      <c r="AO444" s="249" t="s">
        <v>100</v>
      </c>
      <c r="AP444" s="249" t="s">
        <v>101</v>
      </c>
      <c r="AQ444" s="487"/>
      <c r="AR444" s="463"/>
      <c r="AS444" s="463"/>
      <c r="AT444" s="464"/>
      <c r="AU444" s="463"/>
      <c r="AV444" s="463"/>
      <c r="AW444" s="464"/>
      <c r="AX444" s="464"/>
      <c r="AY444" s="464"/>
      <c r="AZ444" s="487"/>
      <c r="BA444" s="486"/>
      <c r="BB444" s="486"/>
      <c r="BC444" s="486"/>
      <c r="BD444" s="486"/>
      <c r="BE444" s="724"/>
      <c r="BF444" s="486"/>
      <c r="BG444" s="486"/>
      <c r="BH444" s="411"/>
      <c r="BI444" s="411"/>
      <c r="BJ444" s="411"/>
      <c r="BK444" s="411"/>
      <c r="BL444" s="411"/>
      <c r="BM444" s="486"/>
      <c r="BN444" s="486"/>
      <c r="BO444" s="764"/>
    </row>
    <row r="445" spans="1:67" ht="114.75">
      <c r="A445" s="789"/>
      <c r="B445" s="751"/>
      <c r="C445" s="751"/>
      <c r="D445" s="682"/>
      <c r="E445" s="682"/>
      <c r="F445" s="483"/>
      <c r="G445" s="486"/>
      <c r="H445" s="487"/>
      <c r="I445" s="487"/>
      <c r="J445" s="463"/>
      <c r="K445" s="487"/>
      <c r="L445" s="486"/>
      <c r="M445" s="464"/>
      <c r="N445" s="486"/>
      <c r="O445" s="486"/>
      <c r="P445" s="486"/>
      <c r="Q445" s="411"/>
      <c r="R445" s="487"/>
      <c r="S445" s="455"/>
      <c r="T445" s="487"/>
      <c r="U445" s="455"/>
      <c r="V445" s="487"/>
      <c r="W445" s="455"/>
      <c r="X445" s="464"/>
      <c r="Y445" s="455"/>
      <c r="Z445" s="455"/>
      <c r="AA445" s="464"/>
      <c r="AB445" s="285">
        <v>3</v>
      </c>
      <c r="AC445" s="259" t="s">
        <v>1671</v>
      </c>
      <c r="AD445" s="239">
        <v>1</v>
      </c>
      <c r="AE445" s="239" t="s">
        <v>1529</v>
      </c>
      <c r="AF445" s="255" t="str">
        <f>IF(OR(AG445="Preventivo",AG445="Detectivo"),"Probabilidad",IF(AG445="Correctivo","Impacto",""))</f>
        <v>Probabilidad</v>
      </c>
      <c r="AG445" s="249" t="s">
        <v>250</v>
      </c>
      <c r="AH445" s="241">
        <f t="shared" si="24"/>
        <v>0.15</v>
      </c>
      <c r="AI445" s="249" t="s">
        <v>98</v>
      </c>
      <c r="AJ445" s="241">
        <f t="shared" si="26"/>
        <v>0.15</v>
      </c>
      <c r="AK445" s="247">
        <f t="shared" si="27"/>
        <v>0.3</v>
      </c>
      <c r="AL445" s="256">
        <f>IFERROR(IF(AND(AF444="Probabilidad",AF445="Probabilidad"),(AL444-(+AL444*AK445)),IF(AND(AF444="Impacto",AF445="Probabilidad"),(AL443-(+AL443*AK445)),IF(AF445="Impacto",AL444,""))),"")</f>
        <v>0.29399999999999998</v>
      </c>
      <c r="AM445" s="256">
        <f>IFERROR(IF(AND(AF444="Impacto",AF445="Impacto"),(AM444-(+AM444*AK445)),IF(AND(AF444="Probabilidad",AF445="Impacto"),(AM443-(+AM443*AK445)),IF(AF445="Probabilidad",AM444,""))),"")</f>
        <v>0.30000000000000004</v>
      </c>
      <c r="AN445" s="249" t="s">
        <v>99</v>
      </c>
      <c r="AO445" s="249" t="s">
        <v>100</v>
      </c>
      <c r="AP445" s="249" t="s">
        <v>101</v>
      </c>
      <c r="AQ445" s="487"/>
      <c r="AR445" s="463"/>
      <c r="AS445" s="463"/>
      <c r="AT445" s="464"/>
      <c r="AU445" s="463"/>
      <c r="AV445" s="463"/>
      <c r="AW445" s="464"/>
      <c r="AX445" s="464"/>
      <c r="AY445" s="464"/>
      <c r="AZ445" s="487"/>
      <c r="BA445" s="486"/>
      <c r="BB445" s="486"/>
      <c r="BC445" s="486"/>
      <c r="BD445" s="486"/>
      <c r="BE445" s="724"/>
      <c r="BF445" s="486"/>
      <c r="BG445" s="486"/>
      <c r="BH445" s="411"/>
      <c r="BI445" s="411"/>
      <c r="BJ445" s="411"/>
      <c r="BK445" s="411"/>
      <c r="BL445" s="411"/>
      <c r="BM445" s="486"/>
      <c r="BN445" s="486"/>
      <c r="BO445" s="764"/>
    </row>
    <row r="446" spans="1:67" ht="70.5">
      <c r="A446" s="789"/>
      <c r="B446" s="751"/>
      <c r="C446" s="751"/>
      <c r="D446" s="682" t="s">
        <v>1470</v>
      </c>
      <c r="E446" s="682" t="s">
        <v>363</v>
      </c>
      <c r="F446" s="483">
        <v>3</v>
      </c>
      <c r="G446" s="486" t="s">
        <v>2468</v>
      </c>
      <c r="H446" s="487" t="s">
        <v>1472</v>
      </c>
      <c r="I446" s="487" t="s">
        <v>1473</v>
      </c>
      <c r="J446" s="463" t="s">
        <v>2469</v>
      </c>
      <c r="K446" s="487" t="s">
        <v>192</v>
      </c>
      <c r="L446" s="486" t="s">
        <v>349</v>
      </c>
      <c r="M446" s="464" t="s">
        <v>1475</v>
      </c>
      <c r="N446" s="486" t="s">
        <v>2470</v>
      </c>
      <c r="O446" s="486" t="s">
        <v>2471</v>
      </c>
      <c r="P446" s="486" t="s">
        <v>114</v>
      </c>
      <c r="Q446" s="411" t="s">
        <v>114</v>
      </c>
      <c r="R446" s="487" t="s">
        <v>129</v>
      </c>
      <c r="S446" s="455">
        <f>IF(R446="Muy Alta",100%,IF(R446="Alta",80%,IF(R446="Media",60%,IF(R446="Baja",40%,IF(R446="Muy Baja",20%,"")))))</f>
        <v>0.4</v>
      </c>
      <c r="T446" s="487"/>
      <c r="U446" s="455" t="str">
        <f>IF(T446="Catastrófico",100%,IF(T446="Mayor",80%,IF(T446="Moderado",60%,IF(T446="Menor",40%,IF(T446="Leve",20%,"")))))</f>
        <v/>
      </c>
      <c r="V446" s="487" t="s">
        <v>125</v>
      </c>
      <c r="W446" s="455">
        <f>IF(V446="Catastrófico",100%,IF(V446="Mayor",80%,IF(V446="Moderado",60%,IF(V446="Menor",40%,IF(V446="Leve",20%,"")))))</f>
        <v>0.2</v>
      </c>
      <c r="X446" s="464" t="str">
        <f>IF(Y446=100%,"Catastrófico",IF(Y446=80%,"Mayor",IF(Y446=60%,"Moderado",IF(Y446=40%,"Menor",IF(Y446=20%,"Leve","")))))</f>
        <v>Leve</v>
      </c>
      <c r="Y446" s="455">
        <f>IF(AND(U446="",W446=""),"",MAX(U446,W446))</f>
        <v>0.2</v>
      </c>
      <c r="Z446" s="455" t="str">
        <f>CONCATENATE(R446,X446)</f>
        <v>BajaLeve</v>
      </c>
      <c r="AA446" s="464" t="str">
        <f>IF(Z446="Muy AltaLeve","Alto",IF(Z446="Muy AltaMenor","Alto",IF(Z446="Muy AltaModerado","Alto",IF(Z446="Muy AltaMayor","Alto",IF(Z446="Muy AltaCatastrófico","Extremo",IF(Z446="AltaLeve","Moderado",IF(Z446="AltaMenor","Moderado",IF(Z446="AltaModerado","Alto",IF(Z446="AltaMayor","Alto",IF(Z446="AltaCatastrófico","Extremo",IF(Z446="MediaLeve","Moderado",IF(Z446="MediaMenor","Moderado",IF(Z446="MediaModerado","Moderado",IF(Z446="MediaMayor","Alto",IF(Z446="MediaCatastrófico","Extremo",IF(Z446="BajaLeve","Bajo",IF(Z446="BajaMenor","Moderado",IF(Z446="BajaModerado","Moderado",IF(Z446="BajaMayor","Alto",IF(Z446="BajaCatastrófico","Extremo",IF(Z446="Muy BajaLeve","Bajo",IF(Z446="Muy BajaMenor","Bajo",IF(Z446="Muy BajaModerado","Moderado",IF(Z446="Muy BajaMayor","Alto",IF(Z446="Muy BajaCatastrófico","Extremo","")))))))))))))))))))))))))</f>
        <v>Bajo</v>
      </c>
      <c r="AB446" s="285">
        <v>1</v>
      </c>
      <c r="AC446" s="259" t="s">
        <v>1706</v>
      </c>
      <c r="AD446" s="239">
        <v>1.2</v>
      </c>
      <c r="AE446" s="239" t="s">
        <v>1707</v>
      </c>
      <c r="AF446" s="255" t="str">
        <f t="shared" si="25"/>
        <v>Impacto</v>
      </c>
      <c r="AG446" s="249" t="s">
        <v>1656</v>
      </c>
      <c r="AH446" s="241">
        <f t="shared" si="24"/>
        <v>0.1</v>
      </c>
      <c r="AI446" s="249" t="s">
        <v>1645</v>
      </c>
      <c r="AJ446" s="241">
        <f t="shared" si="26"/>
        <v>0.15</v>
      </c>
      <c r="AK446" s="247">
        <f t="shared" si="27"/>
        <v>0.25</v>
      </c>
      <c r="AL446" s="256">
        <f>IFERROR(IF(AF446="Probabilidad",(S446-(+S446*AK446)),IF(AF446="Impacto",S446,"")),"")</f>
        <v>0.4</v>
      </c>
      <c r="AM446" s="256">
        <f>IFERROR(IF(AF446="Impacto",(Y446-(+Y446*AK446)),IF(AF446="Probabilidad",Y446,"")),"")</f>
        <v>0.15000000000000002</v>
      </c>
      <c r="AN446" s="249" t="s">
        <v>99</v>
      </c>
      <c r="AO446" s="249" t="s">
        <v>100</v>
      </c>
      <c r="AP446" s="249" t="s">
        <v>101</v>
      </c>
      <c r="AQ446" s="487" t="s">
        <v>2455</v>
      </c>
      <c r="AR446" s="462">
        <f>S446</f>
        <v>0.4</v>
      </c>
      <c r="AS446" s="462">
        <f>IF(AL446="","",MIN(AL446:AL449))</f>
        <v>0.1008</v>
      </c>
      <c r="AT446" s="464" t="str">
        <f>IFERROR(IF(AS446="","",IF(AS446&lt;=0.2,"Muy Baja",IF(AS446&lt;=0.4,"Baja",IF(AS446&lt;=0.6,"Media",IF(AS446&lt;=0.8,"Alta","Muy Alta"))))),"")</f>
        <v>Muy Baja</v>
      </c>
      <c r="AU446" s="462">
        <f>Y446</f>
        <v>0.2</v>
      </c>
      <c r="AV446" s="462">
        <f>IF(AM446="","",MIN(AM446:AM449))</f>
        <v>0.15000000000000002</v>
      </c>
      <c r="AW446" s="464" t="str">
        <f>IFERROR(IF(AV446="","",IF(AV446&lt;=0.2,"Leve",IF(AV446&lt;=0.4,"Menor",IF(AV446&lt;=0.6,"Moderado",IF(AV446&lt;=0.8,"Mayor","Catastrófico"))))),"")</f>
        <v>Leve</v>
      </c>
      <c r="AX446" s="464" t="str">
        <f>AA446</f>
        <v>Bajo</v>
      </c>
      <c r="AY446" s="464" t="str">
        <f>IFERROR(IF(OR(AND(AT446="Muy Baja",AW446="Leve"),AND(AT446="Muy Baja",AW446="Menor"),AND(AT446="Baja",AW446="Leve")),"Bajo",IF(OR(AND(AT446="Muy baja",AW446="Moderado"),AND(AT446="Baja",AW446="Menor"),AND(AT446="Baja",AW446="Moderado"),AND(AT446="Media",AW446="Leve"),AND(AT446="Media",AW446="Menor"),AND(AT446="Media",AW446="Moderado"),AND(AT446="Alta",AW446="Leve"),AND(AT446="Alta",AW446="Menor")),"Moderado",IF(OR(AND(AT446="Muy Baja",AW446="Mayor"),AND(AT446="Baja",AW446="Mayor"),AND(AT446="Media",AW446="Mayor"),AND(AT446="Alta",AW446="Moderado"),AND(AT446="Alta",AW446="Mayor"),AND(AT446="Muy Alta",AW446="Leve"),AND(AT446="Muy Alta",AW446="Menor"),AND(AT446="Muy Alta",AW446="Moderado"),AND(AT446="Muy Alta",AW446="Mayor")),"Alto",IF(OR(AND(AT446="Muy Baja",AW446="Catastrófico"),AND(AT446="Baja",AW446="Catastrófico"),AND(AT446="Media",AW446="Catastrófico"),AND(AT446="Alta",AW446="Catastrófico"),AND(AT446="Muy Alta",AW446="Catastrófico")),"Extremo","")))),"")</f>
        <v>Bajo</v>
      </c>
      <c r="AZ446" s="487" t="s">
        <v>132</v>
      </c>
      <c r="BA446" s="486" t="s">
        <v>114</v>
      </c>
      <c r="BB446" s="486" t="s">
        <v>114</v>
      </c>
      <c r="BC446" s="486" t="s">
        <v>114</v>
      </c>
      <c r="BD446" s="486" t="s">
        <v>114</v>
      </c>
      <c r="BE446" s="486" t="s">
        <v>114</v>
      </c>
      <c r="BF446" s="486"/>
      <c r="BG446" s="486"/>
      <c r="BH446" s="411" t="s">
        <v>114</v>
      </c>
      <c r="BI446" s="411"/>
      <c r="BJ446" s="411"/>
      <c r="BK446" s="411"/>
      <c r="BL446" s="411" t="s">
        <v>114</v>
      </c>
      <c r="BM446" s="486" t="s">
        <v>113</v>
      </c>
      <c r="BN446" s="486" t="s">
        <v>114</v>
      </c>
      <c r="BO446" s="764" t="s">
        <v>114</v>
      </c>
    </row>
    <row r="447" spans="1:67" ht="114.75">
      <c r="A447" s="789"/>
      <c r="B447" s="751"/>
      <c r="C447" s="751"/>
      <c r="D447" s="682"/>
      <c r="E447" s="682"/>
      <c r="F447" s="483"/>
      <c r="G447" s="486"/>
      <c r="H447" s="487"/>
      <c r="I447" s="487"/>
      <c r="J447" s="463"/>
      <c r="K447" s="487"/>
      <c r="L447" s="486"/>
      <c r="M447" s="464"/>
      <c r="N447" s="486"/>
      <c r="O447" s="486"/>
      <c r="P447" s="486"/>
      <c r="Q447" s="411"/>
      <c r="R447" s="487" t="s">
        <v>129</v>
      </c>
      <c r="S447" s="455"/>
      <c r="T447" s="487"/>
      <c r="U447" s="455"/>
      <c r="V447" s="487" t="s">
        <v>125</v>
      </c>
      <c r="W447" s="455"/>
      <c r="X447" s="464"/>
      <c r="Y447" s="455"/>
      <c r="Z447" s="455"/>
      <c r="AA447" s="464"/>
      <c r="AB447" s="285">
        <v>2</v>
      </c>
      <c r="AC447" s="259" t="s">
        <v>1671</v>
      </c>
      <c r="AD447" s="239">
        <v>2</v>
      </c>
      <c r="AE447" s="239" t="s">
        <v>1529</v>
      </c>
      <c r="AF447" s="255" t="str">
        <f t="shared" si="25"/>
        <v>Probabilidad</v>
      </c>
      <c r="AG447" s="249" t="s">
        <v>1655</v>
      </c>
      <c r="AH447" s="241">
        <f t="shared" si="24"/>
        <v>0.15</v>
      </c>
      <c r="AI447" s="249" t="s">
        <v>1645</v>
      </c>
      <c r="AJ447" s="241">
        <f t="shared" si="26"/>
        <v>0.15</v>
      </c>
      <c r="AK447" s="247">
        <f t="shared" si="27"/>
        <v>0.3</v>
      </c>
      <c r="AL447" s="256">
        <f>IFERROR(IF(AND(AF446="Probabilidad",AF447="Probabilidad"),(AL446-(+AL446*AK447)),IF(AF447="Probabilidad",(S446-(+S446*AK447)),IF(AF447="Impacto",AL446,""))),"")</f>
        <v>0.28000000000000003</v>
      </c>
      <c r="AM447" s="256">
        <f>IFERROR(IF(AND(AF446="Impacto",AF447="Impacto"),(AM446-(+AM446*AK447)),IF(AF447="Impacto",(Y446-(+Y446*AK447)),IF(AF447="Probabilidad",AM446,""))),"")</f>
        <v>0.15000000000000002</v>
      </c>
      <c r="AN447" s="249" t="s">
        <v>99</v>
      </c>
      <c r="AO447" s="249" t="s">
        <v>100</v>
      </c>
      <c r="AP447" s="249" t="s">
        <v>101</v>
      </c>
      <c r="AQ447" s="487"/>
      <c r="AR447" s="463"/>
      <c r="AS447" s="463"/>
      <c r="AT447" s="464"/>
      <c r="AU447" s="463"/>
      <c r="AV447" s="463"/>
      <c r="AW447" s="464"/>
      <c r="AX447" s="464"/>
      <c r="AY447" s="464"/>
      <c r="AZ447" s="487"/>
      <c r="BA447" s="486"/>
      <c r="BB447" s="486"/>
      <c r="BC447" s="486"/>
      <c r="BD447" s="486"/>
      <c r="BE447" s="486"/>
      <c r="BF447" s="486"/>
      <c r="BG447" s="486"/>
      <c r="BH447" s="411"/>
      <c r="BI447" s="411"/>
      <c r="BJ447" s="411"/>
      <c r="BK447" s="411"/>
      <c r="BL447" s="411"/>
      <c r="BM447" s="486"/>
      <c r="BN447" s="486"/>
      <c r="BO447" s="764"/>
    </row>
    <row r="448" spans="1:67" ht="75.75" customHeight="1">
      <c r="A448" s="789"/>
      <c r="B448" s="751"/>
      <c r="C448" s="751"/>
      <c r="D448" s="682"/>
      <c r="E448" s="682"/>
      <c r="F448" s="483"/>
      <c r="G448" s="486"/>
      <c r="H448" s="487"/>
      <c r="I448" s="487"/>
      <c r="J448" s="463"/>
      <c r="K448" s="487"/>
      <c r="L448" s="486"/>
      <c r="M448" s="464"/>
      <c r="N448" s="486"/>
      <c r="O448" s="486"/>
      <c r="P448" s="486"/>
      <c r="Q448" s="411"/>
      <c r="R448" s="487" t="s">
        <v>129</v>
      </c>
      <c r="S448" s="455"/>
      <c r="T448" s="487"/>
      <c r="U448" s="455"/>
      <c r="V448" s="487" t="s">
        <v>125</v>
      </c>
      <c r="W448" s="455"/>
      <c r="X448" s="464"/>
      <c r="Y448" s="455"/>
      <c r="Z448" s="455"/>
      <c r="AA448" s="464"/>
      <c r="AB448" s="285">
        <v>3</v>
      </c>
      <c r="AC448" s="239" t="s">
        <v>2472</v>
      </c>
      <c r="AD448" s="239">
        <v>1</v>
      </c>
      <c r="AE448" s="239" t="s">
        <v>2473</v>
      </c>
      <c r="AF448" s="255" t="str">
        <f t="shared" si="25"/>
        <v>Probabilidad</v>
      </c>
      <c r="AG448" s="249" t="s">
        <v>97</v>
      </c>
      <c r="AH448" s="241">
        <f t="shared" si="24"/>
        <v>0.25</v>
      </c>
      <c r="AI448" s="249" t="s">
        <v>1645</v>
      </c>
      <c r="AJ448" s="241">
        <f t="shared" si="26"/>
        <v>0.15</v>
      </c>
      <c r="AK448" s="247">
        <f t="shared" si="27"/>
        <v>0.4</v>
      </c>
      <c r="AL448" s="256">
        <f>IFERROR(IF(AND(AF447="Probabilidad",AF448="Probabilidad"),(AL447-(+AL447*AK448)),IF(AND(AF447="Impacto",AF448="Probabilidad"),(AL446-(+AL446*AK448)),IF(AF448="Impacto",AL447,""))),"")</f>
        <v>0.16800000000000001</v>
      </c>
      <c r="AM448" s="256">
        <f>IFERROR(IF(AND(AF447="Impacto",AF448="Impacto"),(AM447-(+AM447*AK448)),IF(AND(AF447="Probabilidad",AF448="Impacto"),(AM446-(+AM446*AK448)),IF(AF448="Probabilidad",AM447,""))),"")</f>
        <v>0.15000000000000002</v>
      </c>
      <c r="AN448" s="249" t="s">
        <v>99</v>
      </c>
      <c r="AO448" s="249" t="s">
        <v>100</v>
      </c>
      <c r="AP448" s="249" t="s">
        <v>101</v>
      </c>
      <c r="AQ448" s="487"/>
      <c r="AR448" s="463"/>
      <c r="AS448" s="463"/>
      <c r="AT448" s="464"/>
      <c r="AU448" s="463"/>
      <c r="AV448" s="463"/>
      <c r="AW448" s="464"/>
      <c r="AX448" s="464"/>
      <c r="AY448" s="464"/>
      <c r="AZ448" s="487"/>
      <c r="BA448" s="486"/>
      <c r="BB448" s="486"/>
      <c r="BC448" s="486"/>
      <c r="BD448" s="486"/>
      <c r="BE448" s="486"/>
      <c r="BF448" s="486"/>
      <c r="BG448" s="486"/>
      <c r="BH448" s="411"/>
      <c r="BI448" s="411"/>
      <c r="BJ448" s="411"/>
      <c r="BK448" s="411"/>
      <c r="BL448" s="411"/>
      <c r="BM448" s="486"/>
      <c r="BN448" s="486"/>
      <c r="BO448" s="764"/>
    </row>
    <row r="449" spans="1:67" ht="135" customHeight="1">
      <c r="A449" s="789"/>
      <c r="B449" s="751"/>
      <c r="C449" s="751"/>
      <c r="D449" s="682"/>
      <c r="E449" s="682"/>
      <c r="F449" s="483"/>
      <c r="G449" s="486"/>
      <c r="H449" s="487"/>
      <c r="I449" s="487"/>
      <c r="J449" s="463"/>
      <c r="K449" s="487"/>
      <c r="L449" s="486"/>
      <c r="M449" s="464"/>
      <c r="N449" s="486"/>
      <c r="O449" s="486"/>
      <c r="P449" s="486"/>
      <c r="Q449" s="411"/>
      <c r="R449" s="487" t="s">
        <v>129</v>
      </c>
      <c r="S449" s="455"/>
      <c r="T449" s="487"/>
      <c r="U449" s="455"/>
      <c r="V449" s="487" t="s">
        <v>125</v>
      </c>
      <c r="W449" s="455"/>
      <c r="X449" s="464"/>
      <c r="Y449" s="455"/>
      <c r="Z449" s="455"/>
      <c r="AA449" s="464"/>
      <c r="AB449" s="285">
        <v>4</v>
      </c>
      <c r="AC449" s="239" t="s">
        <v>2474</v>
      </c>
      <c r="AD449" s="239">
        <v>1.2</v>
      </c>
      <c r="AE449" s="239" t="s">
        <v>2473</v>
      </c>
      <c r="AF449" s="255" t="str">
        <f t="shared" si="25"/>
        <v>Probabilidad</v>
      </c>
      <c r="AG449" s="249" t="s">
        <v>97</v>
      </c>
      <c r="AH449" s="241">
        <f t="shared" si="24"/>
        <v>0.25</v>
      </c>
      <c r="AI449" s="249" t="s">
        <v>98</v>
      </c>
      <c r="AJ449" s="241">
        <f t="shared" si="26"/>
        <v>0.15</v>
      </c>
      <c r="AK449" s="247">
        <f t="shared" si="27"/>
        <v>0.4</v>
      </c>
      <c r="AL449" s="256">
        <f>IFERROR(IF(AND(AF448="Probabilidad",AF449="Probabilidad"),(AL448-(+AL448*AK449)),IF(AND(AF448="Impacto",AF449="Probabilidad"),(AL447-(+AL447*AK449)),IF(AF449="Impacto",AL448,""))),"")</f>
        <v>0.1008</v>
      </c>
      <c r="AM449" s="256">
        <f>IFERROR(IF(AND(AF448="Impacto",AF449="Impacto"),(AM448-(+AM448*AK449)),IF(AND(AF448="Probabilidad",AF449="Impacto"),(AM447-(+AM447*AK449)),IF(AF449="Probabilidad",AM448,""))),"")</f>
        <v>0.15000000000000002</v>
      </c>
      <c r="AN449" s="249" t="s">
        <v>99</v>
      </c>
      <c r="AO449" s="249" t="s">
        <v>100</v>
      </c>
      <c r="AP449" s="249" t="s">
        <v>101</v>
      </c>
      <c r="AQ449" s="487"/>
      <c r="AR449" s="463"/>
      <c r="AS449" s="463"/>
      <c r="AT449" s="464"/>
      <c r="AU449" s="463"/>
      <c r="AV449" s="463"/>
      <c r="AW449" s="464"/>
      <c r="AX449" s="464"/>
      <c r="AY449" s="464"/>
      <c r="AZ449" s="487"/>
      <c r="BA449" s="486"/>
      <c r="BB449" s="486"/>
      <c r="BC449" s="486"/>
      <c r="BD449" s="486"/>
      <c r="BE449" s="486"/>
      <c r="BF449" s="486"/>
      <c r="BG449" s="486"/>
      <c r="BH449" s="411"/>
      <c r="BI449" s="411"/>
      <c r="BJ449" s="411"/>
      <c r="BK449" s="411"/>
      <c r="BL449" s="411"/>
      <c r="BM449" s="486"/>
      <c r="BN449" s="486"/>
      <c r="BO449" s="764"/>
    </row>
    <row r="450" spans="1:67" ht="70.5">
      <c r="A450" s="789"/>
      <c r="B450" s="751"/>
      <c r="C450" s="751"/>
      <c r="D450" s="682" t="s">
        <v>1470</v>
      </c>
      <c r="E450" s="682" t="s">
        <v>363</v>
      </c>
      <c r="F450" s="483">
        <v>4</v>
      </c>
      <c r="G450" s="486" t="s">
        <v>2468</v>
      </c>
      <c r="H450" s="487" t="s">
        <v>1472</v>
      </c>
      <c r="I450" s="487" t="s">
        <v>1487</v>
      </c>
      <c r="J450" s="463" t="s">
        <v>2475</v>
      </c>
      <c r="K450" s="487" t="s">
        <v>192</v>
      </c>
      <c r="L450" s="486" t="s">
        <v>349</v>
      </c>
      <c r="M450" s="464" t="s">
        <v>1475</v>
      </c>
      <c r="N450" s="486" t="s">
        <v>2476</v>
      </c>
      <c r="O450" s="486" t="s">
        <v>2462</v>
      </c>
      <c r="P450" s="486" t="s">
        <v>114</v>
      </c>
      <c r="Q450" s="485" t="s">
        <v>114</v>
      </c>
      <c r="R450" s="487" t="s">
        <v>129</v>
      </c>
      <c r="S450" s="455">
        <f>IF(R450="Muy Alta",100%,IF(R450="Alta",80%,IF(R450="Media",60%,IF(R450="Baja",40%,IF(R450="Muy Baja",20%,"")))))</f>
        <v>0.4</v>
      </c>
      <c r="T450" s="487"/>
      <c r="U450" s="455" t="str">
        <f>IF(T450="Catastrófico",100%,IF(T450="Mayor",80%,IF(T450="Moderado",60%,IF(T450="Menor",40%,IF(T450="Leve",20%,"")))))</f>
        <v/>
      </c>
      <c r="V450" s="487" t="s">
        <v>195</v>
      </c>
      <c r="W450" s="455">
        <f>IF(V450="Catastrófico",100%,IF(V450="Mayor",80%,IF(V450="Moderado",60%,IF(V450="Menor",40%,IF(V450="Leve",20%,"")))))</f>
        <v>0.4</v>
      </c>
      <c r="X450" s="464" t="str">
        <f>IF(Y450=100%,"Catastrófico",IF(Y450=80%,"Mayor",IF(Y450=60%,"Moderado",IF(Y450=40%,"Menor",IF(Y450=20%,"Leve","")))))</f>
        <v>Menor</v>
      </c>
      <c r="Y450" s="455">
        <f>IF(AND(U450="",W450=""),"",MAX(U450,W450))</f>
        <v>0.4</v>
      </c>
      <c r="Z450" s="455" t="str">
        <f>CONCATENATE(R450,X450)</f>
        <v>BajaMenor</v>
      </c>
      <c r="AA450" s="464" t="str">
        <f>IF(Z450="Muy AltaLeve","Alto",IF(Z450="Muy AltaMenor","Alto",IF(Z450="Muy AltaModerado","Alto",IF(Z450="Muy AltaMayor","Alto",IF(Z450="Muy AltaCatastrófico","Extremo",IF(Z450="AltaLeve","Moderado",IF(Z450="AltaMenor","Moderado",IF(Z450="AltaModerado","Alto",IF(Z450="AltaMayor","Alto",IF(Z450="AltaCatastrófico","Extremo",IF(Z450="MediaLeve","Moderado",IF(Z450="MediaMenor","Moderado",IF(Z450="MediaModerado","Moderado",IF(Z450="MediaMayor","Alto",IF(Z450="MediaCatastrófico","Extremo",IF(Z450="BajaLeve","Bajo",IF(Z450="BajaMenor","Moderado",IF(Z450="BajaModerado","Moderado",IF(Z450="BajaMayor","Alto",IF(Z450="BajaCatastrófico","Extremo",IF(Z450="Muy BajaLeve","Bajo",IF(Z450="Muy BajaMenor","Bajo",IF(Z450="Muy BajaModerado","Moderado",IF(Z450="Muy BajaMayor","Alto",IF(Z450="Muy BajaCatastrófico","Extremo","")))))))))))))))))))))))))</f>
        <v>Moderado</v>
      </c>
      <c r="AB450" s="285">
        <v>1</v>
      </c>
      <c r="AC450" s="279" t="s">
        <v>1662</v>
      </c>
      <c r="AD450" s="239">
        <v>1</v>
      </c>
      <c r="AE450" s="282" t="s">
        <v>1664</v>
      </c>
      <c r="AF450" s="255" t="str">
        <f t="shared" si="25"/>
        <v>Probabilidad</v>
      </c>
      <c r="AG450" s="249" t="s">
        <v>1655</v>
      </c>
      <c r="AH450" s="241">
        <f t="shared" si="24"/>
        <v>0.15</v>
      </c>
      <c r="AI450" s="249" t="s">
        <v>1645</v>
      </c>
      <c r="AJ450" s="241">
        <f t="shared" si="26"/>
        <v>0.15</v>
      </c>
      <c r="AK450" s="247">
        <f t="shared" si="27"/>
        <v>0.3</v>
      </c>
      <c r="AL450" s="256">
        <f>IFERROR(IF(AF450="Probabilidad",(S450-(+S450*AK450)),IF(AF450="Impacto",S450,"")),"")</f>
        <v>0.28000000000000003</v>
      </c>
      <c r="AM450" s="256">
        <f>IFERROR(IF(AF450="Impacto",(Y450-(+Y450*AK450)),IF(AF450="Probabilidad",Y450,"")),"")</f>
        <v>0.4</v>
      </c>
      <c r="AN450" s="249" t="s">
        <v>99</v>
      </c>
      <c r="AO450" s="249" t="s">
        <v>100</v>
      </c>
      <c r="AP450" s="249" t="s">
        <v>101</v>
      </c>
      <c r="AQ450" s="487" t="s">
        <v>2463</v>
      </c>
      <c r="AR450" s="462">
        <f>S450</f>
        <v>0.4</v>
      </c>
      <c r="AS450" s="462">
        <f>IF(AL450="","",MIN(AL450:AL454))</f>
        <v>7.0559999999999998E-2</v>
      </c>
      <c r="AT450" s="464" t="str">
        <f>IFERROR(IF(AS450="","",IF(AS450&lt;=0.2,"Muy Baja",IF(AS450&lt;=0.4,"Baja",IF(AS450&lt;=0.6,"Media",IF(AS450&lt;=0.8,"Alta","Muy Alta"))))),"")</f>
        <v>Muy Baja</v>
      </c>
      <c r="AU450" s="462">
        <f>Y450</f>
        <v>0.4</v>
      </c>
      <c r="AV450" s="462">
        <f>IF(AM450="","",MIN(AM450:AM454))</f>
        <v>0.30000000000000004</v>
      </c>
      <c r="AW450" s="464" t="str">
        <f>IFERROR(IF(AV450="","",IF(AV450&lt;=0.2,"Leve",IF(AV450&lt;=0.4,"Menor",IF(AV450&lt;=0.6,"Moderado",IF(AV450&lt;=0.8,"Mayor","Catastrófico"))))),"")</f>
        <v>Menor</v>
      </c>
      <c r="AX450" s="464" t="str">
        <f>AA450</f>
        <v>Moderado</v>
      </c>
      <c r="AY450" s="464" t="str">
        <f>IFERROR(IF(OR(AND(AT450="Muy Baja",AW450="Leve"),AND(AT450="Muy Baja",AW450="Menor"),AND(AT450="Baja",AW450="Leve")),"Bajo",IF(OR(AND(AT450="Muy baja",AW450="Moderado"),AND(AT450="Baja",AW450="Menor"),AND(AT450="Baja",AW450="Moderado"),AND(AT450="Media",AW450="Leve"),AND(AT450="Media",AW450="Menor"),AND(AT450="Media",AW450="Moderado"),AND(AT450="Alta",AW450="Leve"),AND(AT450="Alta",AW450="Menor")),"Moderado",IF(OR(AND(AT450="Muy Baja",AW450="Mayor"),AND(AT450="Baja",AW450="Mayor"),AND(AT450="Media",AW450="Mayor"),AND(AT450="Alta",AW450="Moderado"),AND(AT450="Alta",AW450="Mayor"),AND(AT450="Muy Alta",AW450="Leve"),AND(AT450="Muy Alta",AW450="Menor"),AND(AT450="Muy Alta",AW450="Moderado"),AND(AT450="Muy Alta",AW450="Mayor")),"Alto",IF(OR(AND(AT450="Muy Baja",AW450="Catastrófico"),AND(AT450="Baja",AW450="Catastrófico"),AND(AT450="Media",AW450="Catastrófico"),AND(AT450="Alta",AW450="Catastrófico"),AND(AT450="Muy Alta",AW450="Catastrófico")),"Extremo","")))),"")</f>
        <v>Bajo</v>
      </c>
      <c r="AZ450" s="487" t="s">
        <v>132</v>
      </c>
      <c r="BA450" s="486" t="s">
        <v>114</v>
      </c>
      <c r="BB450" s="486" t="s">
        <v>114</v>
      </c>
      <c r="BC450" s="486" t="s">
        <v>114</v>
      </c>
      <c r="BD450" s="486" t="s">
        <v>114</v>
      </c>
      <c r="BE450" s="486" t="s">
        <v>114</v>
      </c>
      <c r="BF450" s="486"/>
      <c r="BG450" s="486"/>
      <c r="BH450" s="411" t="s">
        <v>114</v>
      </c>
      <c r="BI450" s="411"/>
      <c r="BJ450" s="411"/>
      <c r="BK450" s="411"/>
      <c r="BL450" s="411" t="s">
        <v>114</v>
      </c>
      <c r="BM450" s="486" t="s">
        <v>113</v>
      </c>
      <c r="BN450" s="486" t="s">
        <v>114</v>
      </c>
      <c r="BO450" s="764" t="s">
        <v>114</v>
      </c>
    </row>
    <row r="451" spans="1:67" ht="75.75" customHeight="1">
      <c r="A451" s="789"/>
      <c r="B451" s="751"/>
      <c r="C451" s="751"/>
      <c r="D451" s="682"/>
      <c r="E451" s="682"/>
      <c r="F451" s="483"/>
      <c r="G451" s="486"/>
      <c r="H451" s="487"/>
      <c r="I451" s="487"/>
      <c r="J451" s="463"/>
      <c r="K451" s="487"/>
      <c r="L451" s="486"/>
      <c r="M451" s="464"/>
      <c r="N451" s="486"/>
      <c r="O451" s="486"/>
      <c r="P451" s="486"/>
      <c r="Q451" s="485"/>
      <c r="R451" s="487" t="s">
        <v>129</v>
      </c>
      <c r="S451" s="455"/>
      <c r="T451" s="487"/>
      <c r="U451" s="455"/>
      <c r="V451" s="487"/>
      <c r="W451" s="455"/>
      <c r="X451" s="464"/>
      <c r="Y451" s="455"/>
      <c r="Z451" s="455"/>
      <c r="AA451" s="464"/>
      <c r="AB451" s="285">
        <v>2</v>
      </c>
      <c r="AC451" s="279" t="s">
        <v>1662</v>
      </c>
      <c r="AD451" s="239">
        <v>1</v>
      </c>
      <c r="AE451" s="282" t="s">
        <v>1664</v>
      </c>
      <c r="AF451" s="255" t="str">
        <f t="shared" si="25"/>
        <v>Impacto</v>
      </c>
      <c r="AG451" s="249" t="s">
        <v>1656</v>
      </c>
      <c r="AH451" s="241">
        <f t="shared" ref="AH451:AH514" si="28">IF(AG451="","",IF(AG451="Preventivo",25%,IF(AG451="Detectivo",15%,IF(AG451="Correctivo",10%))))</f>
        <v>0.1</v>
      </c>
      <c r="AI451" s="249" t="s">
        <v>1645</v>
      </c>
      <c r="AJ451" s="241">
        <f t="shared" si="26"/>
        <v>0.15</v>
      </c>
      <c r="AK451" s="247">
        <f t="shared" si="27"/>
        <v>0.25</v>
      </c>
      <c r="AL451" s="256">
        <f>IFERROR(IF(AND(AF450="Probabilidad",AF451="Probabilidad"),(AL450-(+AL450*AK451)),IF(AF451="Probabilidad",(S450-(+S450*AK451)),IF(AF451="Impacto",AL450,""))),"")</f>
        <v>0.28000000000000003</v>
      </c>
      <c r="AM451" s="256">
        <f>IFERROR(IF(AND(AF450="Impacto",AF451="Impacto"),(AM450-(+AM450*AK451)),IF(AF451="Impacto",(Y450-(+Y450*AK451)),IF(AF451="Probabilidad",AM450,""))),"")</f>
        <v>0.30000000000000004</v>
      </c>
      <c r="AN451" s="249" t="s">
        <v>99</v>
      </c>
      <c r="AO451" s="249" t="s">
        <v>100</v>
      </c>
      <c r="AP451" s="249" t="s">
        <v>101</v>
      </c>
      <c r="AQ451" s="487"/>
      <c r="AR451" s="463"/>
      <c r="AS451" s="463"/>
      <c r="AT451" s="464"/>
      <c r="AU451" s="463"/>
      <c r="AV451" s="463"/>
      <c r="AW451" s="464"/>
      <c r="AX451" s="464"/>
      <c r="AY451" s="464"/>
      <c r="AZ451" s="487"/>
      <c r="BA451" s="486"/>
      <c r="BB451" s="486"/>
      <c r="BC451" s="486"/>
      <c r="BD451" s="486"/>
      <c r="BE451" s="486"/>
      <c r="BF451" s="486"/>
      <c r="BG451" s="486"/>
      <c r="BH451" s="411"/>
      <c r="BI451" s="411"/>
      <c r="BJ451" s="411"/>
      <c r="BK451" s="411"/>
      <c r="BL451" s="411"/>
      <c r="BM451" s="486"/>
      <c r="BN451" s="486"/>
      <c r="BO451" s="764"/>
    </row>
    <row r="452" spans="1:67" ht="114.75">
      <c r="A452" s="789"/>
      <c r="B452" s="751"/>
      <c r="C452" s="751"/>
      <c r="D452" s="682"/>
      <c r="E452" s="682"/>
      <c r="F452" s="483"/>
      <c r="G452" s="486"/>
      <c r="H452" s="487"/>
      <c r="I452" s="487"/>
      <c r="J452" s="463"/>
      <c r="K452" s="487"/>
      <c r="L452" s="486"/>
      <c r="M452" s="464"/>
      <c r="N452" s="486"/>
      <c r="O452" s="486"/>
      <c r="P452" s="486"/>
      <c r="Q452" s="485"/>
      <c r="R452" s="487" t="s">
        <v>129</v>
      </c>
      <c r="S452" s="455"/>
      <c r="T452" s="487"/>
      <c r="U452" s="455"/>
      <c r="V452" s="487"/>
      <c r="W452" s="455"/>
      <c r="X452" s="464"/>
      <c r="Y452" s="455"/>
      <c r="Z452" s="455"/>
      <c r="AA452" s="464"/>
      <c r="AB452" s="285">
        <v>3</v>
      </c>
      <c r="AC452" s="259" t="s">
        <v>1671</v>
      </c>
      <c r="AD452" s="239">
        <v>2</v>
      </c>
      <c r="AE452" s="239" t="s">
        <v>1529</v>
      </c>
      <c r="AF452" s="255" t="str">
        <f t="shared" ref="AF452:AF515" si="29">IF(OR(AG452="Preventivo",AG452="Detectivo"),"Probabilidad",IF(AG452="Correctivo","Impacto",""))</f>
        <v>Probabilidad</v>
      </c>
      <c r="AG452" s="249" t="s">
        <v>1655</v>
      </c>
      <c r="AH452" s="241">
        <f t="shared" si="28"/>
        <v>0.15</v>
      </c>
      <c r="AI452" s="249" t="s">
        <v>1645</v>
      </c>
      <c r="AJ452" s="241">
        <f t="shared" si="26"/>
        <v>0.15</v>
      </c>
      <c r="AK452" s="247">
        <f t="shared" si="27"/>
        <v>0.3</v>
      </c>
      <c r="AL452" s="256">
        <f>IFERROR(IF(AND(AF451="Probabilidad",AF452="Probabilidad"),(AL451-(+AL451*AK452)),IF(AND(AF451="Impacto",AF452="Probabilidad"),(AL450-(+AL450*AK452)),IF(AF452="Impacto",AL451,""))),"")</f>
        <v>0.19600000000000001</v>
      </c>
      <c r="AM452" s="256">
        <f>IFERROR(IF(AND(AF451="Impacto",AF452="Impacto"),(AM451-(+AM451*AK452)),IF(AND(AF451="Probabilidad",AF452="Impacto"),(AM450-(+AM450*AK452)),IF(AF452="Probabilidad",AM451,""))),"")</f>
        <v>0.30000000000000004</v>
      </c>
      <c r="AN452" s="249" t="s">
        <v>99</v>
      </c>
      <c r="AO452" s="249" t="s">
        <v>100</v>
      </c>
      <c r="AP452" s="249" t="s">
        <v>101</v>
      </c>
      <c r="AQ452" s="487"/>
      <c r="AR452" s="463"/>
      <c r="AS452" s="463"/>
      <c r="AT452" s="464"/>
      <c r="AU452" s="463"/>
      <c r="AV452" s="463"/>
      <c r="AW452" s="464"/>
      <c r="AX452" s="464"/>
      <c r="AY452" s="464"/>
      <c r="AZ452" s="487"/>
      <c r="BA452" s="486"/>
      <c r="BB452" s="486"/>
      <c r="BC452" s="486"/>
      <c r="BD452" s="486"/>
      <c r="BE452" s="486"/>
      <c r="BF452" s="486"/>
      <c r="BG452" s="486"/>
      <c r="BH452" s="411"/>
      <c r="BI452" s="411"/>
      <c r="BJ452" s="411"/>
      <c r="BK452" s="411"/>
      <c r="BL452" s="411"/>
      <c r="BM452" s="486"/>
      <c r="BN452" s="486"/>
      <c r="BO452" s="764"/>
    </row>
    <row r="453" spans="1:67" ht="75.75" customHeight="1">
      <c r="A453" s="789"/>
      <c r="B453" s="751"/>
      <c r="C453" s="751"/>
      <c r="D453" s="682"/>
      <c r="E453" s="682"/>
      <c r="F453" s="483"/>
      <c r="G453" s="486"/>
      <c r="H453" s="487"/>
      <c r="I453" s="487"/>
      <c r="J453" s="463"/>
      <c r="K453" s="487"/>
      <c r="L453" s="486"/>
      <c r="M453" s="464"/>
      <c r="N453" s="486"/>
      <c r="O453" s="486"/>
      <c r="P453" s="486"/>
      <c r="Q453" s="485"/>
      <c r="R453" s="487" t="s">
        <v>129</v>
      </c>
      <c r="S453" s="455"/>
      <c r="T453" s="487"/>
      <c r="U453" s="455"/>
      <c r="V453" s="487"/>
      <c r="W453" s="455"/>
      <c r="X453" s="464"/>
      <c r="Y453" s="455"/>
      <c r="Z453" s="455"/>
      <c r="AA453" s="464"/>
      <c r="AB453" s="285">
        <v>4</v>
      </c>
      <c r="AC453" s="239" t="s">
        <v>2472</v>
      </c>
      <c r="AD453" s="239">
        <v>1</v>
      </c>
      <c r="AE453" s="239" t="s">
        <v>2473</v>
      </c>
      <c r="AF453" s="255" t="str">
        <f t="shared" si="29"/>
        <v>Probabilidad</v>
      </c>
      <c r="AG453" s="249" t="s">
        <v>97</v>
      </c>
      <c r="AH453" s="241">
        <f t="shared" si="28"/>
        <v>0.25</v>
      </c>
      <c r="AI453" s="249" t="s">
        <v>98</v>
      </c>
      <c r="AJ453" s="241">
        <f t="shared" si="26"/>
        <v>0.15</v>
      </c>
      <c r="AK453" s="247">
        <f t="shared" si="27"/>
        <v>0.4</v>
      </c>
      <c r="AL453" s="256">
        <f>IFERROR(IF(AND(AF452="Probabilidad",AF453="Probabilidad"),(AL452-(+AL452*AK453)),IF(AND(AF452="Impacto",AF453="Probabilidad"),(AL451-(+AL451*AK453)),IF(AF453="Impacto",AL452,""))),"")</f>
        <v>0.1176</v>
      </c>
      <c r="AM453" s="256">
        <f>IFERROR(IF(AND(AF452="Impacto",AF453="Impacto"),(AM452-(+AM452*AK453)),IF(AND(AF452="Probabilidad",AF453="Impacto"),(AM451-(+AM451*AK453)),IF(AF453="Probabilidad",AM452,""))),"")</f>
        <v>0.30000000000000004</v>
      </c>
      <c r="AN453" s="249" t="s">
        <v>99</v>
      </c>
      <c r="AO453" s="249" t="s">
        <v>100</v>
      </c>
      <c r="AP453" s="249" t="s">
        <v>101</v>
      </c>
      <c r="AQ453" s="487"/>
      <c r="AR453" s="463"/>
      <c r="AS453" s="463"/>
      <c r="AT453" s="464"/>
      <c r="AU453" s="463"/>
      <c r="AV453" s="463"/>
      <c r="AW453" s="464"/>
      <c r="AX453" s="464"/>
      <c r="AY453" s="464"/>
      <c r="AZ453" s="487"/>
      <c r="BA453" s="486"/>
      <c r="BB453" s="486"/>
      <c r="BC453" s="486"/>
      <c r="BD453" s="486"/>
      <c r="BE453" s="486"/>
      <c r="BF453" s="486"/>
      <c r="BG453" s="486"/>
      <c r="BH453" s="411"/>
      <c r="BI453" s="411"/>
      <c r="BJ453" s="411"/>
      <c r="BK453" s="411"/>
      <c r="BL453" s="411"/>
      <c r="BM453" s="486"/>
      <c r="BN453" s="486"/>
      <c r="BO453" s="764"/>
    </row>
    <row r="454" spans="1:67" ht="135" customHeight="1">
      <c r="A454" s="789"/>
      <c r="B454" s="751"/>
      <c r="C454" s="751"/>
      <c r="D454" s="682"/>
      <c r="E454" s="682"/>
      <c r="F454" s="483"/>
      <c r="G454" s="486"/>
      <c r="H454" s="487"/>
      <c r="I454" s="487"/>
      <c r="J454" s="463"/>
      <c r="K454" s="487"/>
      <c r="L454" s="486"/>
      <c r="M454" s="464"/>
      <c r="N454" s="486"/>
      <c r="O454" s="486"/>
      <c r="P454" s="486"/>
      <c r="Q454" s="485"/>
      <c r="R454" s="487" t="s">
        <v>129</v>
      </c>
      <c r="S454" s="455"/>
      <c r="T454" s="487"/>
      <c r="U454" s="455"/>
      <c r="V454" s="487"/>
      <c r="W454" s="455"/>
      <c r="X454" s="464"/>
      <c r="Y454" s="455"/>
      <c r="Z454" s="455"/>
      <c r="AA454" s="464"/>
      <c r="AB454" s="285">
        <v>5</v>
      </c>
      <c r="AC454" s="239" t="s">
        <v>2474</v>
      </c>
      <c r="AD454" s="239">
        <v>1</v>
      </c>
      <c r="AE454" s="239" t="s">
        <v>2473</v>
      </c>
      <c r="AF454" s="255" t="str">
        <f t="shared" si="29"/>
        <v>Probabilidad</v>
      </c>
      <c r="AG454" s="249" t="s">
        <v>97</v>
      </c>
      <c r="AH454" s="241">
        <f t="shared" si="28"/>
        <v>0.25</v>
      </c>
      <c r="AI454" s="249" t="s">
        <v>98</v>
      </c>
      <c r="AJ454" s="241">
        <f t="shared" si="26"/>
        <v>0.15</v>
      </c>
      <c r="AK454" s="247">
        <f t="shared" si="27"/>
        <v>0.4</v>
      </c>
      <c r="AL454" s="256">
        <f>IFERROR(IF(AND(AF453="Probabilidad",AF454="Probabilidad"),(AL453-(+AL453*AK454)),IF(AND(AF453="Impacto",AF454="Probabilidad"),(AL452-(+AL452*AK454)),IF(AF454="Impacto",AL453,""))),"")</f>
        <v>7.0559999999999998E-2</v>
      </c>
      <c r="AM454" s="256">
        <f>IFERROR(IF(AND(AF453="Impacto",AF454="Impacto"),(AM453-(+AM453*AK454)),IF(AND(AF453="Probabilidad",AF454="Impacto"),(AM452-(+AM452*AK454)),IF(AF454="Probabilidad",AM453,""))),"")</f>
        <v>0.30000000000000004</v>
      </c>
      <c r="AN454" s="249" t="s">
        <v>99</v>
      </c>
      <c r="AO454" s="249" t="s">
        <v>100</v>
      </c>
      <c r="AP454" s="249" t="s">
        <v>101</v>
      </c>
      <c r="AQ454" s="487"/>
      <c r="AR454" s="463"/>
      <c r="AS454" s="463"/>
      <c r="AT454" s="464"/>
      <c r="AU454" s="463"/>
      <c r="AV454" s="463"/>
      <c r="AW454" s="464"/>
      <c r="AX454" s="464"/>
      <c r="AY454" s="464"/>
      <c r="AZ454" s="487"/>
      <c r="BA454" s="486"/>
      <c r="BB454" s="486"/>
      <c r="BC454" s="486"/>
      <c r="BD454" s="486"/>
      <c r="BE454" s="486"/>
      <c r="BF454" s="486"/>
      <c r="BG454" s="486"/>
      <c r="BH454" s="411"/>
      <c r="BI454" s="411"/>
      <c r="BJ454" s="411"/>
      <c r="BK454" s="411"/>
      <c r="BL454" s="411"/>
      <c r="BM454" s="486"/>
      <c r="BN454" s="486"/>
      <c r="BO454" s="764"/>
    </row>
    <row r="455" spans="1:67" ht="114.75">
      <c r="A455" s="789"/>
      <c r="B455" s="751"/>
      <c r="C455" s="751"/>
      <c r="D455" s="682" t="s">
        <v>1470</v>
      </c>
      <c r="E455" s="682" t="s">
        <v>363</v>
      </c>
      <c r="F455" s="483">
        <v>5</v>
      </c>
      <c r="G455" s="486" t="s">
        <v>2477</v>
      </c>
      <c r="H455" s="487" t="s">
        <v>1561</v>
      </c>
      <c r="I455" s="487" t="s">
        <v>1562</v>
      </c>
      <c r="J455" s="463" t="s">
        <v>2478</v>
      </c>
      <c r="K455" s="487" t="s">
        <v>192</v>
      </c>
      <c r="L455" s="486" t="s">
        <v>408</v>
      </c>
      <c r="M455" s="464" t="s">
        <v>1475</v>
      </c>
      <c r="N455" s="486" t="s">
        <v>2281</v>
      </c>
      <c r="O455" s="486" t="s">
        <v>2479</v>
      </c>
      <c r="P455" s="484" t="s">
        <v>114</v>
      </c>
      <c r="Q455" s="485" t="s">
        <v>114</v>
      </c>
      <c r="R455" s="487" t="s">
        <v>91</v>
      </c>
      <c r="S455" s="455">
        <f>IF(R455="Muy Alta",100%,IF(R455="Alta",80%,IF(R455="Media",60%,IF(R455="Baja",40%,IF(R455="Muy Baja",20%,"")))))</f>
        <v>0.6</v>
      </c>
      <c r="T455" s="487" t="s">
        <v>125</v>
      </c>
      <c r="U455" s="455">
        <f>IF(T455="Catastrófico",100%,IF(T455="Mayor",80%,IF(T455="Moderado",60%,IF(T455="Menor",40%,IF(T455="Leve",20%,"")))))</f>
        <v>0.2</v>
      </c>
      <c r="V455" s="487" t="s">
        <v>130</v>
      </c>
      <c r="W455" s="455">
        <f>IF(V455="Catastrófico",100%,IF(V455="Mayor",80%,IF(V455="Moderado",60%,IF(V455="Menor",40%,IF(V455="Leve",20%,"")))))</f>
        <v>0.6</v>
      </c>
      <c r="X455" s="464" t="str">
        <f>IF(Y455=100%,"Catastrófico",IF(Y455=80%,"Mayor",IF(Y455=60%,"Moderado",IF(Y455=40%,"Menor",IF(Y455=20%,"Leve","")))))</f>
        <v>Moderado</v>
      </c>
      <c r="Y455" s="455">
        <f>IF(AND(U455="",W455=""),"",MAX(U455,W455))</f>
        <v>0.6</v>
      </c>
      <c r="Z455" s="455" t="str">
        <f>CONCATENATE(R455,X455)</f>
        <v>MediaModerado</v>
      </c>
      <c r="AA455" s="464" t="str">
        <f>IF(Z455="Muy AltaLeve","Alto",IF(Z455="Muy AltaMenor","Alto",IF(Z455="Muy AltaModerado","Alto",IF(Z455="Muy AltaMayor","Alto",IF(Z455="Muy AltaCatastrófico","Extremo",IF(Z455="AltaLeve","Moderado",IF(Z455="AltaMenor","Moderado",IF(Z455="AltaModerado","Alto",IF(Z455="AltaMayor","Alto",IF(Z455="AltaCatastrófico","Extremo",IF(Z455="MediaLeve","Moderado",IF(Z455="MediaMenor","Moderado",IF(Z455="MediaModerado","Moderado",IF(Z455="MediaMayor","Alto",IF(Z455="MediaCatastrófico","Extremo",IF(Z455="BajaLeve","Bajo",IF(Z455="BajaMenor","Moderado",IF(Z455="BajaModerado","Moderado",IF(Z455="BajaMayor","Alto",IF(Z455="BajaCatastrófico","Extremo",IF(Z455="Muy BajaLeve","Bajo",IF(Z455="Muy BajaMenor","Bajo",IF(Z455="Muy BajaModerado","Moderado",IF(Z455="Muy BajaMayor","Alto",IF(Z455="Muy BajaCatastrófico","Extremo","")))))))))))))))))))))))))</f>
        <v>Moderado</v>
      </c>
      <c r="AB455" s="285">
        <v>1</v>
      </c>
      <c r="AC455" s="259" t="s">
        <v>1671</v>
      </c>
      <c r="AD455" s="239">
        <v>1</v>
      </c>
      <c r="AE455" s="239" t="s">
        <v>1529</v>
      </c>
      <c r="AF455" s="255" t="str">
        <f t="shared" si="29"/>
        <v>Probabilidad</v>
      </c>
      <c r="AG455" s="249" t="s">
        <v>1655</v>
      </c>
      <c r="AH455" s="241">
        <f t="shared" si="28"/>
        <v>0.15</v>
      </c>
      <c r="AI455" s="249" t="s">
        <v>1645</v>
      </c>
      <c r="AJ455" s="241">
        <f t="shared" si="26"/>
        <v>0.15</v>
      </c>
      <c r="AK455" s="247">
        <f t="shared" si="27"/>
        <v>0.3</v>
      </c>
      <c r="AL455" s="256">
        <f>IFERROR(IF(AF455="Probabilidad",(S455-(+S455*AK455)),IF(AF455="Impacto",S455,"")),"")</f>
        <v>0.42</v>
      </c>
      <c r="AM455" s="256">
        <f>IFERROR(IF(AF455="Impacto",(Y455-(+Y455*AK455)),IF(AF455="Probabilidad",Y455,"")),"")</f>
        <v>0.6</v>
      </c>
      <c r="AN455" s="249" t="s">
        <v>99</v>
      </c>
      <c r="AO455" s="249" t="s">
        <v>100</v>
      </c>
      <c r="AP455" s="249" t="s">
        <v>101</v>
      </c>
      <c r="AQ455" s="487" t="s">
        <v>2480</v>
      </c>
      <c r="AR455" s="462">
        <f>S455</f>
        <v>0.6</v>
      </c>
      <c r="AS455" s="462">
        <f>IF(AL455="","",MIN(AL455:AL456))</f>
        <v>0.252</v>
      </c>
      <c r="AT455" s="464" t="str">
        <f>IFERROR(IF(AS455="","",IF(AS455&lt;=0.2,"Muy Baja",IF(AS455&lt;=0.4,"Baja",IF(AS455&lt;=0.6,"Media",IF(AS455&lt;=0.8,"Alta","Muy Alta"))))),"")</f>
        <v>Baja</v>
      </c>
      <c r="AU455" s="462">
        <f>Y455</f>
        <v>0.6</v>
      </c>
      <c r="AV455" s="462">
        <f>IF(AM455="","",MIN(AM455:AM456))</f>
        <v>0.6</v>
      </c>
      <c r="AW455" s="464" t="str">
        <f>IFERROR(IF(AV455="","",IF(AV455&lt;=0.2,"Leve",IF(AV455&lt;=0.4,"Menor",IF(AV455&lt;=0.6,"Moderado",IF(AV455&lt;=0.8,"Mayor","Catastrófico"))))),"")</f>
        <v>Moderado</v>
      </c>
      <c r="AX455" s="464" t="str">
        <f>AA455</f>
        <v>Moderado</v>
      </c>
      <c r="AY455" s="464" t="str">
        <f>IFERROR(IF(OR(AND(AT455="Muy Baja",AW455="Leve"),AND(AT455="Muy Baja",AW455="Menor"),AND(AT455="Baja",AW455="Leve")),"Bajo",IF(OR(AND(AT455="Muy baja",AW455="Moderado"),AND(AT455="Baja",AW455="Menor"),AND(AT455="Baja",AW455="Moderado"),AND(AT455="Media",AW455="Leve"),AND(AT455="Media",AW455="Menor"),AND(AT455="Media",AW455="Moderado"),AND(AT455="Alta",AW455="Leve"),AND(AT455="Alta",AW455="Menor")),"Moderado",IF(OR(AND(AT455="Muy Baja",AW455="Mayor"),AND(AT455="Baja",AW455="Mayor"),AND(AT455="Media",AW455="Mayor"),AND(AT455="Alta",AW455="Moderado"),AND(AT455="Alta",AW455="Mayor"),AND(AT455="Muy Alta",AW455="Leve"),AND(AT455="Muy Alta",AW455="Menor"),AND(AT455="Muy Alta",AW455="Moderado"),AND(AT455="Muy Alta",AW455="Mayor")),"Alto",IF(OR(AND(AT455="Muy Baja",AW455="Catastrófico"),AND(AT455="Baja",AW455="Catastrófico"),AND(AT455="Media",AW455="Catastrófico"),AND(AT455="Alta",AW455="Catastrófico"),AND(AT455="Muy Alta",AW455="Catastrófico")),"Extremo","")))),"")</f>
        <v>Moderado</v>
      </c>
      <c r="AZ455" s="487" t="s">
        <v>105</v>
      </c>
      <c r="BA455" s="486" t="s">
        <v>2481</v>
      </c>
      <c r="BB455" s="486" t="s">
        <v>2465</v>
      </c>
      <c r="BC455" s="486" t="s">
        <v>1277</v>
      </c>
      <c r="BD455" s="486" t="s">
        <v>2466</v>
      </c>
      <c r="BE455" s="724">
        <v>45657</v>
      </c>
      <c r="BF455" s="486" t="s">
        <v>2482</v>
      </c>
      <c r="BG455" s="486"/>
      <c r="BH455" s="411">
        <v>0</v>
      </c>
      <c r="BI455" s="411"/>
      <c r="BJ455" s="411"/>
      <c r="BK455" s="411"/>
      <c r="BL455" s="411" t="s">
        <v>114</v>
      </c>
      <c r="BM455" s="486" t="s">
        <v>113</v>
      </c>
      <c r="BN455" s="486" t="s">
        <v>114</v>
      </c>
      <c r="BO455" s="764" t="s">
        <v>114</v>
      </c>
    </row>
    <row r="456" spans="1:67" ht="114.75">
      <c r="A456" s="789"/>
      <c r="B456" s="751"/>
      <c r="C456" s="751"/>
      <c r="D456" s="682"/>
      <c r="E456" s="682"/>
      <c r="F456" s="483"/>
      <c r="G456" s="486"/>
      <c r="H456" s="487"/>
      <c r="I456" s="487"/>
      <c r="J456" s="463"/>
      <c r="K456" s="487"/>
      <c r="L456" s="486"/>
      <c r="M456" s="464"/>
      <c r="N456" s="486"/>
      <c r="O456" s="486"/>
      <c r="P456" s="484"/>
      <c r="Q456" s="485"/>
      <c r="R456" s="487" t="s">
        <v>91</v>
      </c>
      <c r="S456" s="455"/>
      <c r="T456" s="487"/>
      <c r="U456" s="455"/>
      <c r="V456" s="487"/>
      <c r="W456" s="455"/>
      <c r="X456" s="464"/>
      <c r="Y456" s="455"/>
      <c r="Z456" s="455"/>
      <c r="AA456" s="464"/>
      <c r="AB456" s="285">
        <v>2</v>
      </c>
      <c r="AC456" s="259" t="s">
        <v>2483</v>
      </c>
      <c r="AD456" s="239">
        <v>1</v>
      </c>
      <c r="AE456" s="239" t="s">
        <v>1728</v>
      </c>
      <c r="AF456" s="255" t="str">
        <f t="shared" si="29"/>
        <v>Probabilidad</v>
      </c>
      <c r="AG456" s="249" t="s">
        <v>1644</v>
      </c>
      <c r="AH456" s="241">
        <f t="shared" si="28"/>
        <v>0.25</v>
      </c>
      <c r="AI456" s="249" t="s">
        <v>1645</v>
      </c>
      <c r="AJ456" s="241">
        <f t="shared" si="26"/>
        <v>0.15</v>
      </c>
      <c r="AK456" s="247">
        <f t="shared" si="27"/>
        <v>0.4</v>
      </c>
      <c r="AL456" s="256">
        <f>IFERROR(IF(AND(AF455="Probabilidad",AF456="Probabilidad"),(AL455-(+AL455*AK456)),IF(AF456="Probabilidad",(S455-(+S455*AK456)),IF(AF456="Impacto",AL455,""))),"")</f>
        <v>0.252</v>
      </c>
      <c r="AM456" s="256">
        <f>IFERROR(IF(AND(AF455="Impacto",AF456="Impacto"),(AM455-(+AM455*AK456)),IF(AF456="Impacto",(Y455-(+Y455*AK456)),IF(AF456="Probabilidad",AM455,""))),"")</f>
        <v>0.6</v>
      </c>
      <c r="AN456" s="249" t="s">
        <v>99</v>
      </c>
      <c r="AO456" s="249" t="s">
        <v>100</v>
      </c>
      <c r="AP456" s="249" t="s">
        <v>101</v>
      </c>
      <c r="AQ456" s="487"/>
      <c r="AR456" s="463"/>
      <c r="AS456" s="463"/>
      <c r="AT456" s="464"/>
      <c r="AU456" s="463"/>
      <c r="AV456" s="463"/>
      <c r="AW456" s="464"/>
      <c r="AX456" s="464"/>
      <c r="AY456" s="464"/>
      <c r="AZ456" s="487"/>
      <c r="BA456" s="486"/>
      <c r="BB456" s="486"/>
      <c r="BC456" s="486"/>
      <c r="BD456" s="486"/>
      <c r="BE456" s="724"/>
      <c r="BF456" s="486"/>
      <c r="BG456" s="486"/>
      <c r="BH456" s="411"/>
      <c r="BI456" s="411"/>
      <c r="BJ456" s="411"/>
      <c r="BK456" s="411"/>
      <c r="BL456" s="411"/>
      <c r="BM456" s="486"/>
      <c r="BN456" s="486"/>
      <c r="BO456" s="764"/>
    </row>
    <row r="457" spans="1:67" ht="114.75">
      <c r="A457" s="789"/>
      <c r="B457" s="751"/>
      <c r="C457" s="751"/>
      <c r="D457" s="682" t="s">
        <v>1470</v>
      </c>
      <c r="E457" s="682" t="s">
        <v>363</v>
      </c>
      <c r="F457" s="483">
        <v>6</v>
      </c>
      <c r="G457" s="486" t="s">
        <v>2477</v>
      </c>
      <c r="H457" s="487" t="s">
        <v>1561</v>
      </c>
      <c r="I457" s="487" t="s">
        <v>1487</v>
      </c>
      <c r="J457" s="463" t="s">
        <v>2484</v>
      </c>
      <c r="K457" s="487" t="s">
        <v>192</v>
      </c>
      <c r="L457" s="486" t="s">
        <v>408</v>
      </c>
      <c r="M457" s="464" t="s">
        <v>1475</v>
      </c>
      <c r="N457" s="486" t="s">
        <v>2485</v>
      </c>
      <c r="O457" s="486" t="s">
        <v>2486</v>
      </c>
      <c r="P457" s="486" t="s">
        <v>114</v>
      </c>
      <c r="Q457" s="411" t="s">
        <v>114</v>
      </c>
      <c r="R457" s="487" t="s">
        <v>129</v>
      </c>
      <c r="S457" s="455">
        <f>IF(R457="Muy Alta",100%,IF(R457="Alta",80%,IF(R457="Media",60%,IF(R457="Baja",40%,IF(R457="Muy Baja",20%,"")))))</f>
        <v>0.4</v>
      </c>
      <c r="T457" s="487"/>
      <c r="U457" s="455" t="str">
        <f>IF(T457="Catastrófico",100%,IF(T457="Mayor",80%,IF(T457="Moderado",60%,IF(T457="Menor",40%,IF(T457="Leve",20%,"")))))</f>
        <v/>
      </c>
      <c r="V457" s="487" t="s">
        <v>195</v>
      </c>
      <c r="W457" s="455">
        <f>IF(V457="Catastrófico",100%,IF(V457="Mayor",80%,IF(V457="Moderado",60%,IF(V457="Menor",40%,IF(V457="Leve",20%,"")))))</f>
        <v>0.4</v>
      </c>
      <c r="X457" s="464" t="str">
        <f>IF(Y457=100%,"Catastrófico",IF(Y457=80%,"Mayor",IF(Y457=60%,"Moderado",IF(Y457=40%,"Menor",IF(Y457=20%,"Leve","")))))</f>
        <v>Menor</v>
      </c>
      <c r="Y457" s="455">
        <f>IF(AND(U457="",W457=""),"",MAX(U457,W457))</f>
        <v>0.4</v>
      </c>
      <c r="Z457" s="455" t="str">
        <f>CONCATENATE(R457,X457)</f>
        <v>BajaMenor</v>
      </c>
      <c r="AA457" s="464" t="str">
        <f>IF(Z457="Muy AltaLeve","Alto",IF(Z457="Muy AltaMenor","Alto",IF(Z457="Muy AltaModerado","Alto",IF(Z457="Muy AltaMayor","Alto",IF(Z457="Muy AltaCatastrófico","Extremo",IF(Z457="AltaLeve","Moderado",IF(Z457="AltaMenor","Moderado",IF(Z457="AltaModerado","Alto",IF(Z457="AltaMayor","Alto",IF(Z457="AltaCatastrófico","Extremo",IF(Z457="MediaLeve","Moderado",IF(Z457="MediaMenor","Moderado",IF(Z457="MediaModerado","Moderado",IF(Z457="MediaMayor","Alto",IF(Z457="MediaCatastrófico","Extremo",IF(Z457="BajaLeve","Bajo",IF(Z457="BajaMenor","Moderado",IF(Z457="BajaModerado","Moderado",IF(Z457="BajaMayor","Alto",IF(Z457="BajaCatastrófico","Extremo",IF(Z457="Muy BajaLeve","Bajo",IF(Z457="Muy BajaMenor","Bajo",IF(Z457="Muy BajaModerado","Moderado",IF(Z457="Muy BajaMayor","Alto",IF(Z457="Muy BajaCatastrófico","Extremo","")))))))))))))))))))))))))</f>
        <v>Moderado</v>
      </c>
      <c r="AB457" s="285">
        <v>1</v>
      </c>
      <c r="AC457" s="259" t="s">
        <v>1671</v>
      </c>
      <c r="AD457" s="239">
        <v>1</v>
      </c>
      <c r="AE457" s="239" t="s">
        <v>1529</v>
      </c>
      <c r="AF457" s="255" t="str">
        <f t="shared" si="29"/>
        <v>Probabilidad</v>
      </c>
      <c r="AG457" s="249" t="s">
        <v>1655</v>
      </c>
      <c r="AH457" s="241">
        <f t="shared" si="28"/>
        <v>0.15</v>
      </c>
      <c r="AI457" s="249" t="s">
        <v>1645</v>
      </c>
      <c r="AJ457" s="241">
        <f t="shared" ref="AJ457:AJ520" si="30">IF(AI457="Automático",25%,IF(AI457="Manual",15%,""))</f>
        <v>0.15</v>
      </c>
      <c r="AK457" s="247">
        <f t="shared" ref="AK457:AK520" si="31">IF(OR(AH457="",AJ457=""),"",AH457+AJ457)</f>
        <v>0.3</v>
      </c>
      <c r="AL457" s="256">
        <f>IFERROR(IF(AF457="Probabilidad",(S457-(+S457*AK457)),IF(AF457="Impacto",S457,"")),"")</f>
        <v>0.28000000000000003</v>
      </c>
      <c r="AM457" s="256">
        <f>IFERROR(IF(AF457="Impacto",(Y457-(+Y457*AK457)),IF(AF457="Probabilidad",Y457,"")),"")</f>
        <v>0.4</v>
      </c>
      <c r="AN457" s="249" t="s">
        <v>99</v>
      </c>
      <c r="AO457" s="249" t="s">
        <v>100</v>
      </c>
      <c r="AP457" s="249" t="s">
        <v>101</v>
      </c>
      <c r="AQ457" s="487" t="s">
        <v>2487</v>
      </c>
      <c r="AR457" s="462">
        <f>S457</f>
        <v>0.4</v>
      </c>
      <c r="AS457" s="462">
        <f>IF(AL457="","",MIN(AL457:AL458))</f>
        <v>0.16800000000000001</v>
      </c>
      <c r="AT457" s="464" t="str">
        <f>IFERROR(IF(AS457="","",IF(AS457&lt;=0.2,"Muy Baja",IF(AS457&lt;=0.4,"Baja",IF(AS457&lt;=0.6,"Media",IF(AS457&lt;=0.8,"Alta","Muy Alta"))))),"")</f>
        <v>Muy Baja</v>
      </c>
      <c r="AU457" s="462">
        <f>Y457</f>
        <v>0.4</v>
      </c>
      <c r="AV457" s="462">
        <f>IF(AM457="","",MIN(AM457:AM458))</f>
        <v>0.4</v>
      </c>
      <c r="AW457" s="464" t="str">
        <f>IFERROR(IF(AV457="","",IF(AV457&lt;=0.2,"Leve",IF(AV457&lt;=0.4,"Menor",IF(AV457&lt;=0.6,"Moderado",IF(AV457&lt;=0.8,"Mayor","Catastrófico"))))),"")</f>
        <v>Menor</v>
      </c>
      <c r="AX457" s="464" t="str">
        <f>AA457</f>
        <v>Moderado</v>
      </c>
      <c r="AY457" s="464" t="str">
        <f>IFERROR(IF(OR(AND(AT457="Muy Baja",AW457="Leve"),AND(AT457="Muy Baja",AW457="Menor"),AND(AT457="Baja",AW457="Leve")),"Bajo",IF(OR(AND(AT457="Muy baja",AW457="Moderado"),AND(AT457="Baja",AW457="Menor"),AND(AT457="Baja",AW457="Moderado"),AND(AT457="Media",AW457="Leve"),AND(AT457="Media",AW457="Menor"),AND(AT457="Media",AW457="Moderado"),AND(AT457="Alta",AW457="Leve"),AND(AT457="Alta",AW457="Menor")),"Moderado",IF(OR(AND(AT457="Muy Baja",AW457="Mayor"),AND(AT457="Baja",AW457="Mayor"),AND(AT457="Media",AW457="Mayor"),AND(AT457="Alta",AW457="Moderado"),AND(AT457="Alta",AW457="Mayor"),AND(AT457="Muy Alta",AW457="Leve"),AND(AT457="Muy Alta",AW457="Menor"),AND(AT457="Muy Alta",AW457="Moderado"),AND(AT457="Muy Alta",AW457="Mayor")),"Alto",IF(OR(AND(AT457="Muy Baja",AW457="Catastrófico"),AND(AT457="Baja",AW457="Catastrófico"),AND(AT457="Media",AW457="Catastrófico"),AND(AT457="Alta",AW457="Catastrófico"),AND(AT457="Muy Alta",AW457="Catastrófico")),"Extremo","")))),"")</f>
        <v>Bajo</v>
      </c>
      <c r="AZ457" s="487" t="s">
        <v>132</v>
      </c>
      <c r="BA457" s="486" t="s">
        <v>114</v>
      </c>
      <c r="BB457" s="486" t="s">
        <v>114</v>
      </c>
      <c r="BC457" s="486" t="s">
        <v>114</v>
      </c>
      <c r="BD457" s="486" t="s">
        <v>114</v>
      </c>
      <c r="BE457" s="486" t="s">
        <v>114</v>
      </c>
      <c r="BF457" s="486"/>
      <c r="BG457" s="486"/>
      <c r="BH457" s="411" t="s">
        <v>114</v>
      </c>
      <c r="BI457" s="411"/>
      <c r="BJ457" s="411"/>
      <c r="BK457" s="411"/>
      <c r="BL457" s="411" t="s">
        <v>114</v>
      </c>
      <c r="BM457" s="486" t="s">
        <v>113</v>
      </c>
      <c r="BN457" s="486" t="s">
        <v>114</v>
      </c>
      <c r="BO457" s="764" t="s">
        <v>114</v>
      </c>
    </row>
    <row r="458" spans="1:67" ht="153">
      <c r="A458" s="789"/>
      <c r="B458" s="751"/>
      <c r="C458" s="751"/>
      <c r="D458" s="682"/>
      <c r="E458" s="682"/>
      <c r="F458" s="483"/>
      <c r="G458" s="486"/>
      <c r="H458" s="487"/>
      <c r="I458" s="487"/>
      <c r="J458" s="463"/>
      <c r="K458" s="487"/>
      <c r="L458" s="486"/>
      <c r="M458" s="464"/>
      <c r="N458" s="486"/>
      <c r="O458" s="486"/>
      <c r="P458" s="486"/>
      <c r="Q458" s="411"/>
      <c r="R458" s="487" t="s">
        <v>129</v>
      </c>
      <c r="S458" s="455"/>
      <c r="T458" s="487"/>
      <c r="U458" s="455"/>
      <c r="V458" s="487"/>
      <c r="W458" s="455"/>
      <c r="X458" s="464"/>
      <c r="Y458" s="455"/>
      <c r="Z458" s="455"/>
      <c r="AA458" s="464"/>
      <c r="AB458" s="285">
        <v>2</v>
      </c>
      <c r="AC458" s="259" t="s">
        <v>2939</v>
      </c>
      <c r="AD458" s="239">
        <v>1</v>
      </c>
      <c r="AE458" s="239" t="s">
        <v>2488</v>
      </c>
      <c r="AF458" s="255" t="str">
        <f t="shared" si="29"/>
        <v>Probabilidad</v>
      </c>
      <c r="AG458" s="249" t="s">
        <v>1644</v>
      </c>
      <c r="AH458" s="241">
        <f t="shared" si="28"/>
        <v>0.25</v>
      </c>
      <c r="AI458" s="249" t="s">
        <v>1645</v>
      </c>
      <c r="AJ458" s="241">
        <f t="shared" si="30"/>
        <v>0.15</v>
      </c>
      <c r="AK458" s="247">
        <f t="shared" si="31"/>
        <v>0.4</v>
      </c>
      <c r="AL458" s="256">
        <f>IFERROR(IF(AND(AF457="Probabilidad",AF458="Probabilidad"),(AL457-(+AL457*AK458)),IF(AF458="Probabilidad",(S457-(+S457*AK458)),IF(AF458="Impacto",AL457,""))),"")</f>
        <v>0.16800000000000001</v>
      </c>
      <c r="AM458" s="256">
        <f>IFERROR(IF(AND(AF457="Impacto",AF458="Impacto"),(AM457-(+AM457*AK458)),IF(AF458="Impacto",(Y457-(+Y457*AK458)),IF(AF458="Probabilidad",AM457,""))),"")</f>
        <v>0.4</v>
      </c>
      <c r="AN458" s="249" t="s">
        <v>99</v>
      </c>
      <c r="AO458" s="249" t="s">
        <v>100</v>
      </c>
      <c r="AP458" s="249" t="s">
        <v>101</v>
      </c>
      <c r="AQ458" s="487"/>
      <c r="AR458" s="463"/>
      <c r="AS458" s="463"/>
      <c r="AT458" s="464"/>
      <c r="AU458" s="463"/>
      <c r="AV458" s="463"/>
      <c r="AW458" s="464"/>
      <c r="AX458" s="464"/>
      <c r="AY458" s="464"/>
      <c r="AZ458" s="487"/>
      <c r="BA458" s="486"/>
      <c r="BB458" s="486"/>
      <c r="BC458" s="486"/>
      <c r="BD458" s="486"/>
      <c r="BE458" s="486"/>
      <c r="BF458" s="486"/>
      <c r="BG458" s="486"/>
      <c r="BH458" s="411"/>
      <c r="BI458" s="411"/>
      <c r="BJ458" s="411"/>
      <c r="BK458" s="411"/>
      <c r="BL458" s="411"/>
      <c r="BM458" s="486"/>
      <c r="BN458" s="486"/>
      <c r="BO458" s="764"/>
    </row>
    <row r="459" spans="1:67" ht="114.75">
      <c r="A459" s="789"/>
      <c r="B459" s="751"/>
      <c r="C459" s="751"/>
      <c r="D459" s="682" t="s">
        <v>1470</v>
      </c>
      <c r="E459" s="682" t="s">
        <v>363</v>
      </c>
      <c r="F459" s="483">
        <v>7</v>
      </c>
      <c r="G459" s="486" t="s">
        <v>2489</v>
      </c>
      <c r="H459" s="487" t="s">
        <v>1735</v>
      </c>
      <c r="I459" s="487" t="s">
        <v>1473</v>
      </c>
      <c r="J459" s="463" t="s">
        <v>2490</v>
      </c>
      <c r="K459" s="487" t="s">
        <v>192</v>
      </c>
      <c r="L459" s="486" t="s">
        <v>408</v>
      </c>
      <c r="M459" s="464" t="s">
        <v>1475</v>
      </c>
      <c r="N459" s="486" t="s">
        <v>2491</v>
      </c>
      <c r="O459" s="486" t="s">
        <v>2492</v>
      </c>
      <c r="P459" s="486" t="s">
        <v>114</v>
      </c>
      <c r="Q459" s="411" t="s">
        <v>114</v>
      </c>
      <c r="R459" s="487" t="s">
        <v>233</v>
      </c>
      <c r="S459" s="455">
        <f>IF(R459="Muy Alta",100%,IF(R459="Alta",80%,IF(R459="Media",60%,IF(R459="Baja",40%,IF(R459="Muy Baja",20%,"")))))</f>
        <v>0.8</v>
      </c>
      <c r="T459" s="487"/>
      <c r="U459" s="455" t="str">
        <f>IF(T459="Catastrófico",100%,IF(T459="Mayor",80%,IF(T459="Moderado",60%,IF(T459="Menor",40%,IF(T459="Leve",20%,"")))))</f>
        <v/>
      </c>
      <c r="V459" s="487" t="s">
        <v>125</v>
      </c>
      <c r="W459" s="455">
        <f>IF(V459="Catastrófico",100%,IF(V459="Mayor",80%,IF(V459="Moderado",60%,IF(V459="Menor",40%,IF(V459="Leve",20%,"")))))</f>
        <v>0.2</v>
      </c>
      <c r="X459" s="464" t="str">
        <f>IF(Y459=100%,"Catastrófico",IF(Y459=80%,"Mayor",IF(Y459=60%,"Moderado",IF(Y459=40%,"Menor",IF(Y459=20%,"Leve","")))))</f>
        <v>Leve</v>
      </c>
      <c r="Y459" s="455">
        <f>IF(AND(U459="",W459=""),"",MAX(U459,W459))</f>
        <v>0.2</v>
      </c>
      <c r="Z459" s="455" t="str">
        <f>CONCATENATE(R459,X459)</f>
        <v>AltaLeve</v>
      </c>
      <c r="AA459" s="464" t="str">
        <f>IF(Z459="Muy AltaLeve","Alto",IF(Z459="Muy AltaMenor","Alto",IF(Z459="Muy AltaModerado","Alto",IF(Z459="Muy AltaMayor","Alto",IF(Z459="Muy AltaCatastrófico","Extremo",IF(Z459="AltaLeve","Moderado",IF(Z459="AltaMenor","Moderado",IF(Z459="AltaModerado","Alto",IF(Z459="AltaMayor","Alto",IF(Z459="AltaCatastrófico","Extremo",IF(Z459="MediaLeve","Moderado",IF(Z459="MediaMenor","Moderado",IF(Z459="MediaModerado","Moderado",IF(Z459="MediaMayor","Alto",IF(Z459="MediaCatastrófico","Extremo",IF(Z459="BajaLeve","Bajo",IF(Z459="BajaMenor","Moderado",IF(Z459="BajaModerado","Moderado",IF(Z459="BajaMayor","Alto",IF(Z459="BajaCatastrófico","Extremo",IF(Z459="Muy BajaLeve","Bajo",IF(Z459="Muy BajaMenor","Bajo",IF(Z459="Muy BajaModerado","Moderado",IF(Z459="Muy BajaMayor","Alto",IF(Z459="Muy BajaCatastrófico","Extremo","")))))))))))))))))))))))))</f>
        <v>Moderado</v>
      </c>
      <c r="AB459" s="285">
        <v>1</v>
      </c>
      <c r="AC459" s="259" t="s">
        <v>1671</v>
      </c>
      <c r="AD459" s="239">
        <v>2</v>
      </c>
      <c r="AE459" s="239" t="s">
        <v>1529</v>
      </c>
      <c r="AF459" s="255" t="str">
        <f t="shared" si="29"/>
        <v>Probabilidad</v>
      </c>
      <c r="AG459" s="249" t="s">
        <v>1655</v>
      </c>
      <c r="AH459" s="241">
        <f t="shared" si="28"/>
        <v>0.15</v>
      </c>
      <c r="AI459" s="249" t="s">
        <v>1645</v>
      </c>
      <c r="AJ459" s="241">
        <f t="shared" si="30"/>
        <v>0.15</v>
      </c>
      <c r="AK459" s="247">
        <f t="shared" si="31"/>
        <v>0.3</v>
      </c>
      <c r="AL459" s="256">
        <f>IFERROR(IF(AF459="Probabilidad",(S459-(+S459*AK459)),IF(AF459="Impacto",S459,"")),"")</f>
        <v>0.56000000000000005</v>
      </c>
      <c r="AM459" s="256">
        <f>IFERROR(IF(AF459="Impacto",(Y459-(+Y459*AK459)),IF(AF459="Probabilidad",Y459,"")),"")</f>
        <v>0.2</v>
      </c>
      <c r="AN459" s="249" t="s">
        <v>99</v>
      </c>
      <c r="AO459" s="249" t="s">
        <v>100</v>
      </c>
      <c r="AP459" s="249" t="s">
        <v>101</v>
      </c>
      <c r="AQ459" s="487" t="s">
        <v>2493</v>
      </c>
      <c r="AR459" s="462">
        <f>S459</f>
        <v>0.8</v>
      </c>
      <c r="AS459" s="462">
        <f>IF(AL459="","",MIN(AL459:AL462))</f>
        <v>0.1008</v>
      </c>
      <c r="AT459" s="464" t="str">
        <f>IFERROR(IF(AS459="","",IF(AS459&lt;=0.2,"Muy Baja",IF(AS459&lt;=0.4,"Baja",IF(AS459&lt;=0.6,"Media",IF(AS459&lt;=0.8,"Alta","Muy Alta"))))),"")</f>
        <v>Muy Baja</v>
      </c>
      <c r="AU459" s="462">
        <f>Y459</f>
        <v>0.2</v>
      </c>
      <c r="AV459" s="462">
        <f>IF(AM459="","",MIN(AM459:AM462))</f>
        <v>0.2</v>
      </c>
      <c r="AW459" s="464" t="str">
        <f>IFERROR(IF(AV459="","",IF(AV459&lt;=0.2,"Leve",IF(AV459&lt;=0.4,"Menor",IF(AV459&lt;=0.6,"Moderado",IF(AV459&lt;=0.8,"Mayor","Catastrófico"))))),"")</f>
        <v>Leve</v>
      </c>
      <c r="AX459" s="464" t="str">
        <f>AA459</f>
        <v>Moderado</v>
      </c>
      <c r="AY459" s="464" t="str">
        <f>IFERROR(IF(OR(AND(AT459="Muy Baja",AW459="Leve"),AND(AT459="Muy Baja",AW459="Menor"),AND(AT459="Baja",AW459="Leve")),"Bajo",IF(OR(AND(AT459="Muy baja",AW459="Moderado"),AND(AT459="Baja",AW459="Menor"),AND(AT459="Baja",AW459="Moderado"),AND(AT459="Media",AW459="Leve"),AND(AT459="Media",AW459="Menor"),AND(AT459="Media",AW459="Moderado"),AND(AT459="Alta",AW459="Leve"),AND(AT459="Alta",AW459="Menor")),"Moderado",IF(OR(AND(AT459="Muy Baja",AW459="Mayor"),AND(AT459="Baja",AW459="Mayor"),AND(AT459="Media",AW459="Mayor"),AND(AT459="Alta",AW459="Moderado"),AND(AT459="Alta",AW459="Mayor"),AND(AT459="Muy Alta",AW459="Leve"),AND(AT459="Muy Alta",AW459="Menor"),AND(AT459="Muy Alta",AW459="Moderado"),AND(AT459="Muy Alta",AW459="Mayor")),"Alto",IF(OR(AND(AT459="Muy Baja",AW459="Catastrófico"),AND(AT459="Baja",AW459="Catastrófico"),AND(AT459="Media",AW459="Catastrófico"),AND(AT459="Alta",AW459="Catastrófico"),AND(AT459="Muy Alta",AW459="Catastrófico")),"Extremo","")))),"")</f>
        <v>Bajo</v>
      </c>
      <c r="AZ459" s="487" t="s">
        <v>132</v>
      </c>
      <c r="BA459" s="486" t="s">
        <v>114</v>
      </c>
      <c r="BB459" s="486" t="s">
        <v>114</v>
      </c>
      <c r="BC459" s="486" t="s">
        <v>114</v>
      </c>
      <c r="BD459" s="486" t="s">
        <v>114</v>
      </c>
      <c r="BE459" s="486" t="s">
        <v>114</v>
      </c>
      <c r="BF459" s="486"/>
      <c r="BG459" s="486"/>
      <c r="BH459" s="411" t="s">
        <v>114</v>
      </c>
      <c r="BI459" s="411"/>
      <c r="BJ459" s="411"/>
      <c r="BK459" s="411"/>
      <c r="BL459" s="411" t="s">
        <v>114</v>
      </c>
      <c r="BM459" s="486" t="s">
        <v>113</v>
      </c>
      <c r="BN459" s="486" t="s">
        <v>114</v>
      </c>
      <c r="BO459" s="764" t="s">
        <v>114</v>
      </c>
    </row>
    <row r="460" spans="1:67" ht="75.75" customHeight="1">
      <c r="A460" s="789"/>
      <c r="B460" s="751"/>
      <c r="C460" s="751"/>
      <c r="D460" s="682"/>
      <c r="E460" s="682"/>
      <c r="F460" s="483"/>
      <c r="G460" s="486"/>
      <c r="H460" s="487"/>
      <c r="I460" s="487"/>
      <c r="J460" s="463"/>
      <c r="K460" s="487"/>
      <c r="L460" s="486"/>
      <c r="M460" s="464"/>
      <c r="N460" s="486"/>
      <c r="O460" s="486"/>
      <c r="P460" s="486"/>
      <c r="Q460" s="411"/>
      <c r="R460" s="487"/>
      <c r="S460" s="455"/>
      <c r="T460" s="487"/>
      <c r="U460" s="455"/>
      <c r="V460" s="487"/>
      <c r="W460" s="455"/>
      <c r="X460" s="464"/>
      <c r="Y460" s="455"/>
      <c r="Z460" s="455"/>
      <c r="AA460" s="464"/>
      <c r="AB460" s="285">
        <v>2</v>
      </c>
      <c r="AC460" s="253" t="s">
        <v>1740</v>
      </c>
      <c r="AD460" s="239">
        <v>1</v>
      </c>
      <c r="AE460" s="263" t="s">
        <v>1742</v>
      </c>
      <c r="AF460" s="255" t="str">
        <f t="shared" si="29"/>
        <v>Probabilidad</v>
      </c>
      <c r="AG460" s="249" t="s">
        <v>1644</v>
      </c>
      <c r="AH460" s="241">
        <f t="shared" si="28"/>
        <v>0.25</v>
      </c>
      <c r="AI460" s="249" t="s">
        <v>710</v>
      </c>
      <c r="AJ460" s="241">
        <f t="shared" si="30"/>
        <v>0.25</v>
      </c>
      <c r="AK460" s="247">
        <f t="shared" si="31"/>
        <v>0.5</v>
      </c>
      <c r="AL460" s="256">
        <f>IFERROR(IF(AND(AF459="Probabilidad",AF460="Probabilidad"),(AL459-(+AL459*AK460)),IF(AF460="Probabilidad",(S459-(+S459*AK460)),IF(AF460="Impacto",AL459,""))),"")</f>
        <v>0.28000000000000003</v>
      </c>
      <c r="AM460" s="256">
        <f>IFERROR(IF(AND(AF459="Impacto",AF460="Impacto"),(AM459-(+AM459*AK460)),IF(AF460="Impacto",(Y459-(Y459*AK460)),IF(AF460="Probabilidad",AM459,""))),"")</f>
        <v>0.2</v>
      </c>
      <c r="AN460" s="249" t="s">
        <v>99</v>
      </c>
      <c r="AO460" s="249" t="s">
        <v>100</v>
      </c>
      <c r="AP460" s="249" t="s">
        <v>101</v>
      </c>
      <c r="AQ460" s="487"/>
      <c r="AR460" s="463"/>
      <c r="AS460" s="463"/>
      <c r="AT460" s="464"/>
      <c r="AU460" s="463"/>
      <c r="AV460" s="463"/>
      <c r="AW460" s="464"/>
      <c r="AX460" s="464"/>
      <c r="AY460" s="464"/>
      <c r="AZ460" s="487"/>
      <c r="BA460" s="486"/>
      <c r="BB460" s="486"/>
      <c r="BC460" s="486"/>
      <c r="BD460" s="486"/>
      <c r="BE460" s="486"/>
      <c r="BF460" s="486"/>
      <c r="BG460" s="486"/>
      <c r="BH460" s="411"/>
      <c r="BI460" s="411"/>
      <c r="BJ460" s="411"/>
      <c r="BK460" s="411"/>
      <c r="BL460" s="411"/>
      <c r="BM460" s="486"/>
      <c r="BN460" s="486"/>
      <c r="BO460" s="764"/>
    </row>
    <row r="461" spans="1:67" ht="75.75" customHeight="1">
      <c r="A461" s="789"/>
      <c r="B461" s="751"/>
      <c r="C461" s="751"/>
      <c r="D461" s="682"/>
      <c r="E461" s="682"/>
      <c r="F461" s="483"/>
      <c r="G461" s="486"/>
      <c r="H461" s="487"/>
      <c r="I461" s="487"/>
      <c r="J461" s="463"/>
      <c r="K461" s="487"/>
      <c r="L461" s="486"/>
      <c r="M461" s="464"/>
      <c r="N461" s="486"/>
      <c r="O461" s="486"/>
      <c r="P461" s="486"/>
      <c r="Q461" s="411"/>
      <c r="R461" s="487"/>
      <c r="S461" s="455"/>
      <c r="T461" s="487"/>
      <c r="U461" s="455"/>
      <c r="V461" s="487"/>
      <c r="W461" s="455"/>
      <c r="X461" s="464"/>
      <c r="Y461" s="455"/>
      <c r="Z461" s="455"/>
      <c r="AA461" s="464"/>
      <c r="AB461" s="285">
        <v>3</v>
      </c>
      <c r="AC461" s="253" t="s">
        <v>1743</v>
      </c>
      <c r="AD461" s="239">
        <v>1</v>
      </c>
      <c r="AE461" s="263" t="s">
        <v>1742</v>
      </c>
      <c r="AF461" s="255" t="str">
        <f t="shared" si="29"/>
        <v>Probabilidad</v>
      </c>
      <c r="AG461" s="249" t="s">
        <v>1655</v>
      </c>
      <c r="AH461" s="241">
        <f t="shared" si="28"/>
        <v>0.15</v>
      </c>
      <c r="AI461" s="249" t="s">
        <v>710</v>
      </c>
      <c r="AJ461" s="241">
        <f t="shared" si="30"/>
        <v>0.25</v>
      </c>
      <c r="AK461" s="247">
        <f t="shared" si="31"/>
        <v>0.4</v>
      </c>
      <c r="AL461" s="256">
        <f>IFERROR(IF(AND(AF460="Probabilidad",AF461="Probabilidad"),(AL460-(+AL460*AK461)),IF(AND(AF460="Impacto",AF461="Probabilidad"),(AL459-(+AL459*AK461)),IF(AF461="Impacto",AL460,""))),"")</f>
        <v>0.16800000000000001</v>
      </c>
      <c r="AM461" s="256">
        <f>IFERROR(IF(AND(AF460="Impacto",AF461="Impacto"),(AM460-(+AM460*AK461)),IF(AND(AF460="Probabilidad",AF461="Impacto"),(AM459-(+AM459*AK461)),IF(AF461="Probabilidad",AM460,""))),"")</f>
        <v>0.2</v>
      </c>
      <c r="AN461" s="249" t="s">
        <v>99</v>
      </c>
      <c r="AO461" s="249" t="s">
        <v>100</v>
      </c>
      <c r="AP461" s="249" t="s">
        <v>101</v>
      </c>
      <c r="AQ461" s="487"/>
      <c r="AR461" s="463"/>
      <c r="AS461" s="463"/>
      <c r="AT461" s="464"/>
      <c r="AU461" s="463"/>
      <c r="AV461" s="463"/>
      <c r="AW461" s="464"/>
      <c r="AX461" s="464"/>
      <c r="AY461" s="464"/>
      <c r="AZ461" s="487"/>
      <c r="BA461" s="486"/>
      <c r="BB461" s="486"/>
      <c r="BC461" s="486"/>
      <c r="BD461" s="486"/>
      <c r="BE461" s="486"/>
      <c r="BF461" s="486"/>
      <c r="BG461" s="486"/>
      <c r="BH461" s="411"/>
      <c r="BI461" s="411"/>
      <c r="BJ461" s="411"/>
      <c r="BK461" s="411"/>
      <c r="BL461" s="411"/>
      <c r="BM461" s="486"/>
      <c r="BN461" s="486"/>
      <c r="BO461" s="764"/>
    </row>
    <row r="462" spans="1:67" ht="75.75" customHeight="1">
      <c r="A462" s="789"/>
      <c r="B462" s="751"/>
      <c r="C462" s="751"/>
      <c r="D462" s="682"/>
      <c r="E462" s="682"/>
      <c r="F462" s="483"/>
      <c r="G462" s="486"/>
      <c r="H462" s="487"/>
      <c r="I462" s="487"/>
      <c r="J462" s="463"/>
      <c r="K462" s="487"/>
      <c r="L462" s="486"/>
      <c r="M462" s="464"/>
      <c r="N462" s="486"/>
      <c r="O462" s="486"/>
      <c r="P462" s="486"/>
      <c r="Q462" s="411"/>
      <c r="R462" s="487"/>
      <c r="S462" s="455"/>
      <c r="T462" s="487"/>
      <c r="U462" s="455"/>
      <c r="V462" s="487"/>
      <c r="W462" s="455"/>
      <c r="X462" s="464"/>
      <c r="Y462" s="455"/>
      <c r="Z462" s="455"/>
      <c r="AA462" s="464"/>
      <c r="AB462" s="285">
        <v>4</v>
      </c>
      <c r="AC462" s="253" t="s">
        <v>1745</v>
      </c>
      <c r="AD462" s="239">
        <v>1</v>
      </c>
      <c r="AE462" s="263" t="s">
        <v>1742</v>
      </c>
      <c r="AF462" s="255" t="str">
        <f t="shared" si="29"/>
        <v>Probabilidad</v>
      </c>
      <c r="AG462" s="249" t="s">
        <v>1655</v>
      </c>
      <c r="AH462" s="241">
        <f t="shared" si="28"/>
        <v>0.15</v>
      </c>
      <c r="AI462" s="249" t="s">
        <v>710</v>
      </c>
      <c r="AJ462" s="241">
        <f t="shared" si="30"/>
        <v>0.25</v>
      </c>
      <c r="AK462" s="247">
        <f t="shared" si="31"/>
        <v>0.4</v>
      </c>
      <c r="AL462" s="256">
        <f>IFERROR(IF(AND(AF461="Probabilidad",AF462="Probabilidad"),(AL461-(+AL461*AK462)),IF(AND(AF461="Impacto",AF462="Probabilidad"),(AL460-(+AL460*AK462)),IF(AF462="Impacto",AL461,""))),"")</f>
        <v>0.1008</v>
      </c>
      <c r="AM462" s="256">
        <f>IFERROR(IF(AND(AF461="Impacto",AF462="Impacto"),(AM461-(+AM461*AK462)),IF(AND(AF461="Probabilidad",AF462="Impacto"),(AM460-(+AM460*AK462)),IF(AF462="Probabilidad",AM461,""))),"")</f>
        <v>0.2</v>
      </c>
      <c r="AN462" s="249" t="s">
        <v>99</v>
      </c>
      <c r="AO462" s="249" t="s">
        <v>100</v>
      </c>
      <c r="AP462" s="249" t="s">
        <v>101</v>
      </c>
      <c r="AQ462" s="487"/>
      <c r="AR462" s="463"/>
      <c r="AS462" s="463"/>
      <c r="AT462" s="464"/>
      <c r="AU462" s="463"/>
      <c r="AV462" s="463"/>
      <c r="AW462" s="464"/>
      <c r="AX462" s="464"/>
      <c r="AY462" s="464"/>
      <c r="AZ462" s="487"/>
      <c r="BA462" s="486"/>
      <c r="BB462" s="486"/>
      <c r="BC462" s="486"/>
      <c r="BD462" s="486"/>
      <c r="BE462" s="486"/>
      <c r="BF462" s="486"/>
      <c r="BG462" s="486"/>
      <c r="BH462" s="411"/>
      <c r="BI462" s="411"/>
      <c r="BJ462" s="411"/>
      <c r="BK462" s="411"/>
      <c r="BL462" s="411"/>
      <c r="BM462" s="486"/>
      <c r="BN462" s="486"/>
      <c r="BO462" s="764"/>
    </row>
    <row r="463" spans="1:67" ht="114.75">
      <c r="A463" s="789"/>
      <c r="B463" s="751"/>
      <c r="C463" s="751"/>
      <c r="D463" s="682" t="s">
        <v>1470</v>
      </c>
      <c r="E463" s="682" t="s">
        <v>363</v>
      </c>
      <c r="F463" s="483">
        <v>8</v>
      </c>
      <c r="G463" s="486" t="s">
        <v>2489</v>
      </c>
      <c r="H463" s="487" t="s">
        <v>1735</v>
      </c>
      <c r="I463" s="487" t="s">
        <v>1487</v>
      </c>
      <c r="J463" s="463" t="s">
        <v>2494</v>
      </c>
      <c r="K463" s="487" t="s">
        <v>192</v>
      </c>
      <c r="L463" s="486" t="s">
        <v>408</v>
      </c>
      <c r="M463" s="464" t="s">
        <v>1475</v>
      </c>
      <c r="N463" s="486" t="s">
        <v>2495</v>
      </c>
      <c r="O463" s="486" t="s">
        <v>2496</v>
      </c>
      <c r="P463" s="486" t="s">
        <v>114</v>
      </c>
      <c r="Q463" s="411" t="s">
        <v>114</v>
      </c>
      <c r="R463" s="487" t="s">
        <v>233</v>
      </c>
      <c r="S463" s="455">
        <f>IF(R463="Muy Alta",100%,IF(R463="Alta",80%,IF(R463="Media",60%,IF(R463="Baja",40%,IF(R463="Muy Baja",20%,"")))))</f>
        <v>0.8</v>
      </c>
      <c r="T463" s="487"/>
      <c r="U463" s="455" t="str">
        <f>IF(T463="Catastrófico",100%,IF(T463="Mayor",80%,IF(T463="Moderado",60%,IF(T463="Menor",40%,IF(T463="Leve",20%,"")))))</f>
        <v/>
      </c>
      <c r="V463" s="487" t="s">
        <v>125</v>
      </c>
      <c r="W463" s="455">
        <f>IF(V463="Catastrófico",100%,IF(V463="Mayor",80%,IF(V463="Moderado",60%,IF(V463="Menor",40%,IF(V463="Leve",20%,"")))))</f>
        <v>0.2</v>
      </c>
      <c r="X463" s="464" t="str">
        <f>IF(Y463=100%,"Catastrófico",IF(Y463=80%,"Mayor",IF(Y463=60%,"Moderado",IF(Y463=40%,"Menor",IF(Y463=20%,"Leve","")))))</f>
        <v>Leve</v>
      </c>
      <c r="Y463" s="455">
        <f>IF(AND(U463="",W463=""),"",MAX(U463,W463))</f>
        <v>0.2</v>
      </c>
      <c r="Z463" s="455" t="str">
        <f>CONCATENATE(R463,X463)</f>
        <v>AltaLeve</v>
      </c>
      <c r="AA463" s="464" t="str">
        <f>IF(Z463="Muy AltaLeve","Alto",IF(Z463="Muy AltaMenor","Alto",IF(Z463="Muy AltaModerado","Alto",IF(Z463="Muy AltaMayor","Alto",IF(Z463="Muy AltaCatastrófico","Extremo",IF(Z463="AltaLeve","Moderado",IF(Z463="AltaMenor","Moderado",IF(Z463="AltaModerado","Alto",IF(Z463="AltaMayor","Alto",IF(Z463="AltaCatastrófico","Extremo",IF(Z463="MediaLeve","Moderado",IF(Z463="MediaMenor","Moderado",IF(Z463="MediaModerado","Moderado",IF(Z463="MediaMayor","Alto",IF(Z463="MediaCatastrófico","Extremo",IF(Z463="BajaLeve","Bajo",IF(Z463="BajaMenor","Moderado",IF(Z463="BajaModerado","Moderado",IF(Z463="BajaMayor","Alto",IF(Z463="BajaCatastrófico","Extremo",IF(Z463="Muy BajaLeve","Bajo",IF(Z463="Muy BajaMenor","Bajo",IF(Z463="Muy BajaModerado","Moderado",IF(Z463="Muy BajaMayor","Alto",IF(Z463="Muy BajaCatastrófico","Extremo","")))))))))))))))))))))))))</f>
        <v>Moderado</v>
      </c>
      <c r="AB463" s="285">
        <v>1</v>
      </c>
      <c r="AC463" s="259" t="s">
        <v>1671</v>
      </c>
      <c r="AD463" s="239">
        <v>1</v>
      </c>
      <c r="AE463" s="239" t="s">
        <v>1529</v>
      </c>
      <c r="AF463" s="255" t="str">
        <f t="shared" si="29"/>
        <v>Probabilidad</v>
      </c>
      <c r="AG463" s="249" t="s">
        <v>1655</v>
      </c>
      <c r="AH463" s="241">
        <f t="shared" si="28"/>
        <v>0.15</v>
      </c>
      <c r="AI463" s="249" t="s">
        <v>1645</v>
      </c>
      <c r="AJ463" s="241">
        <f t="shared" si="30"/>
        <v>0.15</v>
      </c>
      <c r="AK463" s="247">
        <f t="shared" si="31"/>
        <v>0.3</v>
      </c>
      <c r="AL463" s="256">
        <f>IFERROR(IF(AF463="Probabilidad",(S463-(+S463*AK463)),IF(AF463="Impacto",S463,"")),"")</f>
        <v>0.56000000000000005</v>
      </c>
      <c r="AM463" s="256">
        <f>IFERROR(IF(AF463="Impacto",(Y463-(+Y463*AK463)),IF(AF463="Probabilidad",Y463,"")),"")</f>
        <v>0.2</v>
      </c>
      <c r="AN463" s="249" t="s">
        <v>99</v>
      </c>
      <c r="AO463" s="249" t="s">
        <v>100</v>
      </c>
      <c r="AP463" s="249" t="s">
        <v>101</v>
      </c>
      <c r="AQ463" s="487" t="s">
        <v>2493</v>
      </c>
      <c r="AR463" s="462">
        <f>S463</f>
        <v>0.8</v>
      </c>
      <c r="AS463" s="462">
        <f>IF(AL463="","",MIN(AL463:AL466))</f>
        <v>0.16800000000000001</v>
      </c>
      <c r="AT463" s="464" t="str">
        <f>IFERROR(IF(AS463="","",IF(AS463&lt;=0.2,"Muy Baja",IF(AS463&lt;=0.4,"Baja",IF(AS463&lt;=0.6,"Media",IF(AS463&lt;=0.8,"Alta","Muy Alta"))))),"")</f>
        <v>Muy Baja</v>
      </c>
      <c r="AU463" s="462">
        <f>Y463</f>
        <v>0.2</v>
      </c>
      <c r="AV463" s="462">
        <f>IF(AM463="","",MIN(AM463:AM466))</f>
        <v>0.13</v>
      </c>
      <c r="AW463" s="464" t="str">
        <f>IFERROR(IF(AV463="","",IF(AV463&lt;=0.2,"Leve",IF(AV463&lt;=0.4,"Menor",IF(AV463&lt;=0.6,"Moderado",IF(AV463&lt;=0.8,"Mayor","Catastrófico"))))),"")</f>
        <v>Leve</v>
      </c>
      <c r="AX463" s="464" t="str">
        <f>AA463</f>
        <v>Moderado</v>
      </c>
      <c r="AY463" s="464" t="str">
        <f>IFERROR(IF(OR(AND(AT463="Muy Baja",AW463="Leve"),AND(AT463="Muy Baja",AW463="Menor"),AND(AT463="Baja",AW463="Leve")),"Bajo",IF(OR(AND(AT463="Muy baja",AW463="Moderado"),AND(AT463="Baja",AW463="Menor"),AND(AT463="Baja",AW463="Moderado"),AND(AT463="Media",AW463="Leve"),AND(AT463="Media",AW463="Menor"),AND(AT463="Media",AW463="Moderado"),AND(AT463="Alta",AW463="Leve"),AND(AT463="Alta",AW463="Menor")),"Moderado",IF(OR(AND(AT463="Muy Baja",AW463="Mayor"),AND(AT463="Baja",AW463="Mayor"),AND(AT463="Media",AW463="Mayor"),AND(AT463="Alta",AW463="Moderado"),AND(AT463="Alta",AW463="Mayor"),AND(AT463="Muy Alta",AW463="Leve"),AND(AT463="Muy Alta",AW463="Menor"),AND(AT463="Muy Alta",AW463="Moderado"),AND(AT463="Muy Alta",AW463="Mayor")),"Alto",IF(OR(AND(AT463="Muy Baja",AW463="Catastrófico"),AND(AT463="Baja",AW463="Catastrófico"),AND(AT463="Media",AW463="Catastrófico"),AND(AT463="Alta",AW463="Catastrófico"),AND(AT463="Muy Alta",AW463="Catastrófico")),"Extremo","")))),"")</f>
        <v>Bajo</v>
      </c>
      <c r="AZ463" s="487" t="s">
        <v>132</v>
      </c>
      <c r="BA463" s="486" t="s">
        <v>114</v>
      </c>
      <c r="BB463" s="486" t="s">
        <v>114</v>
      </c>
      <c r="BC463" s="486" t="s">
        <v>114</v>
      </c>
      <c r="BD463" s="486" t="s">
        <v>114</v>
      </c>
      <c r="BE463" s="486" t="s">
        <v>114</v>
      </c>
      <c r="BF463" s="486"/>
      <c r="BG463" s="486"/>
      <c r="BH463" s="411" t="s">
        <v>114</v>
      </c>
      <c r="BI463" s="411"/>
      <c r="BJ463" s="411"/>
      <c r="BK463" s="411"/>
      <c r="BL463" s="411" t="s">
        <v>114</v>
      </c>
      <c r="BM463" s="486" t="s">
        <v>113</v>
      </c>
      <c r="BN463" s="486" t="s">
        <v>114</v>
      </c>
      <c r="BO463" s="764" t="s">
        <v>114</v>
      </c>
    </row>
    <row r="464" spans="1:67" ht="75.75" customHeight="1">
      <c r="A464" s="789"/>
      <c r="B464" s="751"/>
      <c r="C464" s="751"/>
      <c r="D464" s="682"/>
      <c r="E464" s="682"/>
      <c r="F464" s="483"/>
      <c r="G464" s="486"/>
      <c r="H464" s="487"/>
      <c r="I464" s="487"/>
      <c r="J464" s="463"/>
      <c r="K464" s="487"/>
      <c r="L464" s="486"/>
      <c r="M464" s="464"/>
      <c r="N464" s="486"/>
      <c r="O464" s="486"/>
      <c r="P464" s="486"/>
      <c r="Q464" s="411"/>
      <c r="R464" s="487"/>
      <c r="S464" s="455"/>
      <c r="T464" s="487"/>
      <c r="U464" s="455"/>
      <c r="V464" s="487"/>
      <c r="W464" s="455"/>
      <c r="X464" s="464"/>
      <c r="Y464" s="455"/>
      <c r="Z464" s="455"/>
      <c r="AA464" s="464"/>
      <c r="AB464" s="285">
        <v>2</v>
      </c>
      <c r="AC464" s="253" t="s">
        <v>1750</v>
      </c>
      <c r="AD464" s="239">
        <v>2</v>
      </c>
      <c r="AE464" s="263" t="s">
        <v>1751</v>
      </c>
      <c r="AF464" s="255" t="str">
        <f t="shared" si="29"/>
        <v>Probabilidad</v>
      </c>
      <c r="AG464" s="249" t="s">
        <v>1644</v>
      </c>
      <c r="AH464" s="241">
        <f t="shared" si="28"/>
        <v>0.25</v>
      </c>
      <c r="AI464" s="249" t="s">
        <v>710</v>
      </c>
      <c r="AJ464" s="241">
        <f t="shared" si="30"/>
        <v>0.25</v>
      </c>
      <c r="AK464" s="247">
        <f t="shared" si="31"/>
        <v>0.5</v>
      </c>
      <c r="AL464" s="256">
        <f>IFERROR(IF(AND(AF463="Probabilidad",AF464="Probabilidad"),(AL463-(+AL463*AK464)),IF(AF464="Probabilidad",(S463-(+S463*AK464)),IF(AF464="Impacto",AL463,""))),"")</f>
        <v>0.28000000000000003</v>
      </c>
      <c r="AM464" s="256">
        <f>IFERROR(IF(AND(AF463="Impacto",AF464="Impacto"),(AM463-(+AM463*AK464)),IF(AF464="Impacto",(Y463-(Y463*AK464)),IF(AF464="Probabilidad",AM463,""))),"")</f>
        <v>0.2</v>
      </c>
      <c r="AN464" s="249" t="s">
        <v>99</v>
      </c>
      <c r="AO464" s="249" t="s">
        <v>100</v>
      </c>
      <c r="AP464" s="249" t="s">
        <v>101</v>
      </c>
      <c r="AQ464" s="487"/>
      <c r="AR464" s="463"/>
      <c r="AS464" s="463"/>
      <c r="AT464" s="464"/>
      <c r="AU464" s="463"/>
      <c r="AV464" s="463"/>
      <c r="AW464" s="464"/>
      <c r="AX464" s="464"/>
      <c r="AY464" s="464"/>
      <c r="AZ464" s="487"/>
      <c r="BA464" s="486"/>
      <c r="BB464" s="486"/>
      <c r="BC464" s="486"/>
      <c r="BD464" s="486"/>
      <c r="BE464" s="486"/>
      <c r="BF464" s="486"/>
      <c r="BG464" s="486"/>
      <c r="BH464" s="411"/>
      <c r="BI464" s="411"/>
      <c r="BJ464" s="411"/>
      <c r="BK464" s="411"/>
      <c r="BL464" s="411"/>
      <c r="BM464" s="486"/>
      <c r="BN464" s="486"/>
      <c r="BO464" s="764"/>
    </row>
    <row r="465" spans="1:67" ht="75.75" customHeight="1">
      <c r="A465" s="789"/>
      <c r="B465" s="751"/>
      <c r="C465" s="751"/>
      <c r="D465" s="682"/>
      <c r="E465" s="682"/>
      <c r="F465" s="483"/>
      <c r="G465" s="486"/>
      <c r="H465" s="487"/>
      <c r="I465" s="487"/>
      <c r="J465" s="463"/>
      <c r="K465" s="487"/>
      <c r="L465" s="486"/>
      <c r="M465" s="464"/>
      <c r="N465" s="486"/>
      <c r="O465" s="486"/>
      <c r="P465" s="486"/>
      <c r="Q465" s="411"/>
      <c r="R465" s="487"/>
      <c r="S465" s="455"/>
      <c r="T465" s="487"/>
      <c r="U465" s="455"/>
      <c r="V465" s="487"/>
      <c r="W465" s="455"/>
      <c r="X465" s="464"/>
      <c r="Y465" s="455"/>
      <c r="Z465" s="455"/>
      <c r="AA465" s="464"/>
      <c r="AB465" s="285">
        <v>3</v>
      </c>
      <c r="AC465" s="253" t="s">
        <v>1750</v>
      </c>
      <c r="AD465" s="239">
        <v>2</v>
      </c>
      <c r="AE465" s="263" t="s">
        <v>1751</v>
      </c>
      <c r="AF465" s="255" t="str">
        <f t="shared" si="29"/>
        <v>Probabilidad</v>
      </c>
      <c r="AG465" s="249" t="s">
        <v>1655</v>
      </c>
      <c r="AH465" s="241">
        <f t="shared" si="28"/>
        <v>0.15</v>
      </c>
      <c r="AI465" s="249" t="s">
        <v>710</v>
      </c>
      <c r="AJ465" s="241">
        <f t="shared" si="30"/>
        <v>0.25</v>
      </c>
      <c r="AK465" s="247">
        <f t="shared" si="31"/>
        <v>0.4</v>
      </c>
      <c r="AL465" s="256">
        <f>IFERROR(IF(AND(AF464="Probabilidad",AF465="Probabilidad"),(AL464-(+AL464*AK465)),IF(AND(AF464="Impacto",AF465="Probabilidad"),(AL463-(+AL463*AK465)),IF(AF465="Impacto",AL464,""))),"")</f>
        <v>0.16800000000000001</v>
      </c>
      <c r="AM465" s="256">
        <f>IFERROR(IF(AND(AF464="Impacto",AF465="Impacto"),(AM464-(+AM464*AK465)),IF(AND(AF464="Probabilidad",AF465="Impacto"),(AM463-(+AM463*AK465)),IF(AF465="Probabilidad",AM464,""))),"")</f>
        <v>0.2</v>
      </c>
      <c r="AN465" s="249" t="s">
        <v>99</v>
      </c>
      <c r="AO465" s="249" t="s">
        <v>100</v>
      </c>
      <c r="AP465" s="249" t="s">
        <v>101</v>
      </c>
      <c r="AQ465" s="487"/>
      <c r="AR465" s="463"/>
      <c r="AS465" s="463"/>
      <c r="AT465" s="464"/>
      <c r="AU465" s="463"/>
      <c r="AV465" s="463"/>
      <c r="AW465" s="464"/>
      <c r="AX465" s="464"/>
      <c r="AY465" s="464"/>
      <c r="AZ465" s="487"/>
      <c r="BA465" s="486"/>
      <c r="BB465" s="486"/>
      <c r="BC465" s="486"/>
      <c r="BD465" s="486"/>
      <c r="BE465" s="486"/>
      <c r="BF465" s="486"/>
      <c r="BG465" s="486"/>
      <c r="BH465" s="411"/>
      <c r="BI465" s="411"/>
      <c r="BJ465" s="411"/>
      <c r="BK465" s="411"/>
      <c r="BL465" s="411"/>
      <c r="BM465" s="486"/>
      <c r="BN465" s="486"/>
      <c r="BO465" s="764"/>
    </row>
    <row r="466" spans="1:67" ht="75.75" customHeight="1">
      <c r="A466" s="789"/>
      <c r="B466" s="751"/>
      <c r="C466" s="751"/>
      <c r="D466" s="682"/>
      <c r="E466" s="682"/>
      <c r="F466" s="483"/>
      <c r="G466" s="486"/>
      <c r="H466" s="487"/>
      <c r="I466" s="487"/>
      <c r="J466" s="463"/>
      <c r="K466" s="487"/>
      <c r="L466" s="486"/>
      <c r="M466" s="464"/>
      <c r="N466" s="486"/>
      <c r="O466" s="486"/>
      <c r="P466" s="486"/>
      <c r="Q466" s="411"/>
      <c r="R466" s="487"/>
      <c r="S466" s="455"/>
      <c r="T466" s="487"/>
      <c r="U466" s="455"/>
      <c r="V466" s="487"/>
      <c r="W466" s="455"/>
      <c r="X466" s="464"/>
      <c r="Y466" s="455"/>
      <c r="Z466" s="455"/>
      <c r="AA466" s="464"/>
      <c r="AB466" s="285">
        <v>4</v>
      </c>
      <c r="AC466" s="253" t="s">
        <v>1750</v>
      </c>
      <c r="AD466" s="239">
        <v>2</v>
      </c>
      <c r="AE466" s="263" t="s">
        <v>1751</v>
      </c>
      <c r="AF466" s="255" t="str">
        <f t="shared" si="29"/>
        <v>Impacto</v>
      </c>
      <c r="AG466" s="249" t="s">
        <v>1656</v>
      </c>
      <c r="AH466" s="241">
        <f t="shared" si="28"/>
        <v>0.1</v>
      </c>
      <c r="AI466" s="249" t="s">
        <v>710</v>
      </c>
      <c r="AJ466" s="241">
        <f t="shared" si="30"/>
        <v>0.25</v>
      </c>
      <c r="AK466" s="247">
        <f t="shared" si="31"/>
        <v>0.35</v>
      </c>
      <c r="AL466" s="256">
        <f>IFERROR(IF(AND(AF465="Probabilidad",AF466="Probabilidad"),(AL465-(+AL465*AK466)),IF(AND(AF465="Impacto",AF466="Probabilidad"),(AL464-(+AL464*AK466)),IF(AF466="Impacto",AL465,""))),"")</f>
        <v>0.16800000000000001</v>
      </c>
      <c r="AM466" s="256">
        <f>IFERROR(IF(AND(AF465="Impacto",AF466="Impacto"),(AM465-(+AM465*AK466)),IF(AND(AF465="Probabilidad",AF466="Impacto"),(AM464-(+AM464*AK466)),IF(AF466="Probabilidad",AM465,""))),"")</f>
        <v>0.13</v>
      </c>
      <c r="AN466" s="249" t="s">
        <v>99</v>
      </c>
      <c r="AO466" s="249" t="s">
        <v>100</v>
      </c>
      <c r="AP466" s="249" t="s">
        <v>101</v>
      </c>
      <c r="AQ466" s="487"/>
      <c r="AR466" s="463"/>
      <c r="AS466" s="463"/>
      <c r="AT466" s="464"/>
      <c r="AU466" s="463"/>
      <c r="AV466" s="463"/>
      <c r="AW466" s="464"/>
      <c r="AX466" s="464"/>
      <c r="AY466" s="464"/>
      <c r="AZ466" s="487"/>
      <c r="BA466" s="486"/>
      <c r="BB466" s="486"/>
      <c r="BC466" s="486"/>
      <c r="BD466" s="486"/>
      <c r="BE466" s="486"/>
      <c r="BF466" s="486"/>
      <c r="BG466" s="486"/>
      <c r="BH466" s="411"/>
      <c r="BI466" s="411"/>
      <c r="BJ466" s="411"/>
      <c r="BK466" s="411"/>
      <c r="BL466" s="411"/>
      <c r="BM466" s="486"/>
      <c r="BN466" s="486"/>
      <c r="BO466" s="764"/>
    </row>
    <row r="467" spans="1:67" ht="89.25">
      <c r="A467" s="789"/>
      <c r="B467" s="751"/>
      <c r="C467" s="751"/>
      <c r="D467" s="682" t="s">
        <v>1470</v>
      </c>
      <c r="E467" s="682" t="s">
        <v>363</v>
      </c>
      <c r="F467" s="483">
        <v>9</v>
      </c>
      <c r="G467" s="486" t="s">
        <v>1914</v>
      </c>
      <c r="H467" s="487" t="s">
        <v>1472</v>
      </c>
      <c r="I467" s="487" t="s">
        <v>1473</v>
      </c>
      <c r="J467" s="463" t="s">
        <v>1915</v>
      </c>
      <c r="K467" s="487" t="s">
        <v>192</v>
      </c>
      <c r="L467" s="486" t="s">
        <v>408</v>
      </c>
      <c r="M467" s="464" t="s">
        <v>1475</v>
      </c>
      <c r="N467" s="591" t="s">
        <v>1476</v>
      </c>
      <c r="O467" s="591" t="s">
        <v>1916</v>
      </c>
      <c r="P467" s="486" t="s">
        <v>114</v>
      </c>
      <c r="Q467" s="411" t="s">
        <v>114</v>
      </c>
      <c r="R467" s="487" t="s">
        <v>91</v>
      </c>
      <c r="S467" s="455">
        <f>IF(R467="Muy Alta",100%,IF(R467="Alta",80%,IF(R467="Media",60%,IF(R467="Baja",40%,IF(R467="Muy Baja",20%,"")))))</f>
        <v>0.6</v>
      </c>
      <c r="T467" s="487" t="s">
        <v>125</v>
      </c>
      <c r="U467" s="455">
        <f>IF(T467="Catastrófico",100%,IF(T467="Mayor",80%,IF(T467="Moderado",60%,IF(T467="Menor",40%,IF(T467="Leve",20%,"")))))</f>
        <v>0.2</v>
      </c>
      <c r="V467" s="487" t="s">
        <v>195</v>
      </c>
      <c r="W467" s="455">
        <f>IF(V467="Catastrófico",100%,IF(V467="Mayor",80%,IF(V467="Moderado",60%,IF(V467="Menor",40%,IF(V467="Leve",20%,"")))))</f>
        <v>0.4</v>
      </c>
      <c r="X467" s="464" t="str">
        <f>IF(Y467=100%,"Catastrófico",IF(Y467=80%,"Mayor",IF(Y467=60%,"Moderado",IF(Y467=40%,"Menor",IF(Y467=20%,"Leve","")))))</f>
        <v>Menor</v>
      </c>
      <c r="Y467" s="455">
        <f>IF(AND(U467="",W467=""),"",MAX(U467,W467))</f>
        <v>0.4</v>
      </c>
      <c r="Z467" s="455" t="str">
        <f>CONCATENATE(R467,X467)</f>
        <v>MediaMenor</v>
      </c>
      <c r="AA467" s="464" t="str">
        <f>IF(Z467="Muy AltaLeve","Alto",IF(Z467="Muy AltaMenor","Alto",IF(Z467="Muy AltaModerado","Alto",IF(Z467="Muy AltaMayor","Alto",IF(Z467="Muy AltaCatastrófico","Extremo",IF(Z467="AltaLeve","Moderado",IF(Z467="AltaMenor","Moderado",IF(Z467="AltaModerado","Alto",IF(Z467="AltaMayor","Alto",IF(Z467="AltaCatastrófico","Extremo",IF(Z467="MediaLeve","Moderado",IF(Z467="MediaMenor","Moderado",IF(Z467="MediaModerado","Moderado",IF(Z467="MediaMayor","Alto",IF(Z467="MediaCatastrófico","Extremo",IF(Z467="BajaLeve","Bajo",IF(Z467="BajaMenor","Moderado",IF(Z467="BajaModerado","Moderado",IF(Z467="BajaMayor","Alto",IF(Z467="BajaCatastrófico","Extremo",IF(Z467="Muy BajaLeve","Bajo",IF(Z467="Muy BajaMenor","Bajo",IF(Z467="Muy BajaModerado","Moderado",IF(Z467="Muy BajaMayor","Alto",IF(Z467="Muy BajaCatastrófico","Extremo","")))))))))))))))))))))))))</f>
        <v>Moderado</v>
      </c>
      <c r="AB467" s="285">
        <v>1</v>
      </c>
      <c r="AC467" s="244" t="s">
        <v>1479</v>
      </c>
      <c r="AD467" s="239">
        <v>1</v>
      </c>
      <c r="AE467" s="263" t="s">
        <v>1481</v>
      </c>
      <c r="AF467" s="255" t="str">
        <f t="shared" si="29"/>
        <v>Probabilidad</v>
      </c>
      <c r="AG467" s="249" t="s">
        <v>97</v>
      </c>
      <c r="AH467" s="241">
        <f t="shared" si="28"/>
        <v>0.25</v>
      </c>
      <c r="AI467" s="249" t="s">
        <v>98</v>
      </c>
      <c r="AJ467" s="241">
        <f t="shared" si="30"/>
        <v>0.15</v>
      </c>
      <c r="AK467" s="247">
        <f t="shared" si="31"/>
        <v>0.4</v>
      </c>
      <c r="AL467" s="256">
        <f>IFERROR(IF(AF467="Probabilidad",(S467-(+S467*AK467)),IF(AF467="Impacto",S467,"")),"")</f>
        <v>0.36</v>
      </c>
      <c r="AM467" s="256">
        <f>IFERROR(IF(AF467="Impacto",(Y467-(+Y467*AK467)),IF(AF467="Probabilidad",Y467,"")),"")</f>
        <v>0.4</v>
      </c>
      <c r="AN467" s="249" t="s">
        <v>99</v>
      </c>
      <c r="AO467" s="249" t="s">
        <v>100</v>
      </c>
      <c r="AP467" s="249" t="s">
        <v>101</v>
      </c>
      <c r="AQ467" s="487" t="s">
        <v>2455</v>
      </c>
      <c r="AR467" s="462">
        <f>S467</f>
        <v>0.6</v>
      </c>
      <c r="AS467" s="462">
        <f>IF(AL467="","",MIN(AL467:AL469))</f>
        <v>0.216</v>
      </c>
      <c r="AT467" s="464" t="str">
        <f>IFERROR(IF(AS467="","",IF(AS467&lt;=0.2,"Muy Baja",IF(AS467&lt;=0.4,"Baja",IF(AS467&lt;=0.6,"Media",IF(AS467&lt;=0.8,"Alta","Muy Alta"))))),"")</f>
        <v>Baja</v>
      </c>
      <c r="AU467" s="462">
        <f>Y467</f>
        <v>0.4</v>
      </c>
      <c r="AV467" s="462">
        <f>IF(AM467="","",MIN(AM467:AM469))</f>
        <v>0.30000000000000004</v>
      </c>
      <c r="AW467" s="464" t="str">
        <f>IFERROR(IF(AV467="","",IF(AV467&lt;=0.2,"Leve",IF(AV467&lt;=0.4,"Menor",IF(AV467&lt;=0.6,"Moderado",IF(AV467&lt;=0.8,"Mayor","Catastrófico"))))),"")</f>
        <v>Menor</v>
      </c>
      <c r="AX467" s="464" t="str">
        <f>AA467</f>
        <v>Moderado</v>
      </c>
      <c r="AY467" s="464" t="str">
        <f>IFERROR(IF(OR(AND(AT467="Muy Baja",AW467="Leve"),AND(AT467="Muy Baja",AW467="Menor"),AND(AT467="Baja",AW467="Leve")),"Bajo",IF(OR(AND(AT467="Muy baja",AW467="Moderado"),AND(AT467="Baja",AW467="Menor"),AND(AT467="Baja",AW467="Moderado"),AND(AT467="Media",AW467="Leve"),AND(AT467="Media",AW467="Menor"),AND(AT467="Media",AW467="Moderado"),AND(AT467="Alta",AW467="Leve"),AND(AT467="Alta",AW467="Menor")),"Moderado",IF(OR(AND(AT467="Muy Baja",AW467="Mayor"),AND(AT467="Baja",AW467="Mayor"),AND(AT467="Media",AW467="Mayor"),AND(AT467="Alta",AW467="Moderado"),AND(AT467="Alta",AW467="Mayor"),AND(AT467="Muy Alta",AW467="Leve"),AND(AT467="Muy Alta",AW467="Menor"),AND(AT467="Muy Alta",AW467="Moderado"),AND(AT467="Muy Alta",AW467="Mayor")),"Alto",IF(OR(AND(AT467="Muy Baja",AW467="Catastrófico"),AND(AT467="Baja",AW467="Catastrófico"),AND(AT467="Media",AW467="Catastrófico"),AND(AT467="Alta",AW467="Catastrófico"),AND(AT467="Muy Alta",AW467="Catastrófico")),"Extremo","")))),"")</f>
        <v>Moderado</v>
      </c>
      <c r="AZ467" s="487" t="s">
        <v>105</v>
      </c>
      <c r="BA467" s="486" t="s">
        <v>2497</v>
      </c>
      <c r="BB467" s="486" t="s">
        <v>2465</v>
      </c>
      <c r="BC467" s="486" t="s">
        <v>1277</v>
      </c>
      <c r="BD467" s="486" t="s">
        <v>2466</v>
      </c>
      <c r="BE467" s="724">
        <v>45657</v>
      </c>
      <c r="BF467" s="486" t="s">
        <v>2498</v>
      </c>
      <c r="BG467" s="486" t="s">
        <v>2499</v>
      </c>
      <c r="BH467" s="411">
        <v>0.25</v>
      </c>
      <c r="BI467" s="411"/>
      <c r="BJ467" s="411"/>
      <c r="BK467" s="411"/>
      <c r="BL467" s="411" t="s">
        <v>114</v>
      </c>
      <c r="BM467" s="486" t="s">
        <v>113</v>
      </c>
      <c r="BN467" s="486" t="s">
        <v>114</v>
      </c>
      <c r="BO467" s="764" t="s">
        <v>114</v>
      </c>
    </row>
    <row r="468" spans="1:67" ht="70.5">
      <c r="A468" s="789"/>
      <c r="B468" s="751"/>
      <c r="C468" s="751"/>
      <c r="D468" s="682"/>
      <c r="E468" s="682"/>
      <c r="F468" s="483"/>
      <c r="G468" s="486"/>
      <c r="H468" s="487"/>
      <c r="I468" s="487"/>
      <c r="J468" s="463"/>
      <c r="K468" s="487"/>
      <c r="L468" s="486"/>
      <c r="M468" s="464"/>
      <c r="N468" s="591"/>
      <c r="O468" s="591"/>
      <c r="P468" s="486"/>
      <c r="Q468" s="411"/>
      <c r="R468" s="487"/>
      <c r="S468" s="455"/>
      <c r="T468" s="487"/>
      <c r="U468" s="455"/>
      <c r="V468" s="487"/>
      <c r="W468" s="455"/>
      <c r="X468" s="464"/>
      <c r="Y468" s="455"/>
      <c r="Z468" s="455"/>
      <c r="AA468" s="464"/>
      <c r="AB468" s="285">
        <v>2</v>
      </c>
      <c r="AC468" s="244" t="s">
        <v>1483</v>
      </c>
      <c r="AD468" s="239">
        <v>1</v>
      </c>
      <c r="AE468" s="263" t="s">
        <v>1484</v>
      </c>
      <c r="AF468" s="255" t="str">
        <f t="shared" si="29"/>
        <v>Impacto</v>
      </c>
      <c r="AG468" s="249" t="s">
        <v>294</v>
      </c>
      <c r="AH468" s="241">
        <f t="shared" si="28"/>
        <v>0.1</v>
      </c>
      <c r="AI468" s="249" t="s">
        <v>98</v>
      </c>
      <c r="AJ468" s="241">
        <f t="shared" si="30"/>
        <v>0.15</v>
      </c>
      <c r="AK468" s="247">
        <f t="shared" si="31"/>
        <v>0.25</v>
      </c>
      <c r="AL468" s="256">
        <f>IFERROR(IF(AND(AF467="Probabilidad",AF468="Probabilidad"),(AL467-(+AL467*AK468)),IF(AF468="Probabilidad",(S467-(+S467*AK468)),IF(AF468="Impacto",AL467,""))),"")</f>
        <v>0.36</v>
      </c>
      <c r="AM468" s="256">
        <f>IFERROR(IF(AND(AF467="Impacto",AF468="Impacto"),(AM467-(+AM467*AK468)),IF(AF468="Impacto",(Y467-(Y467*AK468)),IF(AF468="Probabilidad",AM467,""))),"")</f>
        <v>0.30000000000000004</v>
      </c>
      <c r="AN468" s="249" t="s">
        <v>99</v>
      </c>
      <c r="AO468" s="249" t="s">
        <v>100</v>
      </c>
      <c r="AP468" s="249" t="s">
        <v>101</v>
      </c>
      <c r="AQ468" s="487"/>
      <c r="AR468" s="463"/>
      <c r="AS468" s="463"/>
      <c r="AT468" s="464"/>
      <c r="AU468" s="463"/>
      <c r="AV468" s="463"/>
      <c r="AW468" s="464"/>
      <c r="AX468" s="464"/>
      <c r="AY468" s="464"/>
      <c r="AZ468" s="487" t="s">
        <v>132</v>
      </c>
      <c r="BA468" s="486"/>
      <c r="BB468" s="486"/>
      <c r="BC468" s="486"/>
      <c r="BD468" s="486"/>
      <c r="BE468" s="724"/>
      <c r="BF468" s="486"/>
      <c r="BG468" s="486"/>
      <c r="BH468" s="411"/>
      <c r="BI468" s="411"/>
      <c r="BJ468" s="411"/>
      <c r="BK468" s="411"/>
      <c r="BL468" s="411"/>
      <c r="BM468" s="486"/>
      <c r="BN468" s="486"/>
      <c r="BO468" s="764"/>
    </row>
    <row r="469" spans="1:67" ht="150">
      <c r="A469" s="789"/>
      <c r="B469" s="751"/>
      <c r="C469" s="751"/>
      <c r="D469" s="682"/>
      <c r="E469" s="682"/>
      <c r="F469" s="483"/>
      <c r="G469" s="486"/>
      <c r="H469" s="487"/>
      <c r="I469" s="487"/>
      <c r="J469" s="463"/>
      <c r="K469" s="487"/>
      <c r="L469" s="486"/>
      <c r="M469" s="464"/>
      <c r="N469" s="591"/>
      <c r="O469" s="591"/>
      <c r="P469" s="486"/>
      <c r="Q469" s="411"/>
      <c r="R469" s="487"/>
      <c r="S469" s="455"/>
      <c r="T469" s="487"/>
      <c r="U469" s="455"/>
      <c r="V469" s="487"/>
      <c r="W469" s="455"/>
      <c r="X469" s="464"/>
      <c r="Y469" s="455"/>
      <c r="Z469" s="455"/>
      <c r="AA469" s="464"/>
      <c r="AB469" s="285">
        <v>3</v>
      </c>
      <c r="AC469" s="252" t="s">
        <v>1485</v>
      </c>
      <c r="AD469" s="239">
        <v>2</v>
      </c>
      <c r="AE469" s="263" t="s">
        <v>1486</v>
      </c>
      <c r="AF469" s="255" t="str">
        <f t="shared" si="29"/>
        <v>Probabilidad</v>
      </c>
      <c r="AG469" s="249" t="s">
        <v>97</v>
      </c>
      <c r="AH469" s="241">
        <f t="shared" si="28"/>
        <v>0.25</v>
      </c>
      <c r="AI469" s="249" t="s">
        <v>98</v>
      </c>
      <c r="AJ469" s="241">
        <f t="shared" si="30"/>
        <v>0.15</v>
      </c>
      <c r="AK469" s="247">
        <f t="shared" si="31"/>
        <v>0.4</v>
      </c>
      <c r="AL469" s="256">
        <f>IFERROR(IF(AND(AF468="Probabilidad",AF469="Probabilidad"),(AL468-(+AL468*AK469)),IF(AND(AF468="Impacto",AF469="Probabilidad"),(AL467-(+AL467*AK469)),IF(AF469="Impacto",AL468,""))),"")</f>
        <v>0.216</v>
      </c>
      <c r="AM469" s="256">
        <f>IFERROR(IF(AND(AF468="Impacto",AF469="Impacto"),(AM468-(+AM468*AK469)),IF(AND(AF468="Probabilidad",AF469="Impacto"),(AM467-(+AM467*AK469)),IF(AF469="Probabilidad",AM468,""))),"")</f>
        <v>0.30000000000000004</v>
      </c>
      <c r="AN469" s="249" t="s">
        <v>99</v>
      </c>
      <c r="AO469" s="249" t="s">
        <v>100</v>
      </c>
      <c r="AP469" s="249" t="s">
        <v>101</v>
      </c>
      <c r="AQ469" s="487"/>
      <c r="AR469" s="463"/>
      <c r="AS469" s="463"/>
      <c r="AT469" s="464"/>
      <c r="AU469" s="463"/>
      <c r="AV469" s="463"/>
      <c r="AW469" s="464"/>
      <c r="AX469" s="464"/>
      <c r="AY469" s="464"/>
      <c r="AZ469" s="487" t="s">
        <v>132</v>
      </c>
      <c r="BA469" s="486"/>
      <c r="BB469" s="486"/>
      <c r="BC469" s="486"/>
      <c r="BD469" s="486"/>
      <c r="BE469" s="724"/>
      <c r="BF469" s="486"/>
      <c r="BG469" s="486"/>
      <c r="BH469" s="411"/>
      <c r="BI469" s="411"/>
      <c r="BJ469" s="411"/>
      <c r="BK469" s="411"/>
      <c r="BL469" s="411"/>
      <c r="BM469" s="486"/>
      <c r="BN469" s="486"/>
      <c r="BO469" s="764"/>
    </row>
    <row r="470" spans="1:67" ht="89.25">
      <c r="A470" s="789"/>
      <c r="B470" s="751"/>
      <c r="C470" s="751"/>
      <c r="D470" s="682" t="s">
        <v>1470</v>
      </c>
      <c r="E470" s="682" t="s">
        <v>363</v>
      </c>
      <c r="F470" s="483">
        <v>10</v>
      </c>
      <c r="G470" s="486" t="s">
        <v>1914</v>
      </c>
      <c r="H470" s="487" t="s">
        <v>1472</v>
      </c>
      <c r="I470" s="487" t="s">
        <v>1487</v>
      </c>
      <c r="J470" s="463" t="s">
        <v>1926</v>
      </c>
      <c r="K470" s="487" t="s">
        <v>192</v>
      </c>
      <c r="L470" s="486" t="s">
        <v>408</v>
      </c>
      <c r="M470" s="464" t="s">
        <v>1475</v>
      </c>
      <c r="N470" s="591" t="s">
        <v>1489</v>
      </c>
      <c r="O470" s="591" t="s">
        <v>1490</v>
      </c>
      <c r="P470" s="486" t="s">
        <v>114</v>
      </c>
      <c r="Q470" s="411" t="s">
        <v>114</v>
      </c>
      <c r="R470" s="487" t="s">
        <v>91</v>
      </c>
      <c r="S470" s="455">
        <f>IF(R470="Muy Alta",100%,IF(R470="Alta",80%,IF(R470="Media",60%,IF(R470="Baja",40%,IF(R470="Muy Baja",20%,"")))))</f>
        <v>0.6</v>
      </c>
      <c r="T470" s="487" t="s">
        <v>125</v>
      </c>
      <c r="U470" s="455">
        <f>IF(T470="Catastrófico",100%,IF(T470="Mayor",80%,IF(T470="Moderado",60%,IF(T470="Menor",40%,IF(T470="Leve",20%,"")))))</f>
        <v>0.2</v>
      </c>
      <c r="V470" s="487" t="s">
        <v>195</v>
      </c>
      <c r="W470" s="455">
        <f>IF(V470="Catastrófico",100%,IF(V470="Mayor",80%,IF(V470="Moderado",60%,IF(V470="Menor",40%,IF(V470="Leve",20%,"")))))</f>
        <v>0.4</v>
      </c>
      <c r="X470" s="464" t="str">
        <f>IF(Y470=100%,"Catastrófico",IF(Y470=80%,"Mayor",IF(Y470=60%,"Moderado",IF(Y470=40%,"Menor",IF(Y470=20%,"Leve","")))))</f>
        <v>Menor</v>
      </c>
      <c r="Y470" s="455">
        <f>IF(AND(U470="",W470=""),"",MAX(U470,W470))</f>
        <v>0.4</v>
      </c>
      <c r="Z470" s="455" t="str">
        <f>CONCATENATE(R470,X470)</f>
        <v>MediaMenor</v>
      </c>
      <c r="AA470" s="464" t="str">
        <f>IF(Z470="Muy AltaLeve","Alto",IF(Z470="Muy AltaMenor","Alto",IF(Z470="Muy AltaModerado","Alto",IF(Z470="Muy AltaMayor","Alto",IF(Z470="Muy AltaCatastrófico","Extremo",IF(Z470="AltaLeve","Moderado",IF(Z470="AltaMenor","Moderado",IF(Z470="AltaModerado","Alto",IF(Z470="AltaMayor","Alto",IF(Z470="AltaCatastrófico","Extremo",IF(Z470="MediaLeve","Moderado",IF(Z470="MediaMenor","Moderado",IF(Z470="MediaModerado","Moderado",IF(Z470="MediaMayor","Alto",IF(Z470="MediaCatastrófico","Extremo",IF(Z470="BajaLeve","Bajo",IF(Z470="BajaMenor","Moderado",IF(Z470="BajaModerado","Moderado",IF(Z470="BajaMayor","Alto",IF(Z470="BajaCatastrófico","Extremo",IF(Z470="Muy BajaLeve","Bajo",IF(Z470="Muy BajaMenor","Bajo",IF(Z470="Muy BajaModerado","Moderado",IF(Z470="Muy BajaMayor","Alto",IF(Z470="Muy BajaCatastrófico","Extremo","")))))))))))))))))))))))))</f>
        <v>Moderado</v>
      </c>
      <c r="AB470" s="285">
        <v>1</v>
      </c>
      <c r="AC470" s="253" t="s">
        <v>1491</v>
      </c>
      <c r="AD470" s="239">
        <v>1</v>
      </c>
      <c r="AE470" s="263" t="s">
        <v>1481</v>
      </c>
      <c r="AF470" s="255" t="str">
        <f t="shared" si="29"/>
        <v>Probabilidad</v>
      </c>
      <c r="AG470" s="249" t="s">
        <v>97</v>
      </c>
      <c r="AH470" s="241">
        <f t="shared" si="28"/>
        <v>0.25</v>
      </c>
      <c r="AI470" s="249" t="s">
        <v>98</v>
      </c>
      <c r="AJ470" s="241">
        <f t="shared" si="30"/>
        <v>0.15</v>
      </c>
      <c r="AK470" s="247">
        <f t="shared" si="31"/>
        <v>0.4</v>
      </c>
      <c r="AL470" s="256">
        <f>IFERROR(IF(AF470="Probabilidad",(S470-(+S470*AK470)),IF(AF470="Impacto",S470,"")),"")</f>
        <v>0.36</v>
      </c>
      <c r="AM470" s="256">
        <f>IFERROR(IF(AF470="Impacto",(Y470-(+Y470*AK470)),IF(AF470="Probabilidad",Y470,"")),"")</f>
        <v>0.4</v>
      </c>
      <c r="AN470" s="249" t="s">
        <v>99</v>
      </c>
      <c r="AO470" s="249" t="s">
        <v>100</v>
      </c>
      <c r="AP470" s="249" t="s">
        <v>101</v>
      </c>
      <c r="AQ470" s="487" t="s">
        <v>2500</v>
      </c>
      <c r="AR470" s="462">
        <f>S470</f>
        <v>0.6</v>
      </c>
      <c r="AS470" s="462">
        <f>IF(AL470="","",MIN(AL470:AL474))</f>
        <v>0.12959999999999999</v>
      </c>
      <c r="AT470" s="464" t="str">
        <f>IFERROR(IF(AS470="","",IF(AS470&lt;=0.2,"Muy Baja",IF(AS470&lt;=0.4,"Baja",IF(AS470&lt;=0.6,"Media",IF(AS470&lt;=0.8,"Alta","Muy Alta"))))),"")</f>
        <v>Muy Baja</v>
      </c>
      <c r="AU470" s="462">
        <f>Y470</f>
        <v>0.4</v>
      </c>
      <c r="AV470" s="462">
        <f>IF(AM470="","",MIN(AM470:AM474))</f>
        <v>0.22500000000000003</v>
      </c>
      <c r="AW470" s="464" t="str">
        <f>IFERROR(IF(AV470="","",IF(AV470&lt;=0.2,"Leve",IF(AV470&lt;=0.4,"Menor",IF(AV470&lt;=0.6,"Moderado",IF(AV470&lt;=0.8,"Mayor","Catastrófico"))))),"")</f>
        <v>Menor</v>
      </c>
      <c r="AX470" s="464" t="str">
        <f>AA470</f>
        <v>Moderado</v>
      </c>
      <c r="AY470" s="464" t="str">
        <f>IFERROR(IF(OR(AND(AT470="Muy Baja",AW470="Leve"),AND(AT470="Muy Baja",AW470="Menor"),AND(AT470="Baja",AW470="Leve")),"Bajo",IF(OR(AND(AT470="Muy baja",AW470="Moderado"),AND(AT470="Baja",AW470="Menor"),AND(AT470="Baja",AW470="Moderado"),AND(AT470="Media",AW470="Leve"),AND(AT470="Media",AW470="Menor"),AND(AT470="Media",AW470="Moderado"),AND(AT470="Alta",AW470="Leve"),AND(AT470="Alta",AW470="Menor")),"Moderado",IF(OR(AND(AT470="Muy Baja",AW470="Mayor"),AND(AT470="Baja",AW470="Mayor"),AND(AT470="Media",AW470="Mayor"),AND(AT470="Alta",AW470="Moderado"),AND(AT470="Alta",AW470="Mayor"),AND(AT470="Muy Alta",AW470="Leve"),AND(AT470="Muy Alta",AW470="Menor"),AND(AT470="Muy Alta",AW470="Moderado"),AND(AT470="Muy Alta",AW470="Mayor")),"Alto",IF(OR(AND(AT470="Muy Baja",AW470="Catastrófico"),AND(AT470="Baja",AW470="Catastrófico"),AND(AT470="Media",AW470="Catastrófico"),AND(AT470="Alta",AW470="Catastrófico"),AND(AT470="Muy Alta",AW470="Catastrófico")),"Extremo","")))),"")</f>
        <v>Bajo</v>
      </c>
      <c r="AZ470" s="487" t="s">
        <v>132</v>
      </c>
      <c r="BA470" s="486" t="s">
        <v>114</v>
      </c>
      <c r="BB470" s="486" t="s">
        <v>114</v>
      </c>
      <c r="BC470" s="486" t="s">
        <v>114</v>
      </c>
      <c r="BD470" s="486" t="s">
        <v>114</v>
      </c>
      <c r="BE470" s="486" t="s">
        <v>114</v>
      </c>
      <c r="BF470" s="486"/>
      <c r="BG470" s="486"/>
      <c r="BH470" s="411" t="s">
        <v>114</v>
      </c>
      <c r="BI470" s="411"/>
      <c r="BJ470" s="411"/>
      <c r="BK470" s="411"/>
      <c r="BL470" s="411" t="s">
        <v>114</v>
      </c>
      <c r="BM470" s="486" t="s">
        <v>113</v>
      </c>
      <c r="BN470" s="486" t="s">
        <v>114</v>
      </c>
      <c r="BO470" s="764" t="s">
        <v>114</v>
      </c>
    </row>
    <row r="471" spans="1:67" ht="75.75" customHeight="1">
      <c r="A471" s="789"/>
      <c r="B471" s="751"/>
      <c r="C471" s="751"/>
      <c r="D471" s="682"/>
      <c r="E471" s="682"/>
      <c r="F471" s="483"/>
      <c r="G471" s="486"/>
      <c r="H471" s="487"/>
      <c r="I471" s="487"/>
      <c r="J471" s="463"/>
      <c r="K471" s="487"/>
      <c r="L471" s="486"/>
      <c r="M471" s="464"/>
      <c r="N471" s="591"/>
      <c r="O471" s="591"/>
      <c r="P471" s="486"/>
      <c r="Q471" s="411"/>
      <c r="R471" s="487"/>
      <c r="S471" s="455"/>
      <c r="T471" s="487"/>
      <c r="U471" s="455"/>
      <c r="V471" s="487"/>
      <c r="W471" s="455"/>
      <c r="X471" s="464"/>
      <c r="Y471" s="455"/>
      <c r="Z471" s="455"/>
      <c r="AA471" s="464"/>
      <c r="AB471" s="285">
        <v>2</v>
      </c>
      <c r="AC471" s="253" t="s">
        <v>1483</v>
      </c>
      <c r="AD471" s="239">
        <v>2</v>
      </c>
      <c r="AE471" s="263" t="s">
        <v>1493</v>
      </c>
      <c r="AF471" s="255" t="str">
        <f t="shared" si="29"/>
        <v>Impacto</v>
      </c>
      <c r="AG471" s="249" t="s">
        <v>294</v>
      </c>
      <c r="AH471" s="241">
        <f t="shared" si="28"/>
        <v>0.1</v>
      </c>
      <c r="AI471" s="249" t="s">
        <v>98</v>
      </c>
      <c r="AJ471" s="241">
        <f t="shared" si="30"/>
        <v>0.15</v>
      </c>
      <c r="AK471" s="247">
        <f t="shared" si="31"/>
        <v>0.25</v>
      </c>
      <c r="AL471" s="256">
        <f>IFERROR(IF(AND(AF470="Probabilidad",AF471="Probabilidad"),(AL470-(+AL470*AK471)),IF(AF471="Probabilidad",(S470-(+S470*AK471)),IF(AF471="Impacto",AL470,""))),"")</f>
        <v>0.36</v>
      </c>
      <c r="AM471" s="256">
        <f>IFERROR(IF(AND(AF470="Impacto",AF471="Impacto"),(AM470-(+AM470*AK471)),IF(AF471="Impacto",(Y470-(Y470*AK471)),IF(AF471="Probabilidad",AM470,""))),"")</f>
        <v>0.30000000000000004</v>
      </c>
      <c r="AN471" s="249" t="s">
        <v>99</v>
      </c>
      <c r="AO471" s="249" t="s">
        <v>100</v>
      </c>
      <c r="AP471" s="249" t="s">
        <v>101</v>
      </c>
      <c r="AQ471" s="487"/>
      <c r="AR471" s="463"/>
      <c r="AS471" s="463"/>
      <c r="AT471" s="464"/>
      <c r="AU471" s="463"/>
      <c r="AV471" s="463"/>
      <c r="AW471" s="464"/>
      <c r="AX471" s="464"/>
      <c r="AY471" s="464"/>
      <c r="AZ471" s="487" t="s">
        <v>132</v>
      </c>
      <c r="BA471" s="486"/>
      <c r="BB471" s="486"/>
      <c r="BC471" s="486"/>
      <c r="BD471" s="486"/>
      <c r="BE471" s="486"/>
      <c r="BF471" s="486"/>
      <c r="BG471" s="486"/>
      <c r="BH471" s="411"/>
      <c r="BI471" s="411"/>
      <c r="BJ471" s="411"/>
      <c r="BK471" s="411"/>
      <c r="BL471" s="411"/>
      <c r="BM471" s="486"/>
      <c r="BN471" s="486"/>
      <c r="BO471" s="764"/>
    </row>
    <row r="472" spans="1:67" ht="75.75" customHeight="1">
      <c r="A472" s="789"/>
      <c r="B472" s="751"/>
      <c r="C472" s="751"/>
      <c r="D472" s="682"/>
      <c r="E472" s="682"/>
      <c r="F472" s="483"/>
      <c r="G472" s="486"/>
      <c r="H472" s="487"/>
      <c r="I472" s="487"/>
      <c r="J472" s="463"/>
      <c r="K472" s="487"/>
      <c r="L472" s="486"/>
      <c r="M472" s="464"/>
      <c r="N472" s="591"/>
      <c r="O472" s="591"/>
      <c r="P472" s="486"/>
      <c r="Q472" s="411"/>
      <c r="R472" s="487"/>
      <c r="S472" s="455"/>
      <c r="T472" s="487"/>
      <c r="U472" s="455"/>
      <c r="V472" s="487"/>
      <c r="W472" s="455"/>
      <c r="X472" s="464"/>
      <c r="Y472" s="455"/>
      <c r="Z472" s="455"/>
      <c r="AA472" s="464"/>
      <c r="AB472" s="285">
        <v>3</v>
      </c>
      <c r="AC472" s="253" t="s">
        <v>1927</v>
      </c>
      <c r="AD472" s="239">
        <v>1</v>
      </c>
      <c r="AE472" s="263" t="s">
        <v>1495</v>
      </c>
      <c r="AF472" s="255" t="str">
        <f t="shared" si="29"/>
        <v>Impacto</v>
      </c>
      <c r="AG472" s="249" t="s">
        <v>294</v>
      </c>
      <c r="AH472" s="241">
        <f t="shared" si="28"/>
        <v>0.1</v>
      </c>
      <c r="AI472" s="249" t="s">
        <v>98</v>
      </c>
      <c r="AJ472" s="241">
        <f t="shared" si="30"/>
        <v>0.15</v>
      </c>
      <c r="AK472" s="247">
        <f t="shared" si="31"/>
        <v>0.25</v>
      </c>
      <c r="AL472" s="256">
        <f>IFERROR(IF(AND(AF471="Probabilidad",AF472="Probabilidad"),(AL471-(+AL471*AK472)),IF(AND(AF471="Impacto",AF472="Probabilidad"),(AL470-(+AL470*AK472)),IF(AF472="Impacto",AL471,""))),"")</f>
        <v>0.36</v>
      </c>
      <c r="AM472" s="256">
        <f>IFERROR(IF(AND(AF471="Impacto",AF472="Impacto"),(AM471-(+AM471*AK472)),IF(AND(AF471="Probabilidad",AF472="Impacto"),(AM470-(+AM470*AK472)),IF(AF472="Probabilidad",AM471,""))),"")</f>
        <v>0.22500000000000003</v>
      </c>
      <c r="AN472" s="249" t="s">
        <v>99</v>
      </c>
      <c r="AO472" s="249" t="s">
        <v>100</v>
      </c>
      <c r="AP472" s="249" t="s">
        <v>101</v>
      </c>
      <c r="AQ472" s="487"/>
      <c r="AR472" s="463"/>
      <c r="AS472" s="463"/>
      <c r="AT472" s="464"/>
      <c r="AU472" s="463"/>
      <c r="AV472" s="463"/>
      <c r="AW472" s="464"/>
      <c r="AX472" s="464"/>
      <c r="AY472" s="464"/>
      <c r="AZ472" s="487" t="s">
        <v>132</v>
      </c>
      <c r="BA472" s="486"/>
      <c r="BB472" s="486"/>
      <c r="BC472" s="486"/>
      <c r="BD472" s="486"/>
      <c r="BE472" s="486"/>
      <c r="BF472" s="486"/>
      <c r="BG472" s="486"/>
      <c r="BH472" s="411"/>
      <c r="BI472" s="411"/>
      <c r="BJ472" s="411"/>
      <c r="BK472" s="411"/>
      <c r="BL472" s="411"/>
      <c r="BM472" s="486"/>
      <c r="BN472" s="486"/>
      <c r="BO472" s="764"/>
    </row>
    <row r="473" spans="1:67" ht="75.75" customHeight="1">
      <c r="A473" s="789"/>
      <c r="B473" s="751"/>
      <c r="C473" s="751"/>
      <c r="D473" s="682"/>
      <c r="E473" s="682"/>
      <c r="F473" s="483"/>
      <c r="G473" s="486"/>
      <c r="H473" s="487"/>
      <c r="I473" s="487"/>
      <c r="J473" s="463"/>
      <c r="K473" s="487"/>
      <c r="L473" s="486"/>
      <c r="M473" s="464"/>
      <c r="N473" s="591"/>
      <c r="O473" s="591"/>
      <c r="P473" s="486"/>
      <c r="Q473" s="411"/>
      <c r="R473" s="487"/>
      <c r="S473" s="455"/>
      <c r="T473" s="487"/>
      <c r="U473" s="455"/>
      <c r="V473" s="487"/>
      <c r="W473" s="455"/>
      <c r="X473" s="464"/>
      <c r="Y473" s="455"/>
      <c r="Z473" s="455"/>
      <c r="AA473" s="464"/>
      <c r="AB473" s="285">
        <v>4</v>
      </c>
      <c r="AC473" s="257" t="s">
        <v>1496</v>
      </c>
      <c r="AD473" s="239">
        <v>2</v>
      </c>
      <c r="AE473" s="317" t="s">
        <v>1497</v>
      </c>
      <c r="AF473" s="255" t="str">
        <f t="shared" si="29"/>
        <v>Probabilidad</v>
      </c>
      <c r="AG473" s="249" t="s">
        <v>97</v>
      </c>
      <c r="AH473" s="241">
        <f t="shared" si="28"/>
        <v>0.25</v>
      </c>
      <c r="AI473" s="249" t="s">
        <v>98</v>
      </c>
      <c r="AJ473" s="241">
        <f t="shared" si="30"/>
        <v>0.15</v>
      </c>
      <c r="AK473" s="247">
        <f t="shared" si="31"/>
        <v>0.4</v>
      </c>
      <c r="AL473" s="256">
        <f>IFERROR(IF(AND(AF472="Probabilidad",AF473="Probabilidad"),(AL472-(+AL472*AK473)),IF(AND(AF472="Impacto",AF473="Probabilidad"),(AL471-(+AL471*AK473)),IF(AF473="Impacto",AL472,""))),"")</f>
        <v>0.216</v>
      </c>
      <c r="AM473" s="256">
        <f>IFERROR(IF(AND(AF472="Impacto",AF473="Impacto"),(AM472-(+AM472*AK473)),IF(AND(AF472="Probabilidad",AF473="Impacto"),(AM471-(+AM471*AK473)),IF(AF473="Probabilidad",AM472,""))),"")</f>
        <v>0.22500000000000003</v>
      </c>
      <c r="AN473" s="249" t="s">
        <v>99</v>
      </c>
      <c r="AO473" s="249" t="s">
        <v>100</v>
      </c>
      <c r="AP473" s="249" t="s">
        <v>101</v>
      </c>
      <c r="AQ473" s="487"/>
      <c r="AR473" s="463"/>
      <c r="AS473" s="463"/>
      <c r="AT473" s="464"/>
      <c r="AU473" s="463"/>
      <c r="AV473" s="463"/>
      <c r="AW473" s="464"/>
      <c r="AX473" s="464"/>
      <c r="AY473" s="464"/>
      <c r="AZ473" s="487" t="s">
        <v>132</v>
      </c>
      <c r="BA473" s="486"/>
      <c r="BB473" s="486"/>
      <c r="BC473" s="486"/>
      <c r="BD473" s="486"/>
      <c r="BE473" s="486"/>
      <c r="BF473" s="486"/>
      <c r="BG473" s="486"/>
      <c r="BH473" s="411"/>
      <c r="BI473" s="411"/>
      <c r="BJ473" s="411"/>
      <c r="BK473" s="411"/>
      <c r="BL473" s="411"/>
      <c r="BM473" s="486"/>
      <c r="BN473" s="486"/>
      <c r="BO473" s="764"/>
    </row>
    <row r="474" spans="1:67" ht="165.75" thickBot="1">
      <c r="A474" s="790"/>
      <c r="B474" s="770"/>
      <c r="C474" s="770"/>
      <c r="D474" s="761"/>
      <c r="E474" s="761"/>
      <c r="F474" s="469"/>
      <c r="G474" s="504"/>
      <c r="H474" s="452"/>
      <c r="I474" s="452"/>
      <c r="J474" s="472"/>
      <c r="K474" s="452"/>
      <c r="L474" s="504"/>
      <c r="M474" s="756"/>
      <c r="N474" s="787"/>
      <c r="O474" s="787"/>
      <c r="P474" s="504"/>
      <c r="Q474" s="412"/>
      <c r="R474" s="452"/>
      <c r="S474" s="760"/>
      <c r="T474" s="452"/>
      <c r="U474" s="760"/>
      <c r="V474" s="452"/>
      <c r="W474" s="760"/>
      <c r="X474" s="756"/>
      <c r="Y474" s="760"/>
      <c r="Z474" s="760"/>
      <c r="AA474" s="756"/>
      <c r="AB474" s="165">
        <v>5</v>
      </c>
      <c r="AC474" s="223" t="s">
        <v>1498</v>
      </c>
      <c r="AD474" s="131">
        <v>2</v>
      </c>
      <c r="AE474" s="223" t="s">
        <v>1486</v>
      </c>
      <c r="AF474" s="166" t="str">
        <f t="shared" si="29"/>
        <v>Probabilidad</v>
      </c>
      <c r="AG474" s="154" t="s">
        <v>97</v>
      </c>
      <c r="AH474" s="214">
        <f t="shared" si="28"/>
        <v>0.25</v>
      </c>
      <c r="AI474" s="154" t="s">
        <v>98</v>
      </c>
      <c r="AJ474" s="214">
        <f t="shared" si="30"/>
        <v>0.15</v>
      </c>
      <c r="AK474" s="152">
        <f t="shared" si="31"/>
        <v>0.4</v>
      </c>
      <c r="AL474" s="167">
        <f>IFERROR(IF(AND(AF473="Probabilidad",AF474="Probabilidad"),(AL473-(+AL473*AK474)),IF(AND(AF473="Impacto",AF474="Probabilidad"),(AL472-(+AL472*AK474)),IF(AF474="Impacto",AL473,""))),"")</f>
        <v>0.12959999999999999</v>
      </c>
      <c r="AM474" s="167">
        <f>IFERROR(IF(AND(AF473="Impacto",AF474="Impacto"),(AM473-(+AM473*AK474)),IF(AND(AF473="Probabilidad",AF474="Impacto"),(AM472-(+AM472*AK474)),IF(AF474="Probabilidad",AM473,""))),"")</f>
        <v>0.22500000000000003</v>
      </c>
      <c r="AN474" s="154" t="s">
        <v>99</v>
      </c>
      <c r="AO474" s="154" t="s">
        <v>100</v>
      </c>
      <c r="AP474" s="154" t="s">
        <v>101</v>
      </c>
      <c r="AQ474" s="452"/>
      <c r="AR474" s="472"/>
      <c r="AS474" s="472"/>
      <c r="AT474" s="756"/>
      <c r="AU474" s="472"/>
      <c r="AV474" s="472"/>
      <c r="AW474" s="756"/>
      <c r="AX474" s="756"/>
      <c r="AY474" s="756"/>
      <c r="AZ474" s="452" t="s">
        <v>132</v>
      </c>
      <c r="BA474" s="504"/>
      <c r="BB474" s="504"/>
      <c r="BC474" s="504"/>
      <c r="BD474" s="504"/>
      <c r="BE474" s="504"/>
      <c r="BF474" s="504"/>
      <c r="BG474" s="504"/>
      <c r="BH474" s="412"/>
      <c r="BI474" s="412"/>
      <c r="BJ474" s="412"/>
      <c r="BK474" s="412"/>
      <c r="BL474" s="412"/>
      <c r="BM474" s="504"/>
      <c r="BN474" s="504"/>
      <c r="BO474" s="783"/>
    </row>
    <row r="475" spans="1:67" ht="89.25">
      <c r="A475" s="747" t="s">
        <v>973</v>
      </c>
      <c r="B475" s="750" t="s">
        <v>381</v>
      </c>
      <c r="C475" s="784" t="s">
        <v>2501</v>
      </c>
      <c r="D475" s="771" t="s">
        <v>1470</v>
      </c>
      <c r="E475" s="771" t="s">
        <v>975</v>
      </c>
      <c r="F475" s="670">
        <v>1</v>
      </c>
      <c r="G475" s="638" t="s">
        <v>2360</v>
      </c>
      <c r="H475" s="646" t="s">
        <v>1472</v>
      </c>
      <c r="I475" s="765" t="s">
        <v>1473</v>
      </c>
      <c r="J475" s="659" t="s">
        <v>2502</v>
      </c>
      <c r="K475" s="765" t="s">
        <v>192</v>
      </c>
      <c r="L475" s="638" t="s">
        <v>408</v>
      </c>
      <c r="M475" s="653" t="s">
        <v>1475</v>
      </c>
      <c r="N475" s="692" t="s">
        <v>2503</v>
      </c>
      <c r="O475" s="692" t="s">
        <v>2504</v>
      </c>
      <c r="P475" s="655" t="s">
        <v>114</v>
      </c>
      <c r="Q475" s="762" t="s">
        <v>114</v>
      </c>
      <c r="R475" s="646" t="s">
        <v>233</v>
      </c>
      <c r="S475" s="651">
        <f>IF(R475="Muy Alta",100%,IF(R475="Alta",80%,IF(R475="Media",60%,IF(R475="Baja",40%,IF(R475="Muy Baja",20%,"")))))</f>
        <v>0.8</v>
      </c>
      <c r="T475" s="646" t="s">
        <v>125</v>
      </c>
      <c r="U475" s="651">
        <f>IF(T475="Catastrófico",100%,IF(T475="Mayor",80%,IF(T475="Moderado",60%,IF(T475="Menor",40%,IF(T475="Leve",20%,"")))))</f>
        <v>0.2</v>
      </c>
      <c r="V475" s="646" t="s">
        <v>195</v>
      </c>
      <c r="W475" s="651">
        <f>IF(V475="Catastrófico",100%,IF(V475="Mayor",80%,IF(V475="Moderado",60%,IF(V475="Menor",40%,IF(V475="Leve",20%,"")))))</f>
        <v>0.4</v>
      </c>
      <c r="X475" s="653" t="str">
        <f>IF(Y475=100%,"Catastrófico",IF(Y475=80%,"Mayor",IF(Y475=60%,"Moderado",IF(Y475=40%,"Menor",IF(Y475=20%,"Leve","")))))</f>
        <v>Menor</v>
      </c>
      <c r="Y475" s="651">
        <f>IF(AND(U475="",W475=""),"",MAX(U475,W475))</f>
        <v>0.4</v>
      </c>
      <c r="Z475" s="651" t="str">
        <f>CONCATENATE(R475,X475)</f>
        <v>AltaMenor</v>
      </c>
      <c r="AA475" s="644" t="str">
        <f>IF(Z475="Muy AltaLeve","Alto",IF(Z475="Muy AltaMenor","Alto",IF(Z475="Muy AltaModerado","Alto",IF(Z475="Muy AltaMayor","Alto",IF(Z475="Muy AltaCatastrófico","Extremo",IF(Z475="AltaLeve","Moderado",IF(Z475="AltaMenor","Moderado",IF(Z475="AltaModerado","Alto",IF(Z475="AltaMayor","Alto",IF(Z475="AltaCatastrófico","Extremo",IF(Z475="MediaLeve","Moderado",IF(Z475="MediaMenor","Moderado",IF(Z475="MediaModerado","Moderado",IF(Z475="MediaMayor","Alto",IF(Z475="MediaCatastrófico","Extremo",IF(Z475="BajaLeve","Bajo",IF(Z475="BajaMenor","Moderado",IF(Z475="BajaModerado","Moderado",IF(Z475="BajaMayor","Alto",IF(Z475="BajaCatastrófico","Extremo",IF(Z475="Muy BajaLeve","Bajo",IF(Z475="Muy BajaMenor","Bajo",IF(Z475="Muy BajaModerado","Moderado",IF(Z475="Muy BajaMayor","Alto",IF(Z475="Muy BajaCatastrófico","Extremo","")))))))))))))))))))))))))</f>
        <v>Moderado</v>
      </c>
      <c r="AB475" s="26">
        <v>1</v>
      </c>
      <c r="AC475" s="38" t="s">
        <v>1479</v>
      </c>
      <c r="AD475" s="74">
        <v>1</v>
      </c>
      <c r="AE475" s="200" t="s">
        <v>1481</v>
      </c>
      <c r="AF475" s="30" t="str">
        <f t="shared" si="29"/>
        <v>Probabilidad</v>
      </c>
      <c r="AG475" s="27" t="s">
        <v>97</v>
      </c>
      <c r="AH475" s="75">
        <f t="shared" si="28"/>
        <v>0.25</v>
      </c>
      <c r="AI475" s="27" t="s">
        <v>98</v>
      </c>
      <c r="AJ475" s="75">
        <f t="shared" si="30"/>
        <v>0.15</v>
      </c>
      <c r="AK475" s="76">
        <f t="shared" si="31"/>
        <v>0.4</v>
      </c>
      <c r="AL475" s="28">
        <f>IFERROR(IF(AF475="Probabilidad",(S475-(+S475*AK475)),IF(AF475="Impacto",S475,"")),"")</f>
        <v>0.48</v>
      </c>
      <c r="AM475" s="28">
        <f>IFERROR(IF(AF475="Impacto",(Y475-(+Y475*AK475)),IF(AF475="Probabilidad",Y475,"")),"")</f>
        <v>0.4</v>
      </c>
      <c r="AN475" s="29" t="s">
        <v>99</v>
      </c>
      <c r="AO475" s="29" t="s">
        <v>100</v>
      </c>
      <c r="AP475" s="29" t="s">
        <v>101</v>
      </c>
      <c r="AQ475" s="646" t="s">
        <v>2505</v>
      </c>
      <c r="AR475" s="642">
        <f>S475</f>
        <v>0.8</v>
      </c>
      <c r="AS475" s="642">
        <f>IF(AL475="","",MIN(AL475:AL477))</f>
        <v>0.28799999999999998</v>
      </c>
      <c r="AT475" s="644" t="str">
        <f>IFERROR(IF(AS475="","",IF(AS475&lt;=0.2,"Muy Baja",IF(AS475&lt;=0.4,"Baja",IF(AS475&lt;=0.6,"Media",IF(AS475&lt;=0.8,"Alta","Muy Alta"))))),"")</f>
        <v>Baja</v>
      </c>
      <c r="AU475" s="642">
        <f>Y475</f>
        <v>0.4</v>
      </c>
      <c r="AV475" s="642">
        <f>IF(AM475="","",MIN(AM475:AM477))</f>
        <v>0.30000000000000004</v>
      </c>
      <c r="AW475" s="644" t="str">
        <f>IFERROR(IF(AV475="","",IF(AV475&lt;=0.2,"Leve",IF(AV475&lt;=0.4,"Menor",IF(AV475&lt;=0.6,"Moderado",IF(AV475&lt;=0.8,"Mayor","Catastrófico"))))),"")</f>
        <v>Menor</v>
      </c>
      <c r="AX475" s="644" t="str">
        <f>AA475</f>
        <v>Moderado</v>
      </c>
      <c r="AY475" s="644" t="str">
        <f>IFERROR(IF(OR(AND(AT475="Muy Baja",AW475="Leve"),AND(AT475="Muy Baja",AW475="Menor"),AND(AT475="Baja",AW475="Leve")),"Bajo",IF(OR(AND(AT475="Muy baja",AW475="Moderado"),AND(AT475="Baja",AW475="Menor"),AND(AT475="Baja",AW475="Moderado"),AND(AT475="Media",AW475="Leve"),AND(AT475="Media",AW475="Menor"),AND(AT475="Media",AW475="Moderado"),AND(AT475="Alta",AW475="Leve"),AND(AT475="Alta",AW475="Menor")),"Moderado",IF(OR(AND(AT475="Muy Baja",AW475="Mayor"),AND(AT475="Baja",AW475="Mayor"),AND(AT475="Media",AW475="Mayor"),AND(AT475="Alta",AW475="Moderado"),AND(AT475="Alta",AW475="Mayor"),AND(AT475="Muy Alta",AW475="Leve"),AND(AT475="Muy Alta",AW475="Menor"),AND(AT475="Muy Alta",AW475="Moderado"),AND(AT475="Muy Alta",AW475="Mayor")),"Alto",IF(OR(AND(AT475="Muy Baja",AW475="Catastrófico"),AND(AT475="Baja",AW475="Catastrófico"),AND(AT475="Media",AW475="Catastrófico"),AND(AT475="Alta",AW475="Catastrófico"),AND(AT475="Muy Alta",AW475="Catastrófico")),"Extremo","")))),"")</f>
        <v>Moderado</v>
      </c>
      <c r="AZ475" s="765" t="s">
        <v>105</v>
      </c>
      <c r="BA475" s="655" t="s">
        <v>2506</v>
      </c>
      <c r="BB475" s="655" t="s">
        <v>2507</v>
      </c>
      <c r="BC475" s="655" t="s">
        <v>2508</v>
      </c>
      <c r="BD475" s="655" t="s">
        <v>2509</v>
      </c>
      <c r="BE475" s="648">
        <v>45657</v>
      </c>
      <c r="BF475" s="638" t="s">
        <v>2510</v>
      </c>
      <c r="BG475" s="638"/>
      <c r="BH475" s="640">
        <v>0</v>
      </c>
      <c r="BI475" s="640"/>
      <c r="BJ475" s="638"/>
      <c r="BK475" s="638"/>
      <c r="BL475" s="762" t="s">
        <v>114</v>
      </c>
      <c r="BM475" s="655" t="s">
        <v>2511</v>
      </c>
      <c r="BN475" s="655" t="s">
        <v>114</v>
      </c>
      <c r="BO475" s="763" t="s">
        <v>114</v>
      </c>
    </row>
    <row r="476" spans="1:67" ht="70.5">
      <c r="A476" s="748"/>
      <c r="B476" s="751"/>
      <c r="C476" s="785"/>
      <c r="D476" s="682"/>
      <c r="E476" s="682"/>
      <c r="F476" s="483"/>
      <c r="G476" s="408"/>
      <c r="H476" s="487"/>
      <c r="I476" s="736"/>
      <c r="J476" s="463"/>
      <c r="K476" s="736"/>
      <c r="L476" s="408"/>
      <c r="M476" s="458"/>
      <c r="N476" s="693"/>
      <c r="O476" s="693"/>
      <c r="P476" s="486"/>
      <c r="Q476" s="411"/>
      <c r="R476" s="487"/>
      <c r="S476" s="455"/>
      <c r="T476" s="487"/>
      <c r="U476" s="455"/>
      <c r="V476" s="487"/>
      <c r="W476" s="455"/>
      <c r="X476" s="458"/>
      <c r="Y476" s="455"/>
      <c r="Z476" s="455"/>
      <c r="AA476" s="464"/>
      <c r="AB476" s="243">
        <v>2</v>
      </c>
      <c r="AC476" s="308" t="s">
        <v>2512</v>
      </c>
      <c r="AD476" s="239">
        <v>2.2999999999999998</v>
      </c>
      <c r="AE476" s="234" t="s">
        <v>1484</v>
      </c>
      <c r="AF476" s="245" t="str">
        <f t="shared" si="29"/>
        <v>Impacto</v>
      </c>
      <c r="AG476" s="246" t="s">
        <v>294</v>
      </c>
      <c r="AH476" s="241">
        <f t="shared" si="28"/>
        <v>0.1</v>
      </c>
      <c r="AI476" s="246" t="s">
        <v>98</v>
      </c>
      <c r="AJ476" s="241">
        <f t="shared" si="30"/>
        <v>0.15</v>
      </c>
      <c r="AK476" s="247">
        <f t="shared" si="31"/>
        <v>0.25</v>
      </c>
      <c r="AL476" s="248">
        <f>IFERROR(IF(AND(AF475="Probabilidad",AF476="Probabilidad"),(AL475-(+AL475*AK476)),IF(AF476="Probabilidad",(S475-(+S475*AK476)),IF(AF476="Impacto",AL475,""))),"")</f>
        <v>0.48</v>
      </c>
      <c r="AM476" s="248">
        <f>IFERROR(IF(AND(AF475="Impacto",AF476="Impacto"),(AM475-(+AM475*AK476)),IF(AF476="Impacto",(Y475-(+Y475*AK476)),IF(AF476="Probabilidad",AM475,""))),"")</f>
        <v>0.30000000000000004</v>
      </c>
      <c r="AN476" s="249" t="s">
        <v>99</v>
      </c>
      <c r="AO476" s="249" t="s">
        <v>100</v>
      </c>
      <c r="AP476" s="249" t="s">
        <v>101</v>
      </c>
      <c r="AQ476" s="487"/>
      <c r="AR476" s="463"/>
      <c r="AS476" s="463"/>
      <c r="AT476" s="464"/>
      <c r="AU476" s="463"/>
      <c r="AV476" s="463"/>
      <c r="AW476" s="464"/>
      <c r="AX476" s="464"/>
      <c r="AY476" s="464"/>
      <c r="AZ476" s="736"/>
      <c r="BA476" s="486"/>
      <c r="BB476" s="486"/>
      <c r="BC476" s="486"/>
      <c r="BD476" s="486"/>
      <c r="BE476" s="408"/>
      <c r="BF476" s="408"/>
      <c r="BG476" s="408"/>
      <c r="BH476" s="408"/>
      <c r="BI476" s="408"/>
      <c r="BJ476" s="408"/>
      <c r="BK476" s="408"/>
      <c r="BL476" s="411"/>
      <c r="BM476" s="486"/>
      <c r="BN476" s="486"/>
      <c r="BO476" s="764"/>
    </row>
    <row r="477" spans="1:67" ht="150">
      <c r="A477" s="748"/>
      <c r="B477" s="751"/>
      <c r="C477" s="785"/>
      <c r="D477" s="682"/>
      <c r="E477" s="682"/>
      <c r="F477" s="483"/>
      <c r="G477" s="408"/>
      <c r="H477" s="487"/>
      <c r="I477" s="736"/>
      <c r="J477" s="463"/>
      <c r="K477" s="736"/>
      <c r="L477" s="408"/>
      <c r="M477" s="458"/>
      <c r="N477" s="693"/>
      <c r="O477" s="693"/>
      <c r="P477" s="486"/>
      <c r="Q477" s="411"/>
      <c r="R477" s="487"/>
      <c r="S477" s="455"/>
      <c r="T477" s="487"/>
      <c r="U477" s="455"/>
      <c r="V477" s="487"/>
      <c r="W477" s="455"/>
      <c r="X477" s="458"/>
      <c r="Y477" s="455"/>
      <c r="Z477" s="455"/>
      <c r="AA477" s="464"/>
      <c r="AB477" s="243">
        <v>3</v>
      </c>
      <c r="AC477" s="278" t="s">
        <v>2513</v>
      </c>
      <c r="AD477" s="239">
        <v>2</v>
      </c>
      <c r="AE477" s="234" t="s">
        <v>1486</v>
      </c>
      <c r="AF477" s="245" t="str">
        <f t="shared" si="29"/>
        <v>Probabilidad</v>
      </c>
      <c r="AG477" s="246" t="s">
        <v>97</v>
      </c>
      <c r="AH477" s="241">
        <f t="shared" si="28"/>
        <v>0.25</v>
      </c>
      <c r="AI477" s="246" t="s">
        <v>98</v>
      </c>
      <c r="AJ477" s="241">
        <f t="shared" si="30"/>
        <v>0.15</v>
      </c>
      <c r="AK477" s="247">
        <f t="shared" si="31"/>
        <v>0.4</v>
      </c>
      <c r="AL477" s="248">
        <f>IFERROR(IF(AND(AF476="Probabilidad",AF477="Probabilidad"),(AL476-(+AL476*AK477)),IF(AND(AF476="Impacto",AF477="Probabilidad"),(AL475-(+AL475*AK477)),IF(AF477="Impacto",AL476,""))),"")</f>
        <v>0.28799999999999998</v>
      </c>
      <c r="AM477" s="248">
        <f>IFERROR(IF(AND(AF476="Impacto",AF477="Impacto"),(AM476-(+AM476*AK477)),IF(AND(AF476="Probabilidad",AF477="Impacto"),(AM475-(+AM475*AK477)),IF(AF477="Probabilidad",AM476,""))),"")</f>
        <v>0.30000000000000004</v>
      </c>
      <c r="AN477" s="249" t="s">
        <v>99</v>
      </c>
      <c r="AO477" s="249" t="s">
        <v>100</v>
      </c>
      <c r="AP477" s="249" t="s">
        <v>101</v>
      </c>
      <c r="AQ477" s="487"/>
      <c r="AR477" s="463"/>
      <c r="AS477" s="463"/>
      <c r="AT477" s="464"/>
      <c r="AU477" s="463"/>
      <c r="AV477" s="463"/>
      <c r="AW477" s="464"/>
      <c r="AX477" s="464"/>
      <c r="AY477" s="464"/>
      <c r="AZ477" s="736"/>
      <c r="BA477" s="486"/>
      <c r="BB477" s="486"/>
      <c r="BC477" s="486"/>
      <c r="BD477" s="486"/>
      <c r="BE477" s="408"/>
      <c r="BF477" s="408"/>
      <c r="BG477" s="408"/>
      <c r="BH477" s="408"/>
      <c r="BI477" s="408"/>
      <c r="BJ477" s="408"/>
      <c r="BK477" s="408"/>
      <c r="BL477" s="411"/>
      <c r="BM477" s="486"/>
      <c r="BN477" s="486"/>
      <c r="BO477" s="764"/>
    </row>
    <row r="478" spans="1:67" ht="89.25">
      <c r="A478" s="748"/>
      <c r="B478" s="751"/>
      <c r="C478" s="785"/>
      <c r="D478" s="682" t="s">
        <v>1470</v>
      </c>
      <c r="E478" s="682" t="s">
        <v>975</v>
      </c>
      <c r="F478" s="483">
        <v>2</v>
      </c>
      <c r="G478" s="408" t="s">
        <v>2360</v>
      </c>
      <c r="H478" s="487" t="s">
        <v>1472</v>
      </c>
      <c r="I478" s="736" t="s">
        <v>1487</v>
      </c>
      <c r="J478" s="463" t="s">
        <v>2514</v>
      </c>
      <c r="K478" s="736" t="s">
        <v>192</v>
      </c>
      <c r="L478" s="408" t="s">
        <v>408</v>
      </c>
      <c r="M478" s="458" t="s">
        <v>1475</v>
      </c>
      <c r="N478" s="693" t="s">
        <v>2515</v>
      </c>
      <c r="O478" s="693" t="s">
        <v>2516</v>
      </c>
      <c r="P478" s="486" t="s">
        <v>114</v>
      </c>
      <c r="Q478" s="411" t="s">
        <v>114</v>
      </c>
      <c r="R478" s="487" t="s">
        <v>233</v>
      </c>
      <c r="S478" s="455">
        <f>IF(R478="Muy Alta",100%,IF(R478="Alta",80%,IF(R478="Media",60%,IF(R478="Baja",40%,IF(R478="Muy Baja",20%,"")))))</f>
        <v>0.8</v>
      </c>
      <c r="T478" s="487" t="s">
        <v>195</v>
      </c>
      <c r="U478" s="455">
        <f>IF(T478="Catastrófico",100%,IF(T478="Mayor",80%,IF(T478="Moderado",60%,IF(T478="Menor",40%,IF(T478="Leve",20%,"")))))</f>
        <v>0.4</v>
      </c>
      <c r="V478" s="487" t="s">
        <v>195</v>
      </c>
      <c r="W478" s="455">
        <f>IF(V478="Catastrófico",100%,IF(V478="Mayor",80%,IF(V478="Moderado",60%,IF(V478="Menor",40%,IF(V478="Leve",20%,"")))))</f>
        <v>0.4</v>
      </c>
      <c r="X478" s="458" t="str">
        <f>IF(Y478=100%,"Catastrófico",IF(Y478=80%,"Mayor",IF(Y478=60%,"Moderado",IF(Y478=40%,"Menor",IF(Y478=20%,"Leve","")))))</f>
        <v>Menor</v>
      </c>
      <c r="Y478" s="455">
        <f>IF(AND(U478="",W478=""),"",MAX(U478,W478))</f>
        <v>0.4</v>
      </c>
      <c r="Z478" s="455" t="str">
        <f>CONCATENATE(R478,X478)</f>
        <v>AltaMenor</v>
      </c>
      <c r="AA478" s="464" t="str">
        <f>IF(Z478="Muy AltaLeve","Alto",IF(Z478="Muy AltaMenor","Alto",IF(Z478="Muy AltaModerado","Alto",IF(Z478="Muy AltaMayor","Alto",IF(Z478="Muy AltaCatastrófico","Extremo",IF(Z478="AltaLeve","Moderado",IF(Z478="AltaMenor","Moderado",IF(Z478="AltaModerado","Alto",IF(Z478="AltaMayor","Alto",IF(Z478="AltaCatastrófico","Extremo",IF(Z478="MediaLeve","Moderado",IF(Z478="MediaMenor","Moderado",IF(Z478="MediaModerado","Moderado",IF(Z478="MediaMayor","Alto",IF(Z478="MediaCatastrófico","Extremo",IF(Z478="BajaLeve","Bajo",IF(Z478="BajaMenor","Moderado",IF(Z478="BajaModerado","Moderado",IF(Z478="BajaMayor","Alto",IF(Z478="BajaCatastrófico","Extremo",IF(Z478="Muy BajaLeve","Bajo",IF(Z478="Muy BajaMenor","Bajo",IF(Z478="Muy BajaModerado","Moderado",IF(Z478="Muy BajaMayor","Alto",IF(Z478="Muy BajaCatastrófico","Extremo","")))))))))))))))))))))))))</f>
        <v>Moderado</v>
      </c>
      <c r="AB478" s="243">
        <v>1</v>
      </c>
      <c r="AC478" s="309" t="s">
        <v>1491</v>
      </c>
      <c r="AD478" s="239">
        <v>2</v>
      </c>
      <c r="AE478" s="234" t="s">
        <v>1481</v>
      </c>
      <c r="AF478" s="245" t="str">
        <f t="shared" si="29"/>
        <v>Probabilidad</v>
      </c>
      <c r="AG478" s="246" t="s">
        <v>97</v>
      </c>
      <c r="AH478" s="241">
        <f t="shared" si="28"/>
        <v>0.25</v>
      </c>
      <c r="AI478" s="246" t="s">
        <v>98</v>
      </c>
      <c r="AJ478" s="241">
        <f t="shared" si="30"/>
        <v>0.15</v>
      </c>
      <c r="AK478" s="247">
        <f t="shared" si="31"/>
        <v>0.4</v>
      </c>
      <c r="AL478" s="248">
        <f>IFERROR(IF(AF478="Probabilidad",(S478-(+S478*AK478)),IF(AF478="Impacto",S478,"")),"")</f>
        <v>0.48</v>
      </c>
      <c r="AM478" s="248">
        <f>IFERROR(IF(AF478="Impacto",(Y478-(+Y478*AK478)),IF(AF478="Probabilidad",Y478,"")),"")</f>
        <v>0.4</v>
      </c>
      <c r="AN478" s="249" t="s">
        <v>99</v>
      </c>
      <c r="AO478" s="249" t="s">
        <v>100</v>
      </c>
      <c r="AP478" s="249" t="s">
        <v>101</v>
      </c>
      <c r="AQ478" s="487" t="s">
        <v>2362</v>
      </c>
      <c r="AR478" s="462">
        <f>S478</f>
        <v>0.8</v>
      </c>
      <c r="AS478" s="462">
        <f>IF(AL478="","",MIN(AL478:AL481))</f>
        <v>0.2016</v>
      </c>
      <c r="AT478" s="464" t="str">
        <f>IFERROR(IF(AS478="","",IF(AS478&lt;=0.2,"Muy Baja",IF(AS478&lt;=0.4,"Baja",IF(AS478&lt;=0.6,"Media",IF(AS478&lt;=0.8,"Alta","Muy Alta"))))),"")</f>
        <v>Baja</v>
      </c>
      <c r="AU478" s="462">
        <f>Y478</f>
        <v>0.4</v>
      </c>
      <c r="AV478" s="462">
        <f>IF(AM478="","",MIN(AM478:AM481))</f>
        <v>0.30000000000000004</v>
      </c>
      <c r="AW478" s="464" t="str">
        <f>IFERROR(IF(AV478="","",IF(AV478&lt;=0.2,"Leve",IF(AV478&lt;=0.4,"Menor",IF(AV478&lt;=0.6,"Moderado",IF(AV478&lt;=0.8,"Mayor","Catastrófico"))))),"")</f>
        <v>Menor</v>
      </c>
      <c r="AX478" s="464" t="str">
        <f>AA478</f>
        <v>Moderado</v>
      </c>
      <c r="AY478" s="464" t="str">
        <f>IFERROR(IF(OR(AND(AT478="Muy Baja",AW478="Leve"),AND(AT478="Muy Baja",AW478="Menor"),AND(AT478="Baja",AW478="Leve")),"Bajo",IF(OR(AND(AT478="Muy baja",AW478="Moderado"),AND(AT478="Baja",AW478="Menor"),AND(AT478="Baja",AW478="Moderado"),AND(AT478="Media",AW478="Leve"),AND(AT478="Media",AW478="Menor"),AND(AT478="Media",AW478="Moderado"),AND(AT478="Alta",AW478="Leve"),AND(AT478="Alta",AW478="Menor")),"Moderado",IF(OR(AND(AT478="Muy Baja",AW478="Mayor"),AND(AT478="Baja",AW478="Mayor"),AND(AT478="Media",AW478="Mayor"),AND(AT478="Alta",AW478="Moderado"),AND(AT478="Alta",AW478="Mayor"),AND(AT478="Muy Alta",AW478="Leve"),AND(AT478="Muy Alta",AW478="Menor"),AND(AT478="Muy Alta",AW478="Moderado"),AND(AT478="Muy Alta",AW478="Mayor")),"Alto",IF(OR(AND(AT478="Muy Baja",AW478="Catastrófico"),AND(AT478="Baja",AW478="Catastrófico"),AND(AT478="Media",AW478="Catastrófico"),AND(AT478="Alta",AW478="Catastrófico"),AND(AT478="Muy Alta",AW478="Catastrófico")),"Extremo","")))),"")</f>
        <v>Moderado</v>
      </c>
      <c r="AZ478" s="736" t="s">
        <v>105</v>
      </c>
      <c r="BA478" s="486" t="s">
        <v>2517</v>
      </c>
      <c r="BB478" s="754" t="s">
        <v>2518</v>
      </c>
      <c r="BC478" s="754" t="s">
        <v>2519</v>
      </c>
      <c r="BD478" s="754" t="s">
        <v>2520</v>
      </c>
      <c r="BE478" s="492">
        <v>45657</v>
      </c>
      <c r="BF478" s="408" t="s">
        <v>2510</v>
      </c>
      <c r="BG478" s="408"/>
      <c r="BH478" s="416">
        <v>0</v>
      </c>
      <c r="BI478" s="416"/>
      <c r="BJ478" s="416"/>
      <c r="BK478" s="416"/>
      <c r="BL478" s="416" t="s">
        <v>114</v>
      </c>
      <c r="BM478" s="408" t="s">
        <v>2511</v>
      </c>
      <c r="BN478" s="408" t="s">
        <v>114</v>
      </c>
      <c r="BO478" s="673" t="s">
        <v>114</v>
      </c>
    </row>
    <row r="479" spans="1:67" ht="70.5">
      <c r="A479" s="748"/>
      <c r="B479" s="751"/>
      <c r="C479" s="785"/>
      <c r="D479" s="682"/>
      <c r="E479" s="682"/>
      <c r="F479" s="483"/>
      <c r="G479" s="408"/>
      <c r="H479" s="487"/>
      <c r="I479" s="736"/>
      <c r="J479" s="463"/>
      <c r="K479" s="736"/>
      <c r="L479" s="408"/>
      <c r="M479" s="458"/>
      <c r="N479" s="693"/>
      <c r="O479" s="693"/>
      <c r="P479" s="486"/>
      <c r="Q479" s="411"/>
      <c r="R479" s="487"/>
      <c r="S479" s="455"/>
      <c r="T479" s="487"/>
      <c r="U479" s="455"/>
      <c r="V479" s="487"/>
      <c r="W479" s="455"/>
      <c r="X479" s="458"/>
      <c r="Y479" s="455"/>
      <c r="Z479" s="455"/>
      <c r="AA479" s="464"/>
      <c r="AB479" s="243">
        <v>2</v>
      </c>
      <c r="AC479" s="309" t="s">
        <v>2512</v>
      </c>
      <c r="AD479" s="239">
        <v>1</v>
      </c>
      <c r="AE479" s="234" t="s">
        <v>2081</v>
      </c>
      <c r="AF479" s="255" t="str">
        <f>IF(OR(AG479="Preventivo",AG479="Detectivo"),"Probabilidad",IF(AG479="Correctivo","Impacto",""))</f>
        <v>Impacto</v>
      </c>
      <c r="AG479" s="246" t="s">
        <v>294</v>
      </c>
      <c r="AH479" s="241">
        <f t="shared" si="28"/>
        <v>0.1</v>
      </c>
      <c r="AI479" s="246" t="s">
        <v>98</v>
      </c>
      <c r="AJ479" s="241">
        <f t="shared" si="30"/>
        <v>0.15</v>
      </c>
      <c r="AK479" s="247">
        <f t="shared" si="31"/>
        <v>0.25</v>
      </c>
      <c r="AL479" s="256">
        <f>IFERROR(IF(AND(AF478="Probabilidad",AF479="Probabilidad"),(AL478-(+AL478*AK479)),IF(AF479="Probabilidad",(S478-(+S478*AK479)),IF(AF479="Impacto",AL478,""))),"")</f>
        <v>0.48</v>
      </c>
      <c r="AM479" s="256">
        <f>IFERROR(IF(AND(AF478="Impacto",AF479="Impacto"),(AM478-(+AM478*AK479)),IF(AF479="Impacto",(Y478-(+Y478*AK479)),IF(AF479="Probabilidad",AM478,""))),"")</f>
        <v>0.30000000000000004</v>
      </c>
      <c r="AN479" s="249" t="s">
        <v>99</v>
      </c>
      <c r="AO479" s="249" t="s">
        <v>100</v>
      </c>
      <c r="AP479" s="249" t="s">
        <v>101</v>
      </c>
      <c r="AQ479" s="487"/>
      <c r="AR479" s="463"/>
      <c r="AS479" s="463"/>
      <c r="AT479" s="464"/>
      <c r="AU479" s="463"/>
      <c r="AV479" s="463"/>
      <c r="AW479" s="464"/>
      <c r="AX479" s="464"/>
      <c r="AY479" s="464"/>
      <c r="AZ479" s="736"/>
      <c r="BA479" s="486"/>
      <c r="BB479" s="754"/>
      <c r="BC479" s="754"/>
      <c r="BD479" s="754"/>
      <c r="BE479" s="408"/>
      <c r="BF479" s="408"/>
      <c r="BG479" s="408"/>
      <c r="BH479" s="416"/>
      <c r="BI479" s="416"/>
      <c r="BJ479" s="416"/>
      <c r="BK479" s="416"/>
      <c r="BL479" s="416"/>
      <c r="BM479" s="408"/>
      <c r="BN479" s="408"/>
      <c r="BO479" s="673"/>
    </row>
    <row r="480" spans="1:67" ht="76.5">
      <c r="A480" s="748"/>
      <c r="B480" s="751"/>
      <c r="C480" s="785"/>
      <c r="D480" s="682"/>
      <c r="E480" s="682"/>
      <c r="F480" s="483"/>
      <c r="G480" s="408"/>
      <c r="H480" s="487"/>
      <c r="I480" s="736"/>
      <c r="J480" s="463"/>
      <c r="K480" s="736"/>
      <c r="L480" s="408"/>
      <c r="M480" s="458"/>
      <c r="N480" s="693"/>
      <c r="O480" s="693"/>
      <c r="P480" s="486"/>
      <c r="Q480" s="411"/>
      <c r="R480" s="487"/>
      <c r="S480" s="455"/>
      <c r="T480" s="487"/>
      <c r="U480" s="455"/>
      <c r="V480" s="487"/>
      <c r="W480" s="455"/>
      <c r="X480" s="458"/>
      <c r="Y480" s="455"/>
      <c r="Z480" s="455"/>
      <c r="AA480" s="464"/>
      <c r="AB480" s="243">
        <v>3</v>
      </c>
      <c r="AC480" s="316" t="s">
        <v>2521</v>
      </c>
      <c r="AD480" s="239">
        <v>3</v>
      </c>
      <c r="AE480" s="234" t="s">
        <v>1495</v>
      </c>
      <c r="AF480" s="245" t="str">
        <f>IF(OR(AG480="Preventivo",AG480="Detectivo"),"Probabilidad",IF(AG480="Correctivo","Impacto",""))</f>
        <v>Probabilidad</v>
      </c>
      <c r="AG480" s="246" t="s">
        <v>97</v>
      </c>
      <c r="AH480" s="241">
        <f t="shared" si="28"/>
        <v>0.25</v>
      </c>
      <c r="AI480" s="246" t="s">
        <v>98</v>
      </c>
      <c r="AJ480" s="241">
        <f t="shared" si="30"/>
        <v>0.15</v>
      </c>
      <c r="AK480" s="247">
        <f t="shared" si="31"/>
        <v>0.4</v>
      </c>
      <c r="AL480" s="248">
        <f>IFERROR(IF(AND(AF479="Probabilidad",AF480="Probabilidad"),(AL479-(+AL479*AK480)),IF(AND(AF479="Impacto",AF480="Probabilidad"),(AL478-(+AL478*AK480)),IF(AF480="Impacto",AL479,""))),"")</f>
        <v>0.28799999999999998</v>
      </c>
      <c r="AM480" s="248">
        <f>IFERROR(IF(AND(AF479="Impacto",AF480="Impacto"),(AM479-(+AM479*AK480)),IF(AND(AF479="Probabilidad",AF480="Impacto"),(AM478-(+AM478*AK480)),IF(AF480="Probabilidad",AM479,""))),"")</f>
        <v>0.30000000000000004</v>
      </c>
      <c r="AN480" s="249" t="s">
        <v>99</v>
      </c>
      <c r="AO480" s="249" t="s">
        <v>100</v>
      </c>
      <c r="AP480" s="249" t="s">
        <v>101</v>
      </c>
      <c r="AQ480" s="487"/>
      <c r="AR480" s="463"/>
      <c r="AS480" s="463"/>
      <c r="AT480" s="464"/>
      <c r="AU480" s="463"/>
      <c r="AV480" s="463"/>
      <c r="AW480" s="464"/>
      <c r="AX480" s="464"/>
      <c r="AY480" s="464"/>
      <c r="AZ480" s="736"/>
      <c r="BA480" s="486"/>
      <c r="BB480" s="754"/>
      <c r="BC480" s="754"/>
      <c r="BD480" s="754"/>
      <c r="BE480" s="408"/>
      <c r="BF480" s="408"/>
      <c r="BG480" s="408"/>
      <c r="BH480" s="416"/>
      <c r="BI480" s="416"/>
      <c r="BJ480" s="416"/>
      <c r="BK480" s="416"/>
      <c r="BL480" s="416"/>
      <c r="BM480" s="408"/>
      <c r="BN480" s="408"/>
      <c r="BO480" s="673"/>
    </row>
    <row r="481" spans="1:67" ht="114.75">
      <c r="A481" s="748"/>
      <c r="B481" s="751"/>
      <c r="C481" s="785"/>
      <c r="D481" s="682"/>
      <c r="E481" s="682"/>
      <c r="F481" s="483"/>
      <c r="G481" s="408"/>
      <c r="H481" s="487"/>
      <c r="I481" s="736"/>
      <c r="J481" s="463"/>
      <c r="K481" s="736"/>
      <c r="L481" s="408"/>
      <c r="M481" s="458"/>
      <c r="N481" s="693"/>
      <c r="O481" s="693"/>
      <c r="P481" s="486"/>
      <c r="Q481" s="411"/>
      <c r="R481" s="487"/>
      <c r="S481" s="455"/>
      <c r="T481" s="487"/>
      <c r="U481" s="455"/>
      <c r="V481" s="487"/>
      <c r="W481" s="455"/>
      <c r="X481" s="458"/>
      <c r="Y481" s="455"/>
      <c r="Z481" s="455"/>
      <c r="AA481" s="464"/>
      <c r="AB481" s="243">
        <v>4</v>
      </c>
      <c r="AC481" s="311" t="s">
        <v>2060</v>
      </c>
      <c r="AD481" s="239">
        <v>2</v>
      </c>
      <c r="AE481" s="258" t="s">
        <v>1497</v>
      </c>
      <c r="AF481" s="245" t="str">
        <f t="shared" si="29"/>
        <v>Probabilidad</v>
      </c>
      <c r="AG481" s="246" t="s">
        <v>250</v>
      </c>
      <c r="AH481" s="241">
        <f t="shared" si="28"/>
        <v>0.15</v>
      </c>
      <c r="AI481" s="246" t="s">
        <v>98</v>
      </c>
      <c r="AJ481" s="241">
        <f t="shared" si="30"/>
        <v>0.15</v>
      </c>
      <c r="AK481" s="247">
        <f t="shared" si="31"/>
        <v>0.3</v>
      </c>
      <c r="AL481" s="248">
        <f>IFERROR(IF(AND(AF480="Probabilidad",AF481="Probabilidad"),(AL480-(+AL480*AK481)),IF(AND(AF480="Impacto",AF481="Probabilidad"),(AL479-(+AL479*AK481)),IF(AF481="Impacto",AL480,""))),"")</f>
        <v>0.2016</v>
      </c>
      <c r="AM481" s="248">
        <f>IFERROR(IF(AND(AF480="Impacto",AF481="Impacto"),(AM480-(+AM480*AK481)),IF(AND(AF480="Probabilidad",AF481="Impacto"),(AM479-(+AM479*AK481)),IF(AF481="Probabilidad",AM480,""))),"")</f>
        <v>0.30000000000000004</v>
      </c>
      <c r="AN481" s="249" t="s">
        <v>99</v>
      </c>
      <c r="AO481" s="249" t="s">
        <v>100</v>
      </c>
      <c r="AP481" s="249" t="s">
        <v>101</v>
      </c>
      <c r="AQ481" s="487"/>
      <c r="AR481" s="463"/>
      <c r="AS481" s="463"/>
      <c r="AT481" s="464"/>
      <c r="AU481" s="463"/>
      <c r="AV481" s="463"/>
      <c r="AW481" s="464"/>
      <c r="AX481" s="464"/>
      <c r="AY481" s="464"/>
      <c r="AZ481" s="736"/>
      <c r="BA481" s="486"/>
      <c r="BB481" s="754"/>
      <c r="BC481" s="754"/>
      <c r="BD481" s="754"/>
      <c r="BE481" s="408"/>
      <c r="BF481" s="408"/>
      <c r="BG481" s="408"/>
      <c r="BH481" s="416"/>
      <c r="BI481" s="416"/>
      <c r="BJ481" s="416"/>
      <c r="BK481" s="416"/>
      <c r="BL481" s="416"/>
      <c r="BM481" s="408"/>
      <c r="BN481" s="408"/>
      <c r="BO481" s="673"/>
    </row>
    <row r="482" spans="1:67" ht="76.5">
      <c r="A482" s="748"/>
      <c r="B482" s="751"/>
      <c r="C482" s="785"/>
      <c r="D482" s="682" t="s">
        <v>1470</v>
      </c>
      <c r="E482" s="682" t="s">
        <v>975</v>
      </c>
      <c r="F482" s="483">
        <v>3</v>
      </c>
      <c r="G482" s="408" t="s">
        <v>2522</v>
      </c>
      <c r="H482" s="487" t="s">
        <v>1472</v>
      </c>
      <c r="I482" s="736" t="s">
        <v>1473</v>
      </c>
      <c r="J482" s="463" t="s">
        <v>2523</v>
      </c>
      <c r="K482" s="736" t="s">
        <v>192</v>
      </c>
      <c r="L482" s="408" t="s">
        <v>328</v>
      </c>
      <c r="M482" s="458" t="s">
        <v>1475</v>
      </c>
      <c r="N482" s="408" t="s">
        <v>2370</v>
      </c>
      <c r="O482" s="408" t="s">
        <v>2371</v>
      </c>
      <c r="P482" s="486" t="s">
        <v>114</v>
      </c>
      <c r="Q482" s="411" t="s">
        <v>114</v>
      </c>
      <c r="R482" s="487" t="s">
        <v>233</v>
      </c>
      <c r="S482" s="455">
        <f>IF(R482="Muy Alta",100%,IF(R482="Alta",80%,IF(R482="Media",60%,IF(R482="Baja",40%,IF(R482="Muy Baja",20%,"")))))</f>
        <v>0.8</v>
      </c>
      <c r="T482" s="487" t="s">
        <v>195</v>
      </c>
      <c r="U482" s="455">
        <f>IF(T482="Catastrófico",100%,IF(T482="Mayor",80%,IF(T482="Moderado",60%,IF(T482="Menor",40%,IF(T482="Leve",20%,"")))))</f>
        <v>0.4</v>
      </c>
      <c r="V482" s="487" t="s">
        <v>195</v>
      </c>
      <c r="W482" s="455">
        <f>IF(V482="Catastrófico",100%,IF(V482="Mayor",80%,IF(V482="Moderado",60%,IF(V482="Menor",40%,IF(V482="Leve",20%,"")))))</f>
        <v>0.4</v>
      </c>
      <c r="X482" s="458" t="str">
        <f>IF(Y482=100%,"Catastrófico",IF(Y482=80%,"Mayor",IF(Y482=60%,"Moderado",IF(Y482=40%,"Menor",IF(Y482=20%,"Leve","")))))</f>
        <v>Menor</v>
      </c>
      <c r="Y482" s="455">
        <f>IF(AND(U482="",W482=""),"",MAX(U482,W482))</f>
        <v>0.4</v>
      </c>
      <c r="Z482" s="455" t="str">
        <f>CONCATENATE(R482,X482)</f>
        <v>AltaMenor</v>
      </c>
      <c r="AA482" s="464" t="str">
        <f>IF(Z482="Muy AltaLeve","Alto",IF(Z482="Muy AltaMenor","Alto",IF(Z482="Muy AltaModerado","Alto",IF(Z482="Muy AltaMayor","Alto",IF(Z482="Muy AltaCatastrófico","Extremo",IF(Z482="AltaLeve","Moderado",IF(Z482="AltaMenor","Moderado",IF(Z482="AltaModerado","Alto",IF(Z482="AltaMayor","Alto",IF(Z482="AltaCatastrófico","Extremo",IF(Z482="MediaLeve","Moderado",IF(Z482="MediaMenor","Moderado",IF(Z482="MediaModerado","Moderado",IF(Z482="MediaMayor","Alto",IF(Z482="MediaCatastrófico","Extremo",IF(Z482="BajaLeve","Bajo",IF(Z482="BajaMenor","Moderado",IF(Z482="BajaModerado","Moderado",IF(Z482="BajaMayor","Alto",IF(Z482="BajaCatastrófico","Extremo",IF(Z482="Muy BajaLeve","Bajo",IF(Z482="Muy BajaMenor","Bajo",IF(Z482="Muy BajaModerado","Moderado",IF(Z482="Muy BajaMayor","Alto",IF(Z482="Muy BajaCatastrófico","Extremo","")))))))))))))))))))))))))</f>
        <v>Moderado</v>
      </c>
      <c r="AB482" s="243">
        <v>1</v>
      </c>
      <c r="AC482" s="309" t="s">
        <v>2524</v>
      </c>
      <c r="AD482" s="259">
        <v>2</v>
      </c>
      <c r="AE482" s="312" t="s">
        <v>1940</v>
      </c>
      <c r="AF482" s="245" t="str">
        <f t="shared" si="29"/>
        <v>Probabilidad</v>
      </c>
      <c r="AG482" s="246" t="s">
        <v>250</v>
      </c>
      <c r="AH482" s="241">
        <f t="shared" si="28"/>
        <v>0.15</v>
      </c>
      <c r="AI482" s="246" t="s">
        <v>710</v>
      </c>
      <c r="AJ482" s="241">
        <f t="shared" si="30"/>
        <v>0.25</v>
      </c>
      <c r="AK482" s="247">
        <f t="shared" si="31"/>
        <v>0.4</v>
      </c>
      <c r="AL482" s="248">
        <f>IFERROR(IF(AF482="Probabilidad",(S482-(+S482*AK482)),IF(AF482="Impacto",S482,"")),"")</f>
        <v>0.48</v>
      </c>
      <c r="AM482" s="248">
        <f>IFERROR(IF(AF482="Impacto",(Y482-(+Y482*AK482)),IF(AF482="Probabilidad",Y482,"")),"")</f>
        <v>0.4</v>
      </c>
      <c r="AN482" s="249" t="s">
        <v>2373</v>
      </c>
      <c r="AO482" s="249" t="s">
        <v>100</v>
      </c>
      <c r="AP482" s="249" t="s">
        <v>101</v>
      </c>
      <c r="AQ482" s="487" t="s">
        <v>2525</v>
      </c>
      <c r="AR482" s="462">
        <f>S482</f>
        <v>0.8</v>
      </c>
      <c r="AS482" s="462">
        <f>IF(AL482="","",MIN(AL482:AL486))</f>
        <v>0.11759999999999998</v>
      </c>
      <c r="AT482" s="464" t="str">
        <f>IFERROR(IF(AS482="","",IF(AS482&lt;=0.2,"Muy Baja",IF(AS482&lt;=0.4,"Baja",IF(AS482&lt;=0.6,"Media",IF(AS482&lt;=0.8,"Alta","Muy Alta"))))),"")</f>
        <v>Muy Baja</v>
      </c>
      <c r="AU482" s="462">
        <f>Y482</f>
        <v>0.4</v>
      </c>
      <c r="AV482" s="462">
        <f>IF(AM482="","",MIN(AM482:AM486))</f>
        <v>0.30000000000000004</v>
      </c>
      <c r="AW482" s="464" t="str">
        <f>IFERROR(IF(AV482="","",IF(AV482&lt;=0.2,"Leve",IF(AV482&lt;=0.4,"Menor",IF(AV482&lt;=0.6,"Moderado",IF(AV482&lt;=0.8,"Mayor","Catastrófico"))))),"")</f>
        <v>Menor</v>
      </c>
      <c r="AX482" s="464" t="str">
        <f>AA482</f>
        <v>Moderado</v>
      </c>
      <c r="AY482" s="464" t="str">
        <f>IFERROR(IF(OR(AND(AT482="Muy Baja",AW482="Leve"),AND(AT482="Muy Baja",AW482="Menor"),AND(AT482="Baja",AW482="Leve")),"Bajo",IF(OR(AND(AT482="Muy baja",AW482="Moderado"),AND(AT482="Baja",AW482="Menor"),AND(AT482="Baja",AW482="Moderado"),AND(AT482="Media",AW482="Leve"),AND(AT482="Media",AW482="Menor"),AND(AT482="Media",AW482="Moderado"),AND(AT482="Alta",AW482="Leve"),AND(AT482="Alta",AW482="Menor")),"Moderado",IF(OR(AND(AT482="Muy Baja",AW482="Mayor"),AND(AT482="Baja",AW482="Mayor"),AND(AT482="Media",AW482="Mayor"),AND(AT482="Alta",AW482="Moderado"),AND(AT482="Alta",AW482="Mayor"),AND(AT482="Muy Alta",AW482="Leve"),AND(AT482="Muy Alta",AW482="Menor"),AND(AT482="Muy Alta",AW482="Moderado"),AND(AT482="Muy Alta",AW482="Mayor")),"Alto",IF(OR(AND(AT482="Muy Baja",AW482="Catastrófico"),AND(AT482="Baja",AW482="Catastrófico"),AND(AT482="Media",AW482="Catastrófico"),AND(AT482="Alta",AW482="Catastrófico"),AND(AT482="Muy Alta",AW482="Catastrófico")),"Extremo","")))),"")</f>
        <v>Bajo</v>
      </c>
      <c r="AZ482" s="736" t="s">
        <v>132</v>
      </c>
      <c r="BA482" s="486" t="s">
        <v>114</v>
      </c>
      <c r="BB482" s="486" t="s">
        <v>114</v>
      </c>
      <c r="BC482" s="486" t="s">
        <v>114</v>
      </c>
      <c r="BD482" s="486" t="s">
        <v>114</v>
      </c>
      <c r="BE482" s="486" t="s">
        <v>114</v>
      </c>
      <c r="BF482" s="408"/>
      <c r="BG482" s="408"/>
      <c r="BH482" s="416" t="s">
        <v>114</v>
      </c>
      <c r="BI482" s="416"/>
      <c r="BJ482" s="416"/>
      <c r="BK482" s="416"/>
      <c r="BL482" s="416" t="s">
        <v>114</v>
      </c>
      <c r="BM482" s="408" t="s">
        <v>2511</v>
      </c>
      <c r="BN482" s="408" t="s">
        <v>114</v>
      </c>
      <c r="BO482" s="673" t="s">
        <v>114</v>
      </c>
    </row>
    <row r="483" spans="1:67" ht="114.75">
      <c r="A483" s="748"/>
      <c r="B483" s="751"/>
      <c r="C483" s="785"/>
      <c r="D483" s="682"/>
      <c r="E483" s="682"/>
      <c r="F483" s="483"/>
      <c r="G483" s="408"/>
      <c r="H483" s="487"/>
      <c r="I483" s="736"/>
      <c r="J483" s="463"/>
      <c r="K483" s="736"/>
      <c r="L483" s="408"/>
      <c r="M483" s="458"/>
      <c r="N483" s="408"/>
      <c r="O483" s="408"/>
      <c r="P483" s="486"/>
      <c r="Q483" s="411"/>
      <c r="R483" s="487"/>
      <c r="S483" s="455"/>
      <c r="T483" s="487"/>
      <c r="U483" s="455"/>
      <c r="V483" s="487"/>
      <c r="W483" s="455"/>
      <c r="X483" s="458"/>
      <c r="Y483" s="455"/>
      <c r="Z483" s="455"/>
      <c r="AA483" s="464"/>
      <c r="AB483" s="243">
        <v>2</v>
      </c>
      <c r="AC483" s="253" t="s">
        <v>2526</v>
      </c>
      <c r="AD483" s="259">
        <v>1</v>
      </c>
      <c r="AE483" s="234" t="s">
        <v>1486</v>
      </c>
      <c r="AF483" s="245" t="str">
        <f t="shared" si="29"/>
        <v>Probabilidad</v>
      </c>
      <c r="AG483" s="246" t="s">
        <v>250</v>
      </c>
      <c r="AH483" s="241">
        <f t="shared" si="28"/>
        <v>0.15</v>
      </c>
      <c r="AI483" s="246" t="s">
        <v>98</v>
      </c>
      <c r="AJ483" s="241">
        <f t="shared" si="30"/>
        <v>0.15</v>
      </c>
      <c r="AK483" s="247">
        <f t="shared" si="31"/>
        <v>0.3</v>
      </c>
      <c r="AL483" s="248">
        <f>IFERROR(IF(AND(AF482="Probabilidad",AF483="Probabilidad"),(AL482-(+AL482*AK483)),IF(AF483="Probabilidad",(S482-(+S482*AK483)),IF(AF483="Impacto",AL482,""))),"")</f>
        <v>0.33599999999999997</v>
      </c>
      <c r="AM483" s="248">
        <f>IFERROR(IF(AND(AF482="Impacto",AF483="Impacto"),(AM482-(+AM482*AK483)),IF(AF483="Impacto",(Y482-(+Y482*AK483)),IF(AF483="Probabilidad",AM482,""))),"")</f>
        <v>0.4</v>
      </c>
      <c r="AN483" s="249" t="s">
        <v>2373</v>
      </c>
      <c r="AO483" s="249" t="s">
        <v>100</v>
      </c>
      <c r="AP483" s="249" t="s">
        <v>101</v>
      </c>
      <c r="AQ483" s="487"/>
      <c r="AR483" s="463"/>
      <c r="AS483" s="463"/>
      <c r="AT483" s="464"/>
      <c r="AU483" s="463"/>
      <c r="AV483" s="463"/>
      <c r="AW483" s="464"/>
      <c r="AX483" s="464"/>
      <c r="AY483" s="464"/>
      <c r="AZ483" s="736"/>
      <c r="BA483" s="486"/>
      <c r="BB483" s="486"/>
      <c r="BC483" s="486"/>
      <c r="BD483" s="486"/>
      <c r="BE483" s="486"/>
      <c r="BF483" s="408"/>
      <c r="BG483" s="408"/>
      <c r="BH483" s="416"/>
      <c r="BI483" s="416"/>
      <c r="BJ483" s="416"/>
      <c r="BK483" s="416"/>
      <c r="BL483" s="416"/>
      <c r="BM483" s="408"/>
      <c r="BN483" s="408"/>
      <c r="BO483" s="673"/>
    </row>
    <row r="484" spans="1:67" ht="70.5">
      <c r="A484" s="748"/>
      <c r="B484" s="751"/>
      <c r="C484" s="785"/>
      <c r="D484" s="682"/>
      <c r="E484" s="682"/>
      <c r="F484" s="483"/>
      <c r="G484" s="408"/>
      <c r="H484" s="487"/>
      <c r="I484" s="736"/>
      <c r="J484" s="463"/>
      <c r="K484" s="736"/>
      <c r="L484" s="408"/>
      <c r="M484" s="458"/>
      <c r="N484" s="408"/>
      <c r="O484" s="408"/>
      <c r="P484" s="486"/>
      <c r="Q484" s="411"/>
      <c r="R484" s="487"/>
      <c r="S484" s="455"/>
      <c r="T484" s="487"/>
      <c r="U484" s="455"/>
      <c r="V484" s="487"/>
      <c r="W484" s="455"/>
      <c r="X484" s="458"/>
      <c r="Y484" s="455"/>
      <c r="Z484" s="455"/>
      <c r="AA484" s="464"/>
      <c r="AB484" s="243">
        <v>3</v>
      </c>
      <c r="AC484" s="253" t="s">
        <v>2512</v>
      </c>
      <c r="AD484" s="259">
        <v>3</v>
      </c>
      <c r="AE484" s="234" t="s">
        <v>2081</v>
      </c>
      <c r="AF484" s="245" t="str">
        <f t="shared" si="29"/>
        <v>Impacto</v>
      </c>
      <c r="AG484" s="246" t="s">
        <v>294</v>
      </c>
      <c r="AH484" s="241">
        <f t="shared" si="28"/>
        <v>0.1</v>
      </c>
      <c r="AI484" s="246" t="s">
        <v>98</v>
      </c>
      <c r="AJ484" s="241">
        <f t="shared" si="30"/>
        <v>0.15</v>
      </c>
      <c r="AK484" s="247">
        <f t="shared" si="31"/>
        <v>0.25</v>
      </c>
      <c r="AL484" s="248">
        <f>IFERROR(IF(AND(AF483="Probabilidad",AF484="Probabilidad"),(AL483-(+AL483*AK484)),IF(AND(AF483="Impacto",AF484="Probabilidad"),(AL482-(+AL482*AK484)),IF(AF484="Impacto",AL483,""))),"")</f>
        <v>0.33599999999999997</v>
      </c>
      <c r="AM484" s="248">
        <f>IFERROR(IF(AND(AF483="Impacto",AF484="Impacto"),(AM483-(+AM483*AK484)),IF(AND(AF483="Probabilidad",AF484="Impacto"),(AM482-(+AM482*AK484)),IF(AF484="Probabilidad",AM483,""))),"")</f>
        <v>0.30000000000000004</v>
      </c>
      <c r="AN484" s="249" t="s">
        <v>99</v>
      </c>
      <c r="AO484" s="249" t="s">
        <v>100</v>
      </c>
      <c r="AP484" s="249" t="s">
        <v>101</v>
      </c>
      <c r="AQ484" s="487"/>
      <c r="AR484" s="463"/>
      <c r="AS484" s="463"/>
      <c r="AT484" s="464"/>
      <c r="AU484" s="463"/>
      <c r="AV484" s="463"/>
      <c r="AW484" s="464"/>
      <c r="AX484" s="464"/>
      <c r="AY484" s="464"/>
      <c r="AZ484" s="736"/>
      <c r="BA484" s="486"/>
      <c r="BB484" s="486"/>
      <c r="BC484" s="486"/>
      <c r="BD484" s="486"/>
      <c r="BE484" s="486"/>
      <c r="BF484" s="408"/>
      <c r="BG484" s="408"/>
      <c r="BH484" s="416"/>
      <c r="BI484" s="416"/>
      <c r="BJ484" s="416"/>
      <c r="BK484" s="416"/>
      <c r="BL484" s="416"/>
      <c r="BM484" s="408"/>
      <c r="BN484" s="408"/>
      <c r="BO484" s="673"/>
    </row>
    <row r="485" spans="1:67" ht="76.5">
      <c r="A485" s="748"/>
      <c r="B485" s="751"/>
      <c r="C485" s="785"/>
      <c r="D485" s="682"/>
      <c r="E485" s="682"/>
      <c r="F485" s="483"/>
      <c r="G485" s="408"/>
      <c r="H485" s="487"/>
      <c r="I485" s="736"/>
      <c r="J485" s="463"/>
      <c r="K485" s="736"/>
      <c r="L485" s="408"/>
      <c r="M485" s="458"/>
      <c r="N485" s="408"/>
      <c r="O485" s="408"/>
      <c r="P485" s="486"/>
      <c r="Q485" s="411"/>
      <c r="R485" s="487"/>
      <c r="S485" s="455"/>
      <c r="T485" s="487"/>
      <c r="U485" s="455"/>
      <c r="V485" s="487"/>
      <c r="W485" s="455"/>
      <c r="X485" s="458"/>
      <c r="Y485" s="455"/>
      <c r="Z485" s="455"/>
      <c r="AA485" s="464"/>
      <c r="AB485" s="243">
        <v>4</v>
      </c>
      <c r="AC485" s="253" t="s">
        <v>2527</v>
      </c>
      <c r="AD485" s="259">
        <v>1</v>
      </c>
      <c r="AE485" s="234" t="s">
        <v>1495</v>
      </c>
      <c r="AF485" s="245" t="str">
        <f t="shared" si="29"/>
        <v>Probabilidad</v>
      </c>
      <c r="AG485" s="246" t="s">
        <v>250</v>
      </c>
      <c r="AH485" s="241">
        <f t="shared" si="28"/>
        <v>0.15</v>
      </c>
      <c r="AI485" s="246" t="s">
        <v>98</v>
      </c>
      <c r="AJ485" s="241">
        <f t="shared" si="30"/>
        <v>0.15</v>
      </c>
      <c r="AK485" s="247">
        <f t="shared" si="31"/>
        <v>0.3</v>
      </c>
      <c r="AL485" s="248">
        <f>IFERROR(IF(AND(AF484="Probabilidad",AF485="Probabilidad"),(AL484-(+AL484*AK485)),IF(AND(AF484="Impacto",AF485="Probabilidad"),(AL483-(+AL483*AK485)),IF(AF485="Impacto",AL484,""))),"")</f>
        <v>0.23519999999999996</v>
      </c>
      <c r="AM485" s="248">
        <f>IFERROR(IF(AND(AF484="Impacto",AF485="Impacto"),(AM484-(+AM484*AK485)),IF(AND(AF484="Probabilidad",AF485="Impacto"),(AM483-(+AM483*AK485)),IF(AF485="Probabilidad",AM484,""))),"")</f>
        <v>0.30000000000000004</v>
      </c>
      <c r="AN485" s="249" t="s">
        <v>99</v>
      </c>
      <c r="AO485" s="249" t="s">
        <v>100</v>
      </c>
      <c r="AP485" s="249" t="s">
        <v>101</v>
      </c>
      <c r="AQ485" s="487"/>
      <c r="AR485" s="463"/>
      <c r="AS485" s="463"/>
      <c r="AT485" s="464"/>
      <c r="AU485" s="463"/>
      <c r="AV485" s="463"/>
      <c r="AW485" s="464"/>
      <c r="AX485" s="464"/>
      <c r="AY485" s="464"/>
      <c r="AZ485" s="736"/>
      <c r="BA485" s="486"/>
      <c r="BB485" s="486"/>
      <c r="BC485" s="486"/>
      <c r="BD485" s="486"/>
      <c r="BE485" s="486"/>
      <c r="BF485" s="408"/>
      <c r="BG485" s="408"/>
      <c r="BH485" s="416"/>
      <c r="BI485" s="416"/>
      <c r="BJ485" s="416"/>
      <c r="BK485" s="416"/>
      <c r="BL485" s="416"/>
      <c r="BM485" s="408"/>
      <c r="BN485" s="408"/>
      <c r="BO485" s="673"/>
    </row>
    <row r="486" spans="1:67" ht="70.5">
      <c r="A486" s="748"/>
      <c r="B486" s="751"/>
      <c r="C486" s="785"/>
      <c r="D486" s="682"/>
      <c r="E486" s="682"/>
      <c r="F486" s="483"/>
      <c r="G486" s="408"/>
      <c r="H486" s="487"/>
      <c r="I486" s="736"/>
      <c r="J486" s="463"/>
      <c r="K486" s="736"/>
      <c r="L486" s="408"/>
      <c r="M486" s="458"/>
      <c r="N486" s="408"/>
      <c r="O486" s="408"/>
      <c r="P486" s="486"/>
      <c r="Q486" s="411"/>
      <c r="R486" s="487"/>
      <c r="S486" s="455"/>
      <c r="T486" s="487"/>
      <c r="U486" s="455"/>
      <c r="V486" s="487"/>
      <c r="W486" s="455"/>
      <c r="X486" s="458"/>
      <c r="Y486" s="455"/>
      <c r="Z486" s="455"/>
      <c r="AA486" s="464"/>
      <c r="AB486" s="243">
        <v>5</v>
      </c>
      <c r="AC486" s="309" t="s">
        <v>2528</v>
      </c>
      <c r="AD486" s="259">
        <v>1.2</v>
      </c>
      <c r="AE486" s="234" t="s">
        <v>2529</v>
      </c>
      <c r="AF486" s="245" t="str">
        <f t="shared" si="29"/>
        <v>Probabilidad</v>
      </c>
      <c r="AG486" s="246" t="s">
        <v>97</v>
      </c>
      <c r="AH486" s="241">
        <f t="shared" si="28"/>
        <v>0.25</v>
      </c>
      <c r="AI486" s="246" t="s">
        <v>710</v>
      </c>
      <c r="AJ486" s="241">
        <f t="shared" si="30"/>
        <v>0.25</v>
      </c>
      <c r="AK486" s="247">
        <f t="shared" si="31"/>
        <v>0.5</v>
      </c>
      <c r="AL486" s="248">
        <f>IFERROR(IF(AND(AF485="Probabilidad",AF486="Probabilidad"),(AL485-(+AL485*AK486)),IF(AND(AF485="Impacto",AF486="Probabilidad"),(AL484-(+AL484*AK486)),IF(AF486="Impacto",AL485,""))),"")</f>
        <v>0.11759999999999998</v>
      </c>
      <c r="AM486" s="248">
        <f>IFERROR(IF(AND(AF485="Impacto",AF486="Impacto"),(AM485-(+AM485*AK486)),IF(AND(AF485="Probabilidad",AF486="Impacto"),(AM484-(+AM484*AK486)),IF(AF486="Probabilidad",AM485,""))),"")</f>
        <v>0.30000000000000004</v>
      </c>
      <c r="AN486" s="249" t="s">
        <v>99</v>
      </c>
      <c r="AO486" s="249" t="s">
        <v>100</v>
      </c>
      <c r="AP486" s="249" t="s">
        <v>101</v>
      </c>
      <c r="AQ486" s="487"/>
      <c r="AR486" s="463"/>
      <c r="AS486" s="463"/>
      <c r="AT486" s="464"/>
      <c r="AU486" s="463"/>
      <c r="AV486" s="463"/>
      <c r="AW486" s="464"/>
      <c r="AX486" s="464"/>
      <c r="AY486" s="464"/>
      <c r="AZ486" s="736"/>
      <c r="BA486" s="486"/>
      <c r="BB486" s="486"/>
      <c r="BC486" s="486"/>
      <c r="BD486" s="486"/>
      <c r="BE486" s="486"/>
      <c r="BF486" s="408"/>
      <c r="BG486" s="408"/>
      <c r="BH486" s="416"/>
      <c r="BI486" s="416"/>
      <c r="BJ486" s="416"/>
      <c r="BK486" s="416"/>
      <c r="BL486" s="416"/>
      <c r="BM486" s="408"/>
      <c r="BN486" s="408"/>
      <c r="BO486" s="673"/>
    </row>
    <row r="487" spans="1:67" ht="89.25">
      <c r="A487" s="748"/>
      <c r="B487" s="751"/>
      <c r="C487" s="785"/>
      <c r="D487" s="682" t="s">
        <v>1470</v>
      </c>
      <c r="E487" s="682" t="s">
        <v>975</v>
      </c>
      <c r="F487" s="483">
        <v>4</v>
      </c>
      <c r="G487" s="408" t="s">
        <v>2522</v>
      </c>
      <c r="H487" s="487" t="s">
        <v>1472</v>
      </c>
      <c r="I487" s="736" t="s">
        <v>1487</v>
      </c>
      <c r="J487" s="463" t="s">
        <v>2530</v>
      </c>
      <c r="K487" s="736" t="s">
        <v>192</v>
      </c>
      <c r="L487" s="408" t="s">
        <v>328</v>
      </c>
      <c r="M487" s="458" t="s">
        <v>1475</v>
      </c>
      <c r="N487" s="408" t="s">
        <v>2531</v>
      </c>
      <c r="O487" s="408" t="s">
        <v>2532</v>
      </c>
      <c r="P487" s="486" t="s">
        <v>114</v>
      </c>
      <c r="Q487" s="485" t="s">
        <v>114</v>
      </c>
      <c r="R487" s="487" t="s">
        <v>233</v>
      </c>
      <c r="S487" s="455">
        <f>IF(R487="Muy Alta",100%,IF(R487="Alta",80%,IF(R487="Media",60%,IF(R487="Baja",40%,IF(R487="Muy Baja",20%,"")))))</f>
        <v>0.8</v>
      </c>
      <c r="T487" s="487" t="s">
        <v>195</v>
      </c>
      <c r="U487" s="455">
        <f>IF(T487="Catastrófico",100%,IF(T487="Mayor",80%,IF(T487="Moderado",60%,IF(T487="Menor",40%,IF(T487="Leve",20%,"")))))</f>
        <v>0.4</v>
      </c>
      <c r="V487" s="487" t="s">
        <v>195</v>
      </c>
      <c r="W487" s="455">
        <f>IF(V487="Catastrófico",100%,IF(V487="Mayor",80%,IF(V487="Moderado",60%,IF(V487="Menor",40%,IF(V487="Leve",20%,"")))))</f>
        <v>0.4</v>
      </c>
      <c r="X487" s="458" t="str">
        <f>IF(Y487=100%,"Catastrófico",IF(Y487=80%,"Mayor",IF(Y487=60%,"Moderado",IF(Y487=40%,"Menor",IF(Y487=20%,"Leve","")))))</f>
        <v>Menor</v>
      </c>
      <c r="Y487" s="455">
        <f>IF(AND(U487="",W487=""),"",MAX(U487,W487))</f>
        <v>0.4</v>
      </c>
      <c r="Z487" s="455" t="str">
        <f>CONCATENATE(R487,X487)</f>
        <v>AltaMenor</v>
      </c>
      <c r="AA487" s="464" t="str">
        <f>IF(Z487="Muy AltaLeve","Alto",IF(Z487="Muy AltaMenor","Alto",IF(Z487="Muy AltaModerado","Alto",IF(Z487="Muy AltaMayor","Alto",IF(Z487="Muy AltaCatastrófico","Extremo",IF(Z487="AltaLeve","Moderado",IF(Z487="AltaMenor","Moderado",IF(Z487="AltaModerado","Alto",IF(Z487="AltaMayor","Alto",IF(Z487="AltaCatastrófico","Extremo",IF(Z487="MediaLeve","Moderado",IF(Z487="MediaMenor","Moderado",IF(Z487="MediaModerado","Moderado",IF(Z487="MediaMayor","Alto",IF(Z487="MediaCatastrófico","Extremo",IF(Z487="BajaLeve","Bajo",IF(Z487="BajaMenor","Moderado",IF(Z487="BajaModerado","Moderado",IF(Z487="BajaMayor","Alto",IF(Z487="BajaCatastrófico","Extremo",IF(Z487="Muy BajaLeve","Bajo",IF(Z487="Muy BajaMenor","Bajo",IF(Z487="Muy BajaModerado","Moderado",IF(Z487="Muy BajaMayor","Alto",IF(Z487="Muy BajaCatastrófico","Extremo","")))))))))))))))))))))))))</f>
        <v>Moderado</v>
      </c>
      <c r="AB487" s="243">
        <v>1</v>
      </c>
      <c r="AC487" s="316" t="s">
        <v>2533</v>
      </c>
      <c r="AD487" s="239">
        <v>3</v>
      </c>
      <c r="AE487" s="234" t="s">
        <v>1664</v>
      </c>
      <c r="AF487" s="245" t="str">
        <f t="shared" si="29"/>
        <v>Probabilidad</v>
      </c>
      <c r="AG487" s="246" t="s">
        <v>250</v>
      </c>
      <c r="AH487" s="241">
        <f t="shared" si="28"/>
        <v>0.15</v>
      </c>
      <c r="AI487" s="246" t="s">
        <v>98</v>
      </c>
      <c r="AJ487" s="241">
        <f t="shared" si="30"/>
        <v>0.15</v>
      </c>
      <c r="AK487" s="247">
        <f t="shared" si="31"/>
        <v>0.3</v>
      </c>
      <c r="AL487" s="248">
        <f>IFERROR(IF(AF487="Probabilidad",(S487-(+S487*AK487)),IF(AF487="Impacto",S487,"")),"")</f>
        <v>0.56000000000000005</v>
      </c>
      <c r="AM487" s="248">
        <f>IFERROR(IF(AF487="Impacto",(Y487-(+Y487*AK487)),IF(AF487="Probabilidad",Y487,"")),"")</f>
        <v>0.4</v>
      </c>
      <c r="AN487" s="249" t="s">
        <v>2373</v>
      </c>
      <c r="AO487" s="249" t="s">
        <v>100</v>
      </c>
      <c r="AP487" s="249" t="s">
        <v>101</v>
      </c>
      <c r="AQ487" s="487" t="s">
        <v>2069</v>
      </c>
      <c r="AR487" s="462">
        <f>S487</f>
        <v>0.8</v>
      </c>
      <c r="AS487" s="462">
        <f>IF(AL487="","",MIN(AL487:AL492))</f>
        <v>9.8783999999999997E-2</v>
      </c>
      <c r="AT487" s="464" t="str">
        <f>IFERROR(IF(AS487="","",IF(AS487&lt;=0.2,"Muy Baja",IF(AS487&lt;=0.4,"Baja",IF(AS487&lt;=0.6,"Media",IF(AS487&lt;=0.8,"Alta","Muy Alta"))))),"")</f>
        <v>Muy Baja</v>
      </c>
      <c r="AU487" s="462">
        <f>Y487</f>
        <v>0.4</v>
      </c>
      <c r="AV487" s="462">
        <f>IF(AM487="","",MIN(AM487:AM492))</f>
        <v>0.30000000000000004</v>
      </c>
      <c r="AW487" s="464" t="str">
        <f>IFERROR(IF(AV487="","",IF(AV487&lt;=0.2,"Leve",IF(AV487&lt;=0.4,"Menor",IF(AV487&lt;=0.6,"Moderado",IF(AV487&lt;=0.8,"Mayor","Catastrófico"))))),"")</f>
        <v>Menor</v>
      </c>
      <c r="AX487" s="464" t="str">
        <f>AA487</f>
        <v>Moderado</v>
      </c>
      <c r="AY487" s="464" t="str">
        <f>IFERROR(IF(OR(AND(AT487="Muy Baja",AW487="Leve"),AND(AT487="Muy Baja",AW487="Menor"),AND(AT487="Baja",AW487="Leve")),"Bajo",IF(OR(AND(AT487="Muy baja",AW487="Moderado"),AND(AT487="Baja",AW487="Menor"),AND(AT487="Baja",AW487="Moderado"),AND(AT487="Media",AW487="Leve"),AND(AT487="Media",AW487="Menor"),AND(AT487="Media",AW487="Moderado"),AND(AT487="Alta",AW487="Leve"),AND(AT487="Alta",AW487="Menor")),"Moderado",IF(OR(AND(AT487="Muy Baja",AW487="Mayor"),AND(AT487="Baja",AW487="Mayor"),AND(AT487="Media",AW487="Mayor"),AND(AT487="Alta",AW487="Moderado"),AND(AT487="Alta",AW487="Mayor"),AND(AT487="Muy Alta",AW487="Leve"),AND(AT487="Muy Alta",AW487="Menor"),AND(AT487="Muy Alta",AW487="Moderado"),AND(AT487="Muy Alta",AW487="Mayor")),"Alto",IF(OR(AND(AT487="Muy Baja",AW487="Catastrófico"),AND(AT487="Baja",AW487="Catastrófico"),AND(AT487="Media",AW487="Catastrófico"),AND(AT487="Alta",AW487="Catastrófico"),AND(AT487="Muy Alta",AW487="Catastrófico")),"Extremo","")))),"")</f>
        <v>Bajo</v>
      </c>
      <c r="AZ487" s="736" t="s">
        <v>132</v>
      </c>
      <c r="BA487" s="486" t="s">
        <v>114</v>
      </c>
      <c r="BB487" s="486" t="s">
        <v>114</v>
      </c>
      <c r="BC487" s="486" t="s">
        <v>114</v>
      </c>
      <c r="BD487" s="486" t="s">
        <v>114</v>
      </c>
      <c r="BE487" s="486" t="s">
        <v>114</v>
      </c>
      <c r="BF487" s="408"/>
      <c r="BG487" s="408"/>
      <c r="BH487" s="416" t="s">
        <v>114</v>
      </c>
      <c r="BI487" s="416"/>
      <c r="BJ487" s="416"/>
      <c r="BK487" s="416"/>
      <c r="BL487" s="416" t="s">
        <v>114</v>
      </c>
      <c r="BM487" s="408" t="s">
        <v>2511</v>
      </c>
      <c r="BN487" s="408" t="s">
        <v>114</v>
      </c>
      <c r="BO487" s="673" t="s">
        <v>114</v>
      </c>
    </row>
    <row r="488" spans="1:67" ht="69.75">
      <c r="A488" s="748"/>
      <c r="B488" s="751"/>
      <c r="C488" s="785"/>
      <c r="D488" s="682"/>
      <c r="E488" s="682"/>
      <c r="F488" s="483"/>
      <c r="G488" s="408"/>
      <c r="H488" s="487"/>
      <c r="I488" s="736"/>
      <c r="J488" s="463"/>
      <c r="K488" s="736"/>
      <c r="L488" s="408"/>
      <c r="M488" s="458"/>
      <c r="N488" s="408"/>
      <c r="O488" s="408"/>
      <c r="P488" s="486"/>
      <c r="Q488" s="485"/>
      <c r="R488" s="487"/>
      <c r="S488" s="455"/>
      <c r="T488" s="487"/>
      <c r="U488" s="455"/>
      <c r="V488" s="487"/>
      <c r="W488" s="455"/>
      <c r="X488" s="458"/>
      <c r="Y488" s="455"/>
      <c r="Z488" s="455"/>
      <c r="AA488" s="464"/>
      <c r="AB488" s="243">
        <v>2</v>
      </c>
      <c r="AC488" s="316" t="s">
        <v>2534</v>
      </c>
      <c r="AD488" s="239">
        <v>2</v>
      </c>
      <c r="AE488" s="234" t="s">
        <v>1540</v>
      </c>
      <c r="AF488" s="245" t="str">
        <f t="shared" si="29"/>
        <v>Probabilidad</v>
      </c>
      <c r="AG488" s="246" t="s">
        <v>250</v>
      </c>
      <c r="AH488" s="241">
        <f t="shared" si="28"/>
        <v>0.15</v>
      </c>
      <c r="AI488" s="246" t="s">
        <v>98</v>
      </c>
      <c r="AJ488" s="241">
        <f t="shared" si="30"/>
        <v>0.15</v>
      </c>
      <c r="AK488" s="247">
        <f t="shared" si="31"/>
        <v>0.3</v>
      </c>
      <c r="AL488" s="248">
        <f>IFERROR(IF(AND(AF487="Probabilidad",AF488="Probabilidad"),(AL487-(+AL487*AK488)),IF(AF488="Probabilidad",(S487-(+S487*AK488)),IF(AF488="Impacto",AL487,""))),"")</f>
        <v>0.39200000000000002</v>
      </c>
      <c r="AM488" s="248">
        <f>IFERROR(IF(AND(AF487="Impacto",AF488="Impacto"),(AM487-(+AM487*AK488)),IF(AF488="Impacto",(Y487-(+Y487*AK488)),IF(AF488="Probabilidad",AM487,""))),"")</f>
        <v>0.4</v>
      </c>
      <c r="AN488" s="249" t="s">
        <v>2373</v>
      </c>
      <c r="AO488" s="249" t="s">
        <v>100</v>
      </c>
      <c r="AP488" s="249" t="s">
        <v>101</v>
      </c>
      <c r="AQ488" s="487"/>
      <c r="AR488" s="463"/>
      <c r="AS488" s="463"/>
      <c r="AT488" s="464"/>
      <c r="AU488" s="463"/>
      <c r="AV488" s="463"/>
      <c r="AW488" s="464"/>
      <c r="AX488" s="464"/>
      <c r="AY488" s="464"/>
      <c r="AZ488" s="736"/>
      <c r="BA488" s="486"/>
      <c r="BB488" s="486"/>
      <c r="BC488" s="486"/>
      <c r="BD488" s="486"/>
      <c r="BE488" s="486"/>
      <c r="BF488" s="408"/>
      <c r="BG488" s="408"/>
      <c r="BH488" s="416"/>
      <c r="BI488" s="416"/>
      <c r="BJ488" s="416"/>
      <c r="BK488" s="416"/>
      <c r="BL488" s="416"/>
      <c r="BM488" s="408"/>
      <c r="BN488" s="408"/>
      <c r="BO488" s="673"/>
    </row>
    <row r="489" spans="1:67" ht="69.75">
      <c r="A489" s="748"/>
      <c r="B489" s="751"/>
      <c r="C489" s="785"/>
      <c r="D489" s="682"/>
      <c r="E489" s="682"/>
      <c r="F489" s="483"/>
      <c r="G489" s="408"/>
      <c r="H489" s="487"/>
      <c r="I489" s="736"/>
      <c r="J489" s="463"/>
      <c r="K489" s="736"/>
      <c r="L489" s="408"/>
      <c r="M489" s="458"/>
      <c r="N489" s="408"/>
      <c r="O489" s="408"/>
      <c r="P489" s="486"/>
      <c r="Q489" s="485"/>
      <c r="R489" s="487"/>
      <c r="S489" s="455"/>
      <c r="T489" s="487"/>
      <c r="U489" s="455"/>
      <c r="V489" s="487"/>
      <c r="W489" s="455"/>
      <c r="X489" s="458"/>
      <c r="Y489" s="455"/>
      <c r="Z489" s="455"/>
      <c r="AA489" s="464"/>
      <c r="AB489" s="243">
        <v>3</v>
      </c>
      <c r="AC489" s="316" t="s">
        <v>2535</v>
      </c>
      <c r="AD489" s="239">
        <v>2</v>
      </c>
      <c r="AE489" s="234"/>
      <c r="AF489" s="245" t="str">
        <f t="shared" si="29"/>
        <v>Probabilidad</v>
      </c>
      <c r="AG489" s="246" t="s">
        <v>97</v>
      </c>
      <c r="AH489" s="241">
        <f t="shared" si="28"/>
        <v>0.25</v>
      </c>
      <c r="AI489" s="246" t="s">
        <v>98</v>
      </c>
      <c r="AJ489" s="241">
        <f t="shared" si="30"/>
        <v>0.15</v>
      </c>
      <c r="AK489" s="247">
        <f t="shared" si="31"/>
        <v>0.4</v>
      </c>
      <c r="AL489" s="248">
        <f>IFERROR(IF(AND(AF488="Probabilidad",AF489="Probabilidad"),(AL488-(+AL488*AK489)),IF(AND(AF488="Impacto",AF489="Probabilidad"),(AL487-(+AL487*AK489)),IF(AF489="Impacto",AL488,""))),"")</f>
        <v>0.23519999999999999</v>
      </c>
      <c r="AM489" s="248">
        <f>IFERROR(IF(AND(AF488="Impacto",AF489="Impacto"),(AM488-(+AM488*AK489)),IF(AND(AF488="Probabilidad",AF489="Impacto"),(AM487-(+AM487*AK489)),IF(AF489="Probabilidad",AM488,""))),"")</f>
        <v>0.4</v>
      </c>
      <c r="AN489" s="249" t="s">
        <v>2373</v>
      </c>
      <c r="AO489" s="249" t="s">
        <v>100</v>
      </c>
      <c r="AP489" s="249" t="s">
        <v>101</v>
      </c>
      <c r="AQ489" s="487"/>
      <c r="AR489" s="463"/>
      <c r="AS489" s="463"/>
      <c r="AT489" s="464"/>
      <c r="AU489" s="463"/>
      <c r="AV489" s="463"/>
      <c r="AW489" s="464"/>
      <c r="AX489" s="464"/>
      <c r="AY489" s="464"/>
      <c r="AZ489" s="736"/>
      <c r="BA489" s="486"/>
      <c r="BB489" s="486"/>
      <c r="BC489" s="486"/>
      <c r="BD489" s="486"/>
      <c r="BE489" s="486"/>
      <c r="BF489" s="408"/>
      <c r="BG489" s="408"/>
      <c r="BH489" s="416"/>
      <c r="BI489" s="416"/>
      <c r="BJ489" s="416"/>
      <c r="BK489" s="416"/>
      <c r="BL489" s="416"/>
      <c r="BM489" s="408"/>
      <c r="BN489" s="408"/>
      <c r="BO489" s="673"/>
    </row>
    <row r="490" spans="1:67" ht="69.75">
      <c r="A490" s="748"/>
      <c r="B490" s="751"/>
      <c r="C490" s="785"/>
      <c r="D490" s="682"/>
      <c r="E490" s="682"/>
      <c r="F490" s="483"/>
      <c r="G490" s="408"/>
      <c r="H490" s="487"/>
      <c r="I490" s="736"/>
      <c r="J490" s="463"/>
      <c r="K490" s="736"/>
      <c r="L490" s="408"/>
      <c r="M490" s="458"/>
      <c r="N490" s="408"/>
      <c r="O490" s="408"/>
      <c r="P490" s="486"/>
      <c r="Q490" s="485"/>
      <c r="R490" s="487"/>
      <c r="S490" s="455"/>
      <c r="T490" s="487"/>
      <c r="U490" s="455"/>
      <c r="V490" s="487"/>
      <c r="W490" s="455"/>
      <c r="X490" s="458"/>
      <c r="Y490" s="455"/>
      <c r="Z490" s="455"/>
      <c r="AA490" s="464"/>
      <c r="AB490" s="243">
        <v>4</v>
      </c>
      <c r="AC490" s="309" t="s">
        <v>2536</v>
      </c>
      <c r="AD490" s="239">
        <v>3</v>
      </c>
      <c r="AE490" s="234" t="s">
        <v>2081</v>
      </c>
      <c r="AF490" s="245" t="str">
        <f t="shared" si="29"/>
        <v>Probabilidad</v>
      </c>
      <c r="AG490" s="246" t="s">
        <v>250</v>
      </c>
      <c r="AH490" s="241">
        <f t="shared" si="28"/>
        <v>0.15</v>
      </c>
      <c r="AI490" s="246" t="s">
        <v>98</v>
      </c>
      <c r="AJ490" s="241">
        <f t="shared" si="30"/>
        <v>0.15</v>
      </c>
      <c r="AK490" s="247">
        <f t="shared" si="31"/>
        <v>0.3</v>
      </c>
      <c r="AL490" s="248">
        <f>IFERROR(IF(AND(AF489="Probabilidad",AF490="Probabilidad"),(AL489-(+AL489*AK490)),IF(AND(AF489="Impacto",AF490="Probabilidad"),(AL488-(+AL488*AK490)),IF(AF490="Impacto",AL489,""))),"")</f>
        <v>0.16464000000000001</v>
      </c>
      <c r="AM490" s="248">
        <f>IFERROR(IF(AND(AF489="Impacto",AF490="Impacto"),(AM489-(+AM489*AK490)),IF(AND(AF489="Probabilidad",AF490="Impacto"),(AM488-(+AM488*AK490)),IF(AF490="Probabilidad",AM489,""))),"")</f>
        <v>0.4</v>
      </c>
      <c r="AN490" s="249" t="s">
        <v>2373</v>
      </c>
      <c r="AO490" s="249" t="s">
        <v>100</v>
      </c>
      <c r="AP490" s="249" t="s">
        <v>101</v>
      </c>
      <c r="AQ490" s="487"/>
      <c r="AR490" s="463"/>
      <c r="AS490" s="463"/>
      <c r="AT490" s="464"/>
      <c r="AU490" s="463"/>
      <c r="AV490" s="463"/>
      <c r="AW490" s="464"/>
      <c r="AX490" s="464"/>
      <c r="AY490" s="464"/>
      <c r="AZ490" s="736"/>
      <c r="BA490" s="486"/>
      <c r="BB490" s="486"/>
      <c r="BC490" s="486"/>
      <c r="BD490" s="486"/>
      <c r="BE490" s="486"/>
      <c r="BF490" s="408"/>
      <c r="BG490" s="408"/>
      <c r="BH490" s="416"/>
      <c r="BI490" s="416"/>
      <c r="BJ490" s="416"/>
      <c r="BK490" s="416"/>
      <c r="BL490" s="416"/>
      <c r="BM490" s="408"/>
      <c r="BN490" s="408"/>
      <c r="BO490" s="673"/>
    </row>
    <row r="491" spans="1:67" ht="70.5">
      <c r="A491" s="748"/>
      <c r="B491" s="751"/>
      <c r="C491" s="785"/>
      <c r="D491" s="682"/>
      <c r="E491" s="682"/>
      <c r="F491" s="483"/>
      <c r="G491" s="408"/>
      <c r="H491" s="487"/>
      <c r="I491" s="736"/>
      <c r="J491" s="463"/>
      <c r="K491" s="736"/>
      <c r="L491" s="408"/>
      <c r="M491" s="458"/>
      <c r="N491" s="408"/>
      <c r="O491" s="408"/>
      <c r="P491" s="486"/>
      <c r="Q491" s="485"/>
      <c r="R491" s="487"/>
      <c r="S491" s="455"/>
      <c r="T491" s="487"/>
      <c r="U491" s="455"/>
      <c r="V491" s="487"/>
      <c r="W491" s="455"/>
      <c r="X491" s="458"/>
      <c r="Y491" s="455"/>
      <c r="Z491" s="455"/>
      <c r="AA491" s="464"/>
      <c r="AB491" s="243">
        <v>5</v>
      </c>
      <c r="AC491" s="234" t="s">
        <v>2068</v>
      </c>
      <c r="AD491" s="239">
        <v>3</v>
      </c>
      <c r="AE491" s="237" t="s">
        <v>1495</v>
      </c>
      <c r="AF491" s="245" t="str">
        <f t="shared" si="29"/>
        <v>Probabilidad</v>
      </c>
      <c r="AG491" s="246" t="s">
        <v>97</v>
      </c>
      <c r="AH491" s="241">
        <f t="shared" si="28"/>
        <v>0.25</v>
      </c>
      <c r="AI491" s="246" t="s">
        <v>98</v>
      </c>
      <c r="AJ491" s="241">
        <f t="shared" si="30"/>
        <v>0.15</v>
      </c>
      <c r="AK491" s="247">
        <f t="shared" si="31"/>
        <v>0.4</v>
      </c>
      <c r="AL491" s="248">
        <f>IFERROR(IF(AND(AF490="Probabilidad",AF491="Probabilidad"),(AL490-(+AL490*AK491)),IF(AND(AF490="Impacto",AF491="Probabilidad"),(AL489-(+AL489*AK491)),IF(AF491="Impacto",AL490,""))),"")</f>
        <v>9.8783999999999997E-2</v>
      </c>
      <c r="AM491" s="248">
        <f>IFERROR(IF(AND(AF490="Impacto",AF491="Impacto"),(AM490-(+AM490*AK491)),IF(AND(AF490="Probabilidad",AF491="Impacto"),(AM489-(+AM489*AK491)),IF(AF491="Probabilidad",AM490,""))),"")</f>
        <v>0.4</v>
      </c>
      <c r="AN491" s="249" t="s">
        <v>99</v>
      </c>
      <c r="AO491" s="249" t="s">
        <v>100</v>
      </c>
      <c r="AP491" s="249" t="s">
        <v>101</v>
      </c>
      <c r="AQ491" s="487"/>
      <c r="AR491" s="463"/>
      <c r="AS491" s="463"/>
      <c r="AT491" s="464"/>
      <c r="AU491" s="463"/>
      <c r="AV491" s="463"/>
      <c r="AW491" s="464"/>
      <c r="AX491" s="464"/>
      <c r="AY491" s="464"/>
      <c r="AZ491" s="736"/>
      <c r="BA491" s="486"/>
      <c r="BB491" s="486"/>
      <c r="BC491" s="486"/>
      <c r="BD491" s="486"/>
      <c r="BE491" s="486"/>
      <c r="BF491" s="408"/>
      <c r="BG491" s="408"/>
      <c r="BH491" s="416"/>
      <c r="BI491" s="416"/>
      <c r="BJ491" s="416"/>
      <c r="BK491" s="416"/>
      <c r="BL491" s="416"/>
      <c r="BM491" s="408"/>
      <c r="BN491" s="408"/>
      <c r="BO491" s="673"/>
    </row>
    <row r="492" spans="1:67" ht="70.5">
      <c r="A492" s="748"/>
      <c r="B492" s="751"/>
      <c r="C492" s="785"/>
      <c r="D492" s="682"/>
      <c r="E492" s="682"/>
      <c r="F492" s="483"/>
      <c r="G492" s="408"/>
      <c r="H492" s="487"/>
      <c r="I492" s="736"/>
      <c r="J492" s="463"/>
      <c r="K492" s="736"/>
      <c r="L492" s="408"/>
      <c r="M492" s="458"/>
      <c r="N492" s="408"/>
      <c r="O492" s="408"/>
      <c r="P492" s="486"/>
      <c r="Q492" s="485"/>
      <c r="R492" s="487"/>
      <c r="S492" s="455"/>
      <c r="T492" s="487"/>
      <c r="U492" s="455"/>
      <c r="V492" s="487"/>
      <c r="W492" s="455"/>
      <c r="X492" s="458"/>
      <c r="Y492" s="455"/>
      <c r="Z492" s="455"/>
      <c r="AA492" s="464"/>
      <c r="AB492" s="243">
        <v>6</v>
      </c>
      <c r="AC492" s="234" t="s">
        <v>2069</v>
      </c>
      <c r="AD492" s="239">
        <v>3</v>
      </c>
      <c r="AE492" s="237" t="s">
        <v>1495</v>
      </c>
      <c r="AF492" s="245" t="str">
        <f t="shared" si="29"/>
        <v>Impacto</v>
      </c>
      <c r="AG492" s="246" t="s">
        <v>294</v>
      </c>
      <c r="AH492" s="241">
        <f t="shared" si="28"/>
        <v>0.1</v>
      </c>
      <c r="AI492" s="246" t="s">
        <v>98</v>
      </c>
      <c r="AJ492" s="241">
        <f t="shared" si="30"/>
        <v>0.15</v>
      </c>
      <c r="AK492" s="247">
        <f t="shared" si="31"/>
        <v>0.25</v>
      </c>
      <c r="AL492" s="248">
        <f>IFERROR(IF(AND(AF491="Probabilidad",AF492="Probabilidad"),(AL491-(+AL491*AK492)),IF(AND(AF491="Impacto",AF492="Probabilidad"),(AL490-(+AL490*AK492)),IF(AF492="Impacto",AL491,""))),"")</f>
        <v>9.8783999999999997E-2</v>
      </c>
      <c r="AM492" s="248">
        <f>IFERROR(IF(AND(AF491="Impacto",AF492="Impacto"),(AM491-(+AM491*AK492)),IF(AND(AF491="Probabilidad",AF492="Impacto"),(AM490-(+AM490*AK492)),IF(AF492="Probabilidad",AM491,""))),"")</f>
        <v>0.30000000000000004</v>
      </c>
      <c r="AN492" s="249" t="s">
        <v>99</v>
      </c>
      <c r="AO492" s="249" t="s">
        <v>100</v>
      </c>
      <c r="AP492" s="249" t="s">
        <v>101</v>
      </c>
      <c r="AQ492" s="487"/>
      <c r="AR492" s="463"/>
      <c r="AS492" s="463"/>
      <c r="AT492" s="464"/>
      <c r="AU492" s="463"/>
      <c r="AV492" s="463"/>
      <c r="AW492" s="464"/>
      <c r="AX492" s="464"/>
      <c r="AY492" s="464"/>
      <c r="AZ492" s="736"/>
      <c r="BA492" s="486"/>
      <c r="BB492" s="486"/>
      <c r="BC492" s="486"/>
      <c r="BD492" s="486"/>
      <c r="BE492" s="486"/>
      <c r="BF492" s="408"/>
      <c r="BG492" s="408"/>
      <c r="BH492" s="416"/>
      <c r="BI492" s="416"/>
      <c r="BJ492" s="416"/>
      <c r="BK492" s="416"/>
      <c r="BL492" s="416"/>
      <c r="BM492" s="408"/>
      <c r="BN492" s="408"/>
      <c r="BO492" s="673"/>
    </row>
    <row r="493" spans="1:67" ht="78.75">
      <c r="A493" s="748"/>
      <c r="B493" s="751"/>
      <c r="C493" s="785"/>
      <c r="D493" s="682" t="s">
        <v>1470</v>
      </c>
      <c r="E493" s="682" t="s">
        <v>975</v>
      </c>
      <c r="F493" s="483">
        <v>5</v>
      </c>
      <c r="G493" s="738" t="s">
        <v>2537</v>
      </c>
      <c r="H493" s="487" t="s">
        <v>1501</v>
      </c>
      <c r="I493" s="736" t="s">
        <v>1473</v>
      </c>
      <c r="J493" s="463" t="s">
        <v>2538</v>
      </c>
      <c r="K493" s="736" t="s">
        <v>192</v>
      </c>
      <c r="L493" s="408" t="s">
        <v>408</v>
      </c>
      <c r="M493" s="464" t="s">
        <v>1475</v>
      </c>
      <c r="N493" s="408" t="s">
        <v>2539</v>
      </c>
      <c r="O493" s="408" t="s">
        <v>2540</v>
      </c>
      <c r="P493" s="484" t="s">
        <v>114</v>
      </c>
      <c r="Q493" s="485" t="s">
        <v>114</v>
      </c>
      <c r="R493" s="487" t="s">
        <v>233</v>
      </c>
      <c r="S493" s="455">
        <f>IF(R493="Muy Alta",100%,IF(R493="Alta",80%,IF(R493="Media",60%,IF(R493="Baja",40%,IF(R493="Muy Baja",20%,"")))))</f>
        <v>0.8</v>
      </c>
      <c r="T493" s="487" t="s">
        <v>195</v>
      </c>
      <c r="U493" s="455">
        <f>IF(T493="Catastrófico",100%,IF(T493="Mayor",80%,IF(T493="Moderado",60%,IF(T493="Menor",40%,IF(T493="Leve",20%,"")))))</f>
        <v>0.4</v>
      </c>
      <c r="V493" s="487" t="s">
        <v>195</v>
      </c>
      <c r="W493" s="455">
        <f>IF(V493="Catastrófico",100%,IF(V493="Mayor",80%,IF(V493="Moderado",60%,IF(V493="Menor",40%,IF(V493="Leve",20%,"")))))</f>
        <v>0.4</v>
      </c>
      <c r="X493" s="458" t="str">
        <f>IF(Y493=100%,"Catastrófico",IF(Y493=80%,"Mayor",IF(Y493=60%,"Moderado",IF(Y493=40%,"Menor",IF(Y493=20%,"Leve","")))))</f>
        <v>Menor</v>
      </c>
      <c r="Y493" s="455">
        <f>IF(AND(U493="",W493=""),"",MAX(U493,W493))</f>
        <v>0.4</v>
      </c>
      <c r="Z493" s="455" t="str">
        <f>CONCATENATE(R493,X493)</f>
        <v>AltaMenor</v>
      </c>
      <c r="AA493" s="464" t="str">
        <f>IF(Z493="Muy AltaLeve","Alto",IF(Z493="Muy AltaMenor","Alto",IF(Z493="Muy AltaModerado","Alto",IF(Z493="Muy AltaMayor","Alto",IF(Z493="Muy AltaCatastrófico","Extremo",IF(Z493="AltaLeve","Moderado",IF(Z493="AltaMenor","Moderado",IF(Z493="AltaModerado","Alto",IF(Z493="AltaMayor","Alto",IF(Z493="AltaCatastrófico","Extremo",IF(Z493="MediaLeve","Moderado",IF(Z493="MediaMenor","Moderado",IF(Z493="MediaModerado","Moderado",IF(Z493="MediaMayor","Alto",IF(Z493="MediaCatastrófico","Extremo",IF(Z493="BajaLeve","Bajo",IF(Z493="BajaMenor","Moderado",IF(Z493="BajaModerado","Moderado",IF(Z493="BajaMayor","Alto",IF(Z493="BajaCatastrófico","Extremo",IF(Z493="Muy BajaLeve","Bajo",IF(Z493="Muy BajaMenor","Bajo",IF(Z493="Muy BajaModerado","Moderado",IF(Z493="Muy BajaMayor","Alto",IF(Z493="Muy BajaCatastrófico","Extremo","")))))))))))))))))))))))))</f>
        <v>Moderado</v>
      </c>
      <c r="AB493" s="243">
        <v>1</v>
      </c>
      <c r="AC493" s="237" t="s">
        <v>2541</v>
      </c>
      <c r="AD493" s="239">
        <v>1.2</v>
      </c>
      <c r="AE493" s="237" t="s">
        <v>192</v>
      </c>
      <c r="AF493" s="245" t="str">
        <f t="shared" si="29"/>
        <v>Probabilidad</v>
      </c>
      <c r="AG493" s="246" t="s">
        <v>97</v>
      </c>
      <c r="AH493" s="241">
        <f t="shared" si="28"/>
        <v>0.25</v>
      </c>
      <c r="AI493" s="246" t="s">
        <v>98</v>
      </c>
      <c r="AJ493" s="241">
        <f t="shared" si="30"/>
        <v>0.15</v>
      </c>
      <c r="AK493" s="247">
        <f t="shared" si="31"/>
        <v>0.4</v>
      </c>
      <c r="AL493" s="248">
        <f>IFERROR(IF(AF493="Probabilidad",(S493-(+S493*AK493)),IF(AF493="Impacto",S493,"")),"")</f>
        <v>0.48</v>
      </c>
      <c r="AM493" s="248">
        <f>IFERROR(IF(AF493="Impacto",(Y493-(+Y493*AK493)),IF(AF493="Probabilidad",Y493,"")),"")</f>
        <v>0.4</v>
      </c>
      <c r="AN493" s="249" t="s">
        <v>1420</v>
      </c>
      <c r="AO493" s="249" t="s">
        <v>100</v>
      </c>
      <c r="AP493" s="249" t="s">
        <v>101</v>
      </c>
      <c r="AQ493" s="487" t="s">
        <v>2542</v>
      </c>
      <c r="AR493" s="462">
        <f>S493</f>
        <v>0.8</v>
      </c>
      <c r="AS493" s="462">
        <f>IF(AL493="","",MIN(AL493:AL497))</f>
        <v>0.10079999999999999</v>
      </c>
      <c r="AT493" s="464" t="str">
        <f>IFERROR(IF(AS493="","",IF(AS493&lt;=0.2,"Muy Baja",IF(AS493&lt;=0.4,"Baja",IF(AS493&lt;=0.6,"Media",IF(AS493&lt;=0.8,"Alta","Muy Alta"))))),"")</f>
        <v>Muy Baja</v>
      </c>
      <c r="AU493" s="462">
        <f>Y493</f>
        <v>0.4</v>
      </c>
      <c r="AV493" s="462">
        <f>IF(AM493="","",MIN(AM493:AM497))</f>
        <v>0.30000000000000004</v>
      </c>
      <c r="AW493" s="464" t="str">
        <f>IFERROR(IF(AV493="","",IF(AV493&lt;=0.2,"Leve",IF(AV493&lt;=0.4,"Menor",IF(AV493&lt;=0.6,"Moderado",IF(AV493&lt;=0.8,"Mayor","Catastrófico"))))),"")</f>
        <v>Menor</v>
      </c>
      <c r="AX493" s="464" t="str">
        <f>AA493</f>
        <v>Moderado</v>
      </c>
      <c r="AY493" s="464" t="str">
        <f>IFERROR(IF(OR(AND(AT493="Muy Baja",AW493="Leve"),AND(AT493="Muy Baja",AW493="Menor"),AND(AT493="Baja",AW493="Leve")),"Bajo",IF(OR(AND(AT493="Muy baja",AW493="Moderado"),AND(AT493="Baja",AW493="Menor"),AND(AT493="Baja",AW493="Moderado"),AND(AT493="Media",AW493="Leve"),AND(AT493="Media",AW493="Menor"),AND(AT493="Media",AW493="Moderado"),AND(AT493="Alta",AW493="Leve"),AND(AT493="Alta",AW493="Menor")),"Moderado",IF(OR(AND(AT493="Muy Baja",AW493="Mayor"),AND(AT493="Baja",AW493="Mayor"),AND(AT493="Media",AW493="Mayor"),AND(AT493="Alta",AW493="Moderado"),AND(AT493="Alta",AW493="Mayor"),AND(AT493="Muy Alta",AW493="Leve"),AND(AT493="Muy Alta",AW493="Menor"),AND(AT493="Muy Alta",AW493="Moderado"),AND(AT493="Muy Alta",AW493="Mayor")),"Alto",IF(OR(AND(AT493="Muy Baja",AW493="Catastrófico"),AND(AT493="Baja",AW493="Catastrófico"),AND(AT493="Media",AW493="Catastrófico"),AND(AT493="Alta",AW493="Catastrófico"),AND(AT493="Muy Alta",AW493="Catastrófico")),"Extremo","")))),"")</f>
        <v>Bajo</v>
      </c>
      <c r="AZ493" s="736" t="s">
        <v>132</v>
      </c>
      <c r="BA493" s="486" t="s">
        <v>114</v>
      </c>
      <c r="BB493" s="486" t="s">
        <v>114</v>
      </c>
      <c r="BC493" s="486" t="s">
        <v>114</v>
      </c>
      <c r="BD493" s="486" t="s">
        <v>114</v>
      </c>
      <c r="BE493" s="486" t="s">
        <v>114</v>
      </c>
      <c r="BF493" s="408"/>
      <c r="BG493" s="408"/>
      <c r="BH493" s="416" t="s">
        <v>114</v>
      </c>
      <c r="BI493" s="416"/>
      <c r="BJ493" s="416"/>
      <c r="BK493" s="416"/>
      <c r="BL493" s="416" t="s">
        <v>114</v>
      </c>
      <c r="BM493" s="408" t="s">
        <v>2511</v>
      </c>
      <c r="BN493" s="408" t="s">
        <v>114</v>
      </c>
      <c r="BO493" s="673" t="s">
        <v>114</v>
      </c>
    </row>
    <row r="494" spans="1:67" ht="150">
      <c r="A494" s="748"/>
      <c r="B494" s="751"/>
      <c r="C494" s="785"/>
      <c r="D494" s="682"/>
      <c r="E494" s="682"/>
      <c r="F494" s="483"/>
      <c r="G494" s="738"/>
      <c r="H494" s="487"/>
      <c r="I494" s="736"/>
      <c r="J494" s="463"/>
      <c r="K494" s="736"/>
      <c r="L494" s="408"/>
      <c r="M494" s="464"/>
      <c r="N494" s="408"/>
      <c r="O494" s="408"/>
      <c r="P494" s="484"/>
      <c r="Q494" s="485"/>
      <c r="R494" s="487"/>
      <c r="S494" s="455"/>
      <c r="T494" s="487"/>
      <c r="U494" s="455"/>
      <c r="V494" s="487"/>
      <c r="W494" s="455"/>
      <c r="X494" s="458"/>
      <c r="Y494" s="455"/>
      <c r="Z494" s="455"/>
      <c r="AA494" s="464"/>
      <c r="AB494" s="243">
        <v>2</v>
      </c>
      <c r="AC494" s="237" t="s">
        <v>2060</v>
      </c>
      <c r="AD494" s="239">
        <v>3</v>
      </c>
      <c r="AE494" s="237" t="s">
        <v>1486</v>
      </c>
      <c r="AF494" s="245" t="str">
        <f t="shared" si="29"/>
        <v>Probabilidad</v>
      </c>
      <c r="AG494" s="246" t="s">
        <v>250</v>
      </c>
      <c r="AH494" s="241">
        <f t="shared" si="28"/>
        <v>0.15</v>
      </c>
      <c r="AI494" s="246" t="s">
        <v>98</v>
      </c>
      <c r="AJ494" s="241">
        <f t="shared" si="30"/>
        <v>0.15</v>
      </c>
      <c r="AK494" s="247">
        <f t="shared" si="31"/>
        <v>0.3</v>
      </c>
      <c r="AL494" s="248">
        <f>IFERROR(IF(AND(AF493="Probabilidad",AF494="Probabilidad"),(AL493-(+AL493*AK494)),IF(AF494="Probabilidad",(S493-(+S493*AK494)),IF(AF494="Impacto",AL493,""))),"")</f>
        <v>0.33599999999999997</v>
      </c>
      <c r="AM494" s="248">
        <f>IFERROR(IF(AND(AF493="Impacto",AF494="Impacto"),(AM493-(+AM493*AK494)),IF(AF494="Impacto",(Y493-(+Y493*AK494)),IF(AF494="Probabilidad",AM493,""))),"")</f>
        <v>0.4</v>
      </c>
      <c r="AN494" s="249" t="s">
        <v>99</v>
      </c>
      <c r="AO494" s="249" t="s">
        <v>100</v>
      </c>
      <c r="AP494" s="249" t="s">
        <v>101</v>
      </c>
      <c r="AQ494" s="487"/>
      <c r="AR494" s="463"/>
      <c r="AS494" s="463"/>
      <c r="AT494" s="464"/>
      <c r="AU494" s="463"/>
      <c r="AV494" s="463"/>
      <c r="AW494" s="464"/>
      <c r="AX494" s="464"/>
      <c r="AY494" s="464"/>
      <c r="AZ494" s="736"/>
      <c r="BA494" s="486"/>
      <c r="BB494" s="486"/>
      <c r="BC494" s="486"/>
      <c r="BD494" s="486"/>
      <c r="BE494" s="486"/>
      <c r="BF494" s="408"/>
      <c r="BG494" s="408"/>
      <c r="BH494" s="416"/>
      <c r="BI494" s="416"/>
      <c r="BJ494" s="416"/>
      <c r="BK494" s="416"/>
      <c r="BL494" s="416"/>
      <c r="BM494" s="408"/>
      <c r="BN494" s="408"/>
      <c r="BO494" s="673"/>
    </row>
    <row r="495" spans="1:67" ht="78.75">
      <c r="A495" s="748"/>
      <c r="B495" s="751"/>
      <c r="C495" s="785"/>
      <c r="D495" s="682"/>
      <c r="E495" s="682"/>
      <c r="F495" s="483"/>
      <c r="G495" s="738"/>
      <c r="H495" s="487"/>
      <c r="I495" s="736"/>
      <c r="J495" s="463"/>
      <c r="K495" s="736"/>
      <c r="L495" s="408"/>
      <c r="M495" s="464"/>
      <c r="N495" s="408"/>
      <c r="O495" s="408"/>
      <c r="P495" s="484"/>
      <c r="Q495" s="485"/>
      <c r="R495" s="487"/>
      <c r="S495" s="455"/>
      <c r="T495" s="487"/>
      <c r="U495" s="455"/>
      <c r="V495" s="487"/>
      <c r="W495" s="455"/>
      <c r="X495" s="458"/>
      <c r="Y495" s="455"/>
      <c r="Z495" s="455"/>
      <c r="AA495" s="464"/>
      <c r="AB495" s="243">
        <v>3</v>
      </c>
      <c r="AC495" s="237" t="s">
        <v>2543</v>
      </c>
      <c r="AD495" s="239">
        <v>2</v>
      </c>
      <c r="AE495" s="237" t="s">
        <v>192</v>
      </c>
      <c r="AF495" s="245" t="str">
        <f t="shared" si="29"/>
        <v>Probabilidad</v>
      </c>
      <c r="AG495" s="246" t="s">
        <v>97</v>
      </c>
      <c r="AH495" s="241">
        <f t="shared" si="28"/>
        <v>0.25</v>
      </c>
      <c r="AI495" s="246" t="s">
        <v>98</v>
      </c>
      <c r="AJ495" s="241">
        <f t="shared" si="30"/>
        <v>0.15</v>
      </c>
      <c r="AK495" s="247">
        <f t="shared" si="31"/>
        <v>0.4</v>
      </c>
      <c r="AL495" s="248">
        <f>IFERROR(IF(AND(AF494="Probabilidad",AF495="Probabilidad"),(AL494-(+AL494*AK495)),IF(AND(AF494="Impacto",AF495="Probabilidad"),(AL493-(+AL493*AK495)),IF(AF495="Impacto",AL494,""))),"")</f>
        <v>0.20159999999999997</v>
      </c>
      <c r="AM495" s="248">
        <f>IFERROR(IF(AND(AF494="Impacto",AF495="Impacto"),(AM494-(+AM494*AK495)),IF(AND(AF494="Probabilidad",AF495="Impacto"),(AM493-(+AM493*AK495)),IF(AF495="Probabilidad",AM494,""))),"")</f>
        <v>0.4</v>
      </c>
      <c r="AN495" s="249" t="s">
        <v>1420</v>
      </c>
      <c r="AO495" s="249" t="s">
        <v>100</v>
      </c>
      <c r="AP495" s="249" t="s">
        <v>101</v>
      </c>
      <c r="AQ495" s="487"/>
      <c r="AR495" s="463"/>
      <c r="AS495" s="463"/>
      <c r="AT495" s="464"/>
      <c r="AU495" s="463"/>
      <c r="AV495" s="463"/>
      <c r="AW495" s="464"/>
      <c r="AX495" s="464"/>
      <c r="AY495" s="464"/>
      <c r="AZ495" s="736"/>
      <c r="BA495" s="486"/>
      <c r="BB495" s="486"/>
      <c r="BC495" s="486"/>
      <c r="BD495" s="486"/>
      <c r="BE495" s="486"/>
      <c r="BF495" s="408"/>
      <c r="BG495" s="408"/>
      <c r="BH495" s="416"/>
      <c r="BI495" s="416"/>
      <c r="BJ495" s="416"/>
      <c r="BK495" s="416"/>
      <c r="BL495" s="416"/>
      <c r="BM495" s="408"/>
      <c r="BN495" s="408"/>
      <c r="BO495" s="673"/>
    </row>
    <row r="496" spans="1:67" ht="70.5">
      <c r="A496" s="748"/>
      <c r="B496" s="751"/>
      <c r="C496" s="785"/>
      <c r="D496" s="682"/>
      <c r="E496" s="682"/>
      <c r="F496" s="483"/>
      <c r="G496" s="738"/>
      <c r="H496" s="487"/>
      <c r="I496" s="736"/>
      <c r="J496" s="463"/>
      <c r="K496" s="736"/>
      <c r="L496" s="408"/>
      <c r="M496" s="464"/>
      <c r="N496" s="408"/>
      <c r="O496" s="408"/>
      <c r="P496" s="484"/>
      <c r="Q496" s="485"/>
      <c r="R496" s="487"/>
      <c r="S496" s="455"/>
      <c r="T496" s="487"/>
      <c r="U496" s="455"/>
      <c r="V496" s="487"/>
      <c r="W496" s="455"/>
      <c r="X496" s="458"/>
      <c r="Y496" s="455"/>
      <c r="Z496" s="455"/>
      <c r="AA496" s="464"/>
      <c r="AB496" s="243">
        <v>4</v>
      </c>
      <c r="AC496" s="237" t="s">
        <v>2512</v>
      </c>
      <c r="AD496" s="239">
        <v>3</v>
      </c>
      <c r="AE496" s="237" t="s">
        <v>2081</v>
      </c>
      <c r="AF496" s="245" t="str">
        <f t="shared" si="29"/>
        <v>Impacto</v>
      </c>
      <c r="AG496" s="246" t="s">
        <v>294</v>
      </c>
      <c r="AH496" s="241">
        <f t="shared" si="28"/>
        <v>0.1</v>
      </c>
      <c r="AI496" s="246" t="s">
        <v>98</v>
      </c>
      <c r="AJ496" s="241">
        <f t="shared" si="30"/>
        <v>0.15</v>
      </c>
      <c r="AK496" s="247">
        <f t="shared" si="31"/>
        <v>0.25</v>
      </c>
      <c r="AL496" s="248">
        <f>IFERROR(IF(AND(AF495="Probabilidad",AF496="Probabilidad"),(AL495-(+AL495*AK496)),IF(AND(AF495="Impacto",AF496="Probabilidad"),(AL494-(+AL494*AK496)),IF(AF496="Impacto",AL495,""))),"")</f>
        <v>0.20159999999999997</v>
      </c>
      <c r="AM496" s="248">
        <f>IFERROR(IF(AND(AF495="Impacto",AF496="Impacto"),(AM495-(+AM495*AK496)),IF(AND(AF495="Probabilidad",AF496="Impacto"),(AM494-(+AM494*AK496)),IF(AF496="Probabilidad",AM495,""))),"")</f>
        <v>0.30000000000000004</v>
      </c>
      <c r="AN496" s="249" t="s">
        <v>99</v>
      </c>
      <c r="AO496" s="249" t="s">
        <v>100</v>
      </c>
      <c r="AP496" s="249" t="s">
        <v>101</v>
      </c>
      <c r="AQ496" s="487"/>
      <c r="AR496" s="463"/>
      <c r="AS496" s="463"/>
      <c r="AT496" s="464"/>
      <c r="AU496" s="463"/>
      <c r="AV496" s="463"/>
      <c r="AW496" s="464"/>
      <c r="AX496" s="464"/>
      <c r="AY496" s="464"/>
      <c r="AZ496" s="736"/>
      <c r="BA496" s="486"/>
      <c r="BB496" s="486"/>
      <c r="BC496" s="486"/>
      <c r="BD496" s="486"/>
      <c r="BE496" s="486"/>
      <c r="BF496" s="408"/>
      <c r="BG496" s="408"/>
      <c r="BH496" s="416"/>
      <c r="BI496" s="416"/>
      <c r="BJ496" s="416"/>
      <c r="BK496" s="416"/>
      <c r="BL496" s="416"/>
      <c r="BM496" s="408"/>
      <c r="BN496" s="408"/>
      <c r="BO496" s="673"/>
    </row>
    <row r="497" spans="1:67" ht="78.75">
      <c r="A497" s="748"/>
      <c r="B497" s="751"/>
      <c r="C497" s="785"/>
      <c r="D497" s="682"/>
      <c r="E497" s="682"/>
      <c r="F497" s="483"/>
      <c r="G497" s="738"/>
      <c r="H497" s="487"/>
      <c r="I497" s="736"/>
      <c r="J497" s="463"/>
      <c r="K497" s="736"/>
      <c r="L497" s="408"/>
      <c r="M497" s="464"/>
      <c r="N497" s="408"/>
      <c r="O497" s="408"/>
      <c r="P497" s="484"/>
      <c r="Q497" s="485"/>
      <c r="R497" s="487"/>
      <c r="S497" s="455"/>
      <c r="T497" s="487"/>
      <c r="U497" s="455"/>
      <c r="V497" s="487"/>
      <c r="W497" s="455"/>
      <c r="X497" s="458"/>
      <c r="Y497" s="455"/>
      <c r="Z497" s="455"/>
      <c r="AA497" s="464"/>
      <c r="AB497" s="243">
        <v>5</v>
      </c>
      <c r="AC497" s="237" t="s">
        <v>2544</v>
      </c>
      <c r="AD497" s="239">
        <v>1.4</v>
      </c>
      <c r="AE497" s="237" t="s">
        <v>192</v>
      </c>
      <c r="AF497" s="245" t="str">
        <f t="shared" si="29"/>
        <v>Probabilidad</v>
      </c>
      <c r="AG497" s="246" t="s">
        <v>97</v>
      </c>
      <c r="AH497" s="241">
        <f t="shared" si="28"/>
        <v>0.25</v>
      </c>
      <c r="AI497" s="246" t="s">
        <v>710</v>
      </c>
      <c r="AJ497" s="241">
        <f t="shared" si="30"/>
        <v>0.25</v>
      </c>
      <c r="AK497" s="247">
        <f t="shared" si="31"/>
        <v>0.5</v>
      </c>
      <c r="AL497" s="248">
        <f>IFERROR(IF(AND(AF496="Probabilidad",AF497="Probabilidad"),(AL496-(+AL496*AK497)),IF(AND(AF496="Impacto",AF497="Probabilidad"),(AL495-(+AL495*AK497)),IF(AF497="Impacto",AL496,""))),"")</f>
        <v>0.10079999999999999</v>
      </c>
      <c r="AM497" s="248">
        <f>IFERROR(IF(AND(AF496="Impacto",AF497="Impacto"),(AM496-(+AM496*AK497)),IF(AND(AF496="Probabilidad",AF497="Impacto"),(AM495-(+AM495*AK497)),IF(AF497="Probabilidad",AM496,""))),"")</f>
        <v>0.30000000000000004</v>
      </c>
      <c r="AN497" s="249" t="s">
        <v>1420</v>
      </c>
      <c r="AO497" s="249" t="s">
        <v>100</v>
      </c>
      <c r="AP497" s="249" t="s">
        <v>1560</v>
      </c>
      <c r="AQ497" s="487"/>
      <c r="AR497" s="463"/>
      <c r="AS497" s="463"/>
      <c r="AT497" s="464"/>
      <c r="AU497" s="463"/>
      <c r="AV497" s="463"/>
      <c r="AW497" s="464"/>
      <c r="AX497" s="464"/>
      <c r="AY497" s="464"/>
      <c r="AZ497" s="736"/>
      <c r="BA497" s="486"/>
      <c r="BB497" s="486"/>
      <c r="BC497" s="486"/>
      <c r="BD497" s="486"/>
      <c r="BE497" s="486"/>
      <c r="BF497" s="408"/>
      <c r="BG497" s="408"/>
      <c r="BH497" s="416"/>
      <c r="BI497" s="416"/>
      <c r="BJ497" s="416"/>
      <c r="BK497" s="416"/>
      <c r="BL497" s="416"/>
      <c r="BM497" s="408"/>
      <c r="BN497" s="408"/>
      <c r="BO497" s="673"/>
    </row>
    <row r="498" spans="1:67" ht="78.75">
      <c r="A498" s="748"/>
      <c r="B498" s="751"/>
      <c r="C498" s="785"/>
      <c r="D498" s="682" t="s">
        <v>1470</v>
      </c>
      <c r="E498" s="682" t="s">
        <v>975</v>
      </c>
      <c r="F498" s="483">
        <v>6</v>
      </c>
      <c r="G498" s="738" t="s">
        <v>2537</v>
      </c>
      <c r="H498" s="487" t="s">
        <v>1501</v>
      </c>
      <c r="I498" s="736" t="s">
        <v>1487</v>
      </c>
      <c r="J498" s="463" t="s">
        <v>2545</v>
      </c>
      <c r="K498" s="736" t="s">
        <v>192</v>
      </c>
      <c r="L498" s="408" t="s">
        <v>408</v>
      </c>
      <c r="M498" s="464" t="s">
        <v>1475</v>
      </c>
      <c r="N498" s="408" t="s">
        <v>2546</v>
      </c>
      <c r="O498" s="408" t="s">
        <v>2547</v>
      </c>
      <c r="P498" s="486" t="s">
        <v>114</v>
      </c>
      <c r="Q498" s="411" t="s">
        <v>114</v>
      </c>
      <c r="R498" s="487" t="s">
        <v>233</v>
      </c>
      <c r="S498" s="455">
        <f>IF(R498="Muy Alta",100%,IF(R498="Alta",80%,IF(R498="Media",60%,IF(R498="Baja",40%,IF(R498="Muy Baja",20%,"")))))</f>
        <v>0.8</v>
      </c>
      <c r="T498" s="487" t="s">
        <v>195</v>
      </c>
      <c r="U498" s="455">
        <f>IF(T498="Catastrófico",100%,IF(T498="Mayor",80%,IF(T498="Moderado",60%,IF(T498="Menor",40%,IF(T498="Leve",20%,"")))))</f>
        <v>0.4</v>
      </c>
      <c r="V498" s="487" t="s">
        <v>195</v>
      </c>
      <c r="W498" s="455">
        <f>IF(V498="Catastrófico",100%,IF(V498="Mayor",80%,IF(V498="Moderado",60%,IF(V498="Menor",40%,IF(V498="Leve",20%,"")))))</f>
        <v>0.4</v>
      </c>
      <c r="X498" s="458" t="str">
        <f>IF(Y498=100%,"Catastrófico",IF(Y498=80%,"Mayor",IF(Y498=60%,"Moderado",IF(Y498=40%,"Menor",IF(Y498=20%,"Leve","")))))</f>
        <v>Menor</v>
      </c>
      <c r="Y498" s="455">
        <f>IF(AND(U498="",W498=""),"",MAX(U498,W498))</f>
        <v>0.4</v>
      </c>
      <c r="Z498" s="455" t="str">
        <f>CONCATENATE(R498,X498)</f>
        <v>AltaMenor</v>
      </c>
      <c r="AA498" s="464" t="str">
        <f>IF(Z498="Muy AltaLeve","Alto",IF(Z498="Muy AltaMenor","Alto",IF(Z498="Muy AltaModerado","Alto",IF(Z498="Muy AltaMayor","Alto",IF(Z498="Muy AltaCatastrófico","Extremo",IF(Z498="AltaLeve","Moderado",IF(Z498="AltaMenor","Moderado",IF(Z498="AltaModerado","Alto",IF(Z498="AltaMayor","Alto",IF(Z498="AltaCatastrófico","Extremo",IF(Z498="MediaLeve","Moderado",IF(Z498="MediaMenor","Moderado",IF(Z498="MediaModerado","Moderado",IF(Z498="MediaMayor","Alto",IF(Z498="MediaCatastrófico","Extremo",IF(Z498="BajaLeve","Bajo",IF(Z498="BajaMenor","Moderado",IF(Z498="BajaModerado","Moderado",IF(Z498="BajaMayor","Alto",IF(Z498="BajaCatastrófico","Extremo",IF(Z498="Muy BajaLeve","Bajo",IF(Z498="Muy BajaMenor","Bajo",IF(Z498="Muy BajaModerado","Moderado",IF(Z498="Muy BajaMayor","Alto",IF(Z498="Muy BajaCatastrófico","Extremo","")))))))))))))))))))))))))</f>
        <v>Moderado</v>
      </c>
      <c r="AB498" s="243">
        <v>1</v>
      </c>
      <c r="AC498" s="237" t="s">
        <v>2548</v>
      </c>
      <c r="AD498" s="239">
        <v>1</v>
      </c>
      <c r="AE498" s="237" t="s">
        <v>192</v>
      </c>
      <c r="AF498" s="245" t="str">
        <f t="shared" si="29"/>
        <v>Impacto</v>
      </c>
      <c r="AG498" s="246" t="s">
        <v>294</v>
      </c>
      <c r="AH498" s="241">
        <f t="shared" si="28"/>
        <v>0.1</v>
      </c>
      <c r="AI498" s="246" t="s">
        <v>98</v>
      </c>
      <c r="AJ498" s="241">
        <f t="shared" si="30"/>
        <v>0.15</v>
      </c>
      <c r="AK498" s="247">
        <f t="shared" si="31"/>
        <v>0.25</v>
      </c>
      <c r="AL498" s="248">
        <f>IFERROR(IF(AF498="Probabilidad",(S498-(+S498*AK498)),IF(AF498="Impacto",S498,"")),"")</f>
        <v>0.8</v>
      </c>
      <c r="AM498" s="248">
        <f>IFERROR(IF(AF498="Impacto",(Y498-(+Y498*AK498)),IF(AF498="Probabilidad",Y498,"")),"")</f>
        <v>0.30000000000000004</v>
      </c>
      <c r="AN498" s="249" t="s">
        <v>1420</v>
      </c>
      <c r="AO498" s="249" t="s">
        <v>100</v>
      </c>
      <c r="AP498" s="249" t="s">
        <v>1560</v>
      </c>
      <c r="AQ498" s="487" t="s">
        <v>2542</v>
      </c>
      <c r="AR498" s="462">
        <f>S498</f>
        <v>0.8</v>
      </c>
      <c r="AS498" s="462">
        <f>IF(AL498="","",MIN(AL498:AL502))</f>
        <v>0.14111999999999997</v>
      </c>
      <c r="AT498" s="464" t="str">
        <f>IFERROR(IF(AS498="","",IF(AS498&lt;=0.2,"Muy Baja",IF(AS498&lt;=0.4,"Baja",IF(AS498&lt;=0.6,"Media",IF(AS498&lt;=0.8,"Alta","Muy Alta"))))),"")</f>
        <v>Muy Baja</v>
      </c>
      <c r="AU498" s="462">
        <f>Y498</f>
        <v>0.4</v>
      </c>
      <c r="AV498" s="462">
        <f>IF(AM498="","",MIN(AM498:AM502))</f>
        <v>0.30000000000000004</v>
      </c>
      <c r="AW498" s="464" t="str">
        <f>IFERROR(IF(AV498="","",IF(AV498&lt;=0.2,"Leve",IF(AV498&lt;=0.4,"Menor",IF(AV498&lt;=0.6,"Moderado",IF(AV498&lt;=0.8,"Mayor","Catastrófico"))))),"")</f>
        <v>Menor</v>
      </c>
      <c r="AX498" s="464" t="str">
        <f>AA498</f>
        <v>Moderado</v>
      </c>
      <c r="AY498" s="464" t="str">
        <f>IFERROR(IF(OR(AND(AT498="Muy Baja",AW498="Leve"),AND(AT498="Muy Baja",AW498="Menor"),AND(AT498="Baja",AW498="Leve")),"Bajo",IF(OR(AND(AT498="Muy baja",AW498="Moderado"),AND(AT498="Baja",AW498="Menor"),AND(AT498="Baja",AW498="Moderado"),AND(AT498="Media",AW498="Leve"),AND(AT498="Media",AW498="Menor"),AND(AT498="Media",AW498="Moderado"),AND(AT498="Alta",AW498="Leve"),AND(AT498="Alta",AW498="Menor")),"Moderado",IF(OR(AND(AT498="Muy Baja",AW498="Mayor"),AND(AT498="Baja",AW498="Mayor"),AND(AT498="Media",AW498="Mayor"),AND(AT498="Alta",AW498="Moderado"),AND(AT498="Alta",AW498="Mayor"),AND(AT498="Muy Alta",AW498="Leve"),AND(AT498="Muy Alta",AW498="Menor"),AND(AT498="Muy Alta",AW498="Moderado"),AND(AT498="Muy Alta",AW498="Mayor")),"Alto",IF(OR(AND(AT498="Muy Baja",AW498="Catastrófico"),AND(AT498="Baja",AW498="Catastrófico"),AND(AT498="Media",AW498="Catastrófico"),AND(AT498="Alta",AW498="Catastrófico"),AND(AT498="Muy Alta",AW498="Catastrófico")),"Extremo","")))),"")</f>
        <v>Bajo</v>
      </c>
      <c r="AZ498" s="736" t="s">
        <v>132</v>
      </c>
      <c r="BA498" s="486" t="s">
        <v>114</v>
      </c>
      <c r="BB498" s="486" t="s">
        <v>114</v>
      </c>
      <c r="BC498" s="486" t="s">
        <v>114</v>
      </c>
      <c r="BD498" s="486" t="s">
        <v>114</v>
      </c>
      <c r="BE498" s="486" t="s">
        <v>114</v>
      </c>
      <c r="BF498" s="408"/>
      <c r="BG498" s="408"/>
      <c r="BH498" s="416" t="s">
        <v>114</v>
      </c>
      <c r="BI498" s="416"/>
      <c r="BJ498" s="416"/>
      <c r="BK498" s="416"/>
      <c r="BL498" s="416" t="s">
        <v>114</v>
      </c>
      <c r="BM498" s="408" t="s">
        <v>2511</v>
      </c>
      <c r="BN498" s="408" t="s">
        <v>114</v>
      </c>
      <c r="BO498" s="673" t="s">
        <v>114</v>
      </c>
    </row>
    <row r="499" spans="1:67" ht="78.75">
      <c r="A499" s="748"/>
      <c r="B499" s="751"/>
      <c r="C499" s="785"/>
      <c r="D499" s="682"/>
      <c r="E499" s="682"/>
      <c r="F499" s="483"/>
      <c r="G499" s="738"/>
      <c r="H499" s="487"/>
      <c r="I499" s="736"/>
      <c r="J499" s="463"/>
      <c r="K499" s="736"/>
      <c r="L499" s="408"/>
      <c r="M499" s="464"/>
      <c r="N499" s="408"/>
      <c r="O499" s="408"/>
      <c r="P499" s="486"/>
      <c r="Q499" s="411"/>
      <c r="R499" s="487"/>
      <c r="S499" s="455"/>
      <c r="T499" s="487"/>
      <c r="U499" s="455"/>
      <c r="V499" s="487"/>
      <c r="W499" s="455"/>
      <c r="X499" s="458"/>
      <c r="Y499" s="455"/>
      <c r="Z499" s="455"/>
      <c r="AA499" s="464"/>
      <c r="AB499" s="243">
        <v>2</v>
      </c>
      <c r="AC499" s="237" t="s">
        <v>2549</v>
      </c>
      <c r="AD499" s="239">
        <v>2</v>
      </c>
      <c r="AE499" s="237" t="s">
        <v>192</v>
      </c>
      <c r="AF499" s="245" t="str">
        <f t="shared" si="29"/>
        <v>Probabilidad</v>
      </c>
      <c r="AG499" s="246" t="s">
        <v>97</v>
      </c>
      <c r="AH499" s="241">
        <f t="shared" si="28"/>
        <v>0.25</v>
      </c>
      <c r="AI499" s="246" t="s">
        <v>98</v>
      </c>
      <c r="AJ499" s="241">
        <f t="shared" si="30"/>
        <v>0.15</v>
      </c>
      <c r="AK499" s="247">
        <f t="shared" si="31"/>
        <v>0.4</v>
      </c>
      <c r="AL499" s="248">
        <f>IFERROR(IF(AND(AF498="Probabilidad",AF499="Probabilidad"),(AL498-(+AL498*AK499)),IF(AF499="Probabilidad",(S498-(+S498*AK499)),IF(AF499="Impacto",AL498,""))),"")</f>
        <v>0.48</v>
      </c>
      <c r="AM499" s="248">
        <f>IFERROR(IF(AND(AF498="Impacto",AF499="Impacto"),(AM498-(+AM498*AK499)),IF(AF499="Impacto",(Y498-(+Y498*AK499)),IF(AF499="Probabilidad",AM498,""))),"")</f>
        <v>0.30000000000000004</v>
      </c>
      <c r="AN499" s="249" t="s">
        <v>1420</v>
      </c>
      <c r="AO499" s="249" t="s">
        <v>100</v>
      </c>
      <c r="AP499" s="249" t="s">
        <v>101</v>
      </c>
      <c r="AQ499" s="487"/>
      <c r="AR499" s="463"/>
      <c r="AS499" s="463"/>
      <c r="AT499" s="464"/>
      <c r="AU499" s="463"/>
      <c r="AV499" s="463"/>
      <c r="AW499" s="464"/>
      <c r="AX499" s="464"/>
      <c r="AY499" s="464"/>
      <c r="AZ499" s="736"/>
      <c r="BA499" s="486"/>
      <c r="BB499" s="486"/>
      <c r="BC499" s="486"/>
      <c r="BD499" s="486"/>
      <c r="BE499" s="486"/>
      <c r="BF499" s="408"/>
      <c r="BG499" s="408"/>
      <c r="BH499" s="416"/>
      <c r="BI499" s="416"/>
      <c r="BJ499" s="416"/>
      <c r="BK499" s="416"/>
      <c r="BL499" s="416"/>
      <c r="BM499" s="408"/>
      <c r="BN499" s="408"/>
      <c r="BO499" s="673"/>
    </row>
    <row r="500" spans="1:67" ht="150">
      <c r="A500" s="748"/>
      <c r="B500" s="751"/>
      <c r="C500" s="785"/>
      <c r="D500" s="682"/>
      <c r="E500" s="682"/>
      <c r="F500" s="483"/>
      <c r="G500" s="738"/>
      <c r="H500" s="487"/>
      <c r="I500" s="736"/>
      <c r="J500" s="463"/>
      <c r="K500" s="736"/>
      <c r="L500" s="408"/>
      <c r="M500" s="464"/>
      <c r="N500" s="408"/>
      <c r="O500" s="408"/>
      <c r="P500" s="486"/>
      <c r="Q500" s="411"/>
      <c r="R500" s="487"/>
      <c r="S500" s="455"/>
      <c r="T500" s="487"/>
      <c r="U500" s="455"/>
      <c r="V500" s="487"/>
      <c r="W500" s="455"/>
      <c r="X500" s="458"/>
      <c r="Y500" s="455"/>
      <c r="Z500" s="455"/>
      <c r="AA500" s="464"/>
      <c r="AB500" s="243">
        <v>3</v>
      </c>
      <c r="AC500" s="237" t="s">
        <v>2513</v>
      </c>
      <c r="AD500" s="239">
        <v>2</v>
      </c>
      <c r="AE500" s="237" t="s">
        <v>1486</v>
      </c>
      <c r="AF500" s="245" t="str">
        <f t="shared" si="29"/>
        <v>Probabilidad</v>
      </c>
      <c r="AG500" s="246" t="s">
        <v>250</v>
      </c>
      <c r="AH500" s="241">
        <f t="shared" si="28"/>
        <v>0.15</v>
      </c>
      <c r="AI500" s="246" t="s">
        <v>98</v>
      </c>
      <c r="AJ500" s="241">
        <f t="shared" si="30"/>
        <v>0.15</v>
      </c>
      <c r="AK500" s="247">
        <f t="shared" si="31"/>
        <v>0.3</v>
      </c>
      <c r="AL500" s="248">
        <f>IFERROR(IF(AND(AF499="Probabilidad",AF500="Probabilidad"),(AL499-(+AL499*AK500)),IF(AND(AF499="Impacto",AF500="Probabilidad"),(AL498-(+AL498*AK500)),IF(AF500="Impacto",AL499,""))),"")</f>
        <v>0.33599999999999997</v>
      </c>
      <c r="AM500" s="248">
        <f>IFERROR(IF(AND(AF499="Impacto",AF500="Impacto"),(AM499-(+AM499*AK500)),IF(AND(AF499="Probabilidad",AF500="Impacto"),(AM498-(+AM498*AK500)),IF(AF500="Probabilidad",AM499,""))),"")</f>
        <v>0.30000000000000004</v>
      </c>
      <c r="AN500" s="249" t="s">
        <v>99</v>
      </c>
      <c r="AO500" s="249" t="s">
        <v>100</v>
      </c>
      <c r="AP500" s="249" t="s">
        <v>101</v>
      </c>
      <c r="AQ500" s="487"/>
      <c r="AR500" s="463"/>
      <c r="AS500" s="463"/>
      <c r="AT500" s="464"/>
      <c r="AU500" s="463"/>
      <c r="AV500" s="463"/>
      <c r="AW500" s="464"/>
      <c r="AX500" s="464"/>
      <c r="AY500" s="464"/>
      <c r="AZ500" s="736"/>
      <c r="BA500" s="486"/>
      <c r="BB500" s="486"/>
      <c r="BC500" s="486"/>
      <c r="BD500" s="486"/>
      <c r="BE500" s="486"/>
      <c r="BF500" s="408"/>
      <c r="BG500" s="408"/>
      <c r="BH500" s="416"/>
      <c r="BI500" s="416"/>
      <c r="BJ500" s="416"/>
      <c r="BK500" s="416"/>
      <c r="BL500" s="416"/>
      <c r="BM500" s="408"/>
      <c r="BN500" s="408"/>
      <c r="BO500" s="673"/>
    </row>
    <row r="501" spans="1:67" ht="78.75">
      <c r="A501" s="748"/>
      <c r="B501" s="751"/>
      <c r="C501" s="785"/>
      <c r="D501" s="682"/>
      <c r="E501" s="682"/>
      <c r="F501" s="483"/>
      <c r="G501" s="738"/>
      <c r="H501" s="487"/>
      <c r="I501" s="736"/>
      <c r="J501" s="463"/>
      <c r="K501" s="736"/>
      <c r="L501" s="408"/>
      <c r="M501" s="464"/>
      <c r="N501" s="408"/>
      <c r="O501" s="408"/>
      <c r="P501" s="486"/>
      <c r="Q501" s="411"/>
      <c r="R501" s="487"/>
      <c r="S501" s="455"/>
      <c r="T501" s="487"/>
      <c r="U501" s="455"/>
      <c r="V501" s="487"/>
      <c r="W501" s="455"/>
      <c r="X501" s="458"/>
      <c r="Y501" s="455"/>
      <c r="Z501" s="455"/>
      <c r="AA501" s="464"/>
      <c r="AB501" s="243">
        <v>4</v>
      </c>
      <c r="AC501" s="237" t="s">
        <v>2550</v>
      </c>
      <c r="AD501" s="239">
        <v>2</v>
      </c>
      <c r="AE501" s="237" t="s">
        <v>192</v>
      </c>
      <c r="AF501" s="245" t="str">
        <f t="shared" si="29"/>
        <v>Probabilidad</v>
      </c>
      <c r="AG501" s="246" t="s">
        <v>250</v>
      </c>
      <c r="AH501" s="241">
        <f t="shared" si="28"/>
        <v>0.15</v>
      </c>
      <c r="AI501" s="246" t="s">
        <v>98</v>
      </c>
      <c r="AJ501" s="241">
        <f t="shared" si="30"/>
        <v>0.15</v>
      </c>
      <c r="AK501" s="247">
        <f t="shared" si="31"/>
        <v>0.3</v>
      </c>
      <c r="AL501" s="248">
        <f>IFERROR(IF(AND(AF500="Probabilidad",AF501="Probabilidad"),(AL500-(+AL500*AK501)),IF(AND(AF500="Impacto",AF501="Probabilidad"),(AL499-(+AL499*AK501)),IF(AF501="Impacto",AL500,""))),"")</f>
        <v>0.23519999999999996</v>
      </c>
      <c r="AM501" s="248">
        <f>IFERROR(IF(AND(AF500="Impacto",AF501="Impacto"),(AM500-(+AM500*AK501)),IF(AND(AF500="Probabilidad",AF501="Impacto"),(AM499-(+AM499*AK501)),IF(AF501="Probabilidad",AM500,""))),"")</f>
        <v>0.30000000000000004</v>
      </c>
      <c r="AN501" s="249" t="s">
        <v>1420</v>
      </c>
      <c r="AO501" s="249" t="s">
        <v>100</v>
      </c>
      <c r="AP501" s="249" t="s">
        <v>101</v>
      </c>
      <c r="AQ501" s="487"/>
      <c r="AR501" s="463"/>
      <c r="AS501" s="463"/>
      <c r="AT501" s="464"/>
      <c r="AU501" s="463"/>
      <c r="AV501" s="463"/>
      <c r="AW501" s="464"/>
      <c r="AX501" s="464"/>
      <c r="AY501" s="464"/>
      <c r="AZ501" s="736"/>
      <c r="BA501" s="486"/>
      <c r="BB501" s="486"/>
      <c r="BC501" s="486"/>
      <c r="BD501" s="486"/>
      <c r="BE501" s="486"/>
      <c r="BF501" s="408"/>
      <c r="BG501" s="408"/>
      <c r="BH501" s="416"/>
      <c r="BI501" s="416"/>
      <c r="BJ501" s="416"/>
      <c r="BK501" s="416"/>
      <c r="BL501" s="416"/>
      <c r="BM501" s="408"/>
      <c r="BN501" s="408"/>
      <c r="BO501" s="673"/>
    </row>
    <row r="502" spans="1:67" ht="78.75">
      <c r="A502" s="748"/>
      <c r="B502" s="751"/>
      <c r="C502" s="785"/>
      <c r="D502" s="682"/>
      <c r="E502" s="682"/>
      <c r="F502" s="483"/>
      <c r="G502" s="738"/>
      <c r="H502" s="487"/>
      <c r="I502" s="736"/>
      <c r="J502" s="463"/>
      <c r="K502" s="736"/>
      <c r="L502" s="408"/>
      <c r="M502" s="464"/>
      <c r="N502" s="408"/>
      <c r="O502" s="408"/>
      <c r="P502" s="486"/>
      <c r="Q502" s="411"/>
      <c r="R502" s="487"/>
      <c r="S502" s="455"/>
      <c r="T502" s="487"/>
      <c r="U502" s="455"/>
      <c r="V502" s="487"/>
      <c r="W502" s="455"/>
      <c r="X502" s="458"/>
      <c r="Y502" s="455"/>
      <c r="Z502" s="455"/>
      <c r="AA502" s="464"/>
      <c r="AB502" s="243">
        <v>5</v>
      </c>
      <c r="AC502" s="237" t="s">
        <v>2543</v>
      </c>
      <c r="AD502" s="239">
        <v>3</v>
      </c>
      <c r="AE502" s="237" t="s">
        <v>192</v>
      </c>
      <c r="AF502" s="245" t="str">
        <f t="shared" si="29"/>
        <v>Probabilidad</v>
      </c>
      <c r="AG502" s="246" t="s">
        <v>97</v>
      </c>
      <c r="AH502" s="241">
        <f t="shared" si="28"/>
        <v>0.25</v>
      </c>
      <c r="AI502" s="246" t="s">
        <v>98</v>
      </c>
      <c r="AJ502" s="241">
        <f t="shared" si="30"/>
        <v>0.15</v>
      </c>
      <c r="AK502" s="247">
        <f t="shared" si="31"/>
        <v>0.4</v>
      </c>
      <c r="AL502" s="248">
        <f>IFERROR(IF(AND(AF501="Probabilidad",AF502="Probabilidad"),(AL501-(+AL501*AK502)),IF(AND(AF501="Impacto",AF502="Probabilidad"),(AL500-(+AL500*AK502)),IF(AF502="Impacto",AL501,""))),"")</f>
        <v>0.14111999999999997</v>
      </c>
      <c r="AM502" s="248">
        <f>IFERROR(IF(AND(AF501="Impacto",AF502="Impacto"),(AM501-(+AM501*AK502)),IF(AND(AF501="Probabilidad",AF502="Impacto"),(AM500-(+AM500*AK502)),IF(AF502="Probabilidad",AM501,""))),"")</f>
        <v>0.30000000000000004</v>
      </c>
      <c r="AN502" s="249" t="s">
        <v>1420</v>
      </c>
      <c r="AO502" s="249" t="s">
        <v>100</v>
      </c>
      <c r="AP502" s="249" t="s">
        <v>101</v>
      </c>
      <c r="AQ502" s="487"/>
      <c r="AR502" s="463"/>
      <c r="AS502" s="463"/>
      <c r="AT502" s="464"/>
      <c r="AU502" s="463"/>
      <c r="AV502" s="463"/>
      <c r="AW502" s="464"/>
      <c r="AX502" s="464"/>
      <c r="AY502" s="464"/>
      <c r="AZ502" s="736"/>
      <c r="BA502" s="486"/>
      <c r="BB502" s="486"/>
      <c r="BC502" s="486"/>
      <c r="BD502" s="486"/>
      <c r="BE502" s="486"/>
      <c r="BF502" s="408"/>
      <c r="BG502" s="408"/>
      <c r="BH502" s="416"/>
      <c r="BI502" s="416"/>
      <c r="BJ502" s="416"/>
      <c r="BK502" s="416"/>
      <c r="BL502" s="416"/>
      <c r="BM502" s="408"/>
      <c r="BN502" s="408"/>
      <c r="BO502" s="673"/>
    </row>
    <row r="503" spans="1:67" ht="78.75">
      <c r="A503" s="748"/>
      <c r="B503" s="751"/>
      <c r="C503" s="785"/>
      <c r="D503" s="682" t="s">
        <v>1470</v>
      </c>
      <c r="E503" s="682" t="s">
        <v>975</v>
      </c>
      <c r="F503" s="483">
        <v>7</v>
      </c>
      <c r="G503" s="408" t="s">
        <v>2551</v>
      </c>
      <c r="H503" s="487" t="s">
        <v>1472</v>
      </c>
      <c r="I503" s="487" t="s">
        <v>1562</v>
      </c>
      <c r="J503" s="463" t="s">
        <v>2552</v>
      </c>
      <c r="K503" s="456" t="s">
        <v>192</v>
      </c>
      <c r="L503" s="408" t="s">
        <v>408</v>
      </c>
      <c r="M503" s="464" t="s">
        <v>1475</v>
      </c>
      <c r="N503" s="408" t="s">
        <v>2553</v>
      </c>
      <c r="O503" s="408" t="s">
        <v>2554</v>
      </c>
      <c r="P503" s="486" t="s">
        <v>114</v>
      </c>
      <c r="Q503" s="411" t="s">
        <v>114</v>
      </c>
      <c r="R503" s="487" t="s">
        <v>233</v>
      </c>
      <c r="S503" s="455">
        <f>IF(R503="Muy Alta",100%,IF(R503="Alta",80%,IF(R503="Media",60%,IF(R503="Baja",40%,IF(R503="Muy Baja",20%,"")))))</f>
        <v>0.8</v>
      </c>
      <c r="T503" s="487" t="s">
        <v>195</v>
      </c>
      <c r="U503" s="455">
        <f>IF(T503="Catastrófico",100%,IF(T503="Mayor",80%,IF(T503="Moderado",60%,IF(T503="Menor",40%,IF(T503="Leve",20%,"")))))</f>
        <v>0.4</v>
      </c>
      <c r="V503" s="487" t="s">
        <v>195</v>
      </c>
      <c r="W503" s="455">
        <f>IF(V503="Catastrófico",100%,IF(V503="Mayor",80%,IF(V503="Moderado",60%,IF(V503="Menor",40%,IF(V503="Leve",20%,"")))))</f>
        <v>0.4</v>
      </c>
      <c r="X503" s="458" t="str">
        <f>IF(Y503=100%,"Catastrófico",IF(Y503=80%,"Mayor",IF(Y503=60%,"Moderado",IF(Y503=40%,"Menor",IF(Y503=20%,"Leve","")))))</f>
        <v>Menor</v>
      </c>
      <c r="Y503" s="455">
        <f>IF(AND(U503="",W503=""),"",MAX(U503,W503))</f>
        <v>0.4</v>
      </c>
      <c r="Z503" s="455" t="str">
        <f>CONCATENATE(R503,X503)</f>
        <v>AltaMenor</v>
      </c>
      <c r="AA503" s="464" t="str">
        <f>IF(Z503="Muy AltaLeve","Alto",IF(Z503="Muy AltaMenor","Alto",IF(Z503="Muy AltaModerado","Alto",IF(Z503="Muy AltaMayor","Alto",IF(Z503="Muy AltaCatastrófico","Extremo",IF(Z503="AltaLeve","Moderado",IF(Z503="AltaMenor","Moderado",IF(Z503="AltaModerado","Alto",IF(Z503="AltaMayor","Alto",IF(Z503="AltaCatastrófico","Extremo",IF(Z503="MediaLeve","Moderado",IF(Z503="MediaMenor","Moderado",IF(Z503="MediaModerado","Moderado",IF(Z503="MediaMayor","Alto",IF(Z503="MediaCatastrófico","Extremo",IF(Z503="BajaLeve","Bajo",IF(Z503="BajaMenor","Moderado",IF(Z503="BajaModerado","Moderado",IF(Z503="BajaMayor","Alto",IF(Z503="BajaCatastrófico","Extremo",IF(Z503="Muy BajaLeve","Bajo",IF(Z503="Muy BajaMenor","Bajo",IF(Z503="Muy BajaModerado","Moderado",IF(Z503="Muy BajaMayor","Alto",IF(Z503="Muy BajaCatastrófico","Extremo","")))))))))))))))))))))))))</f>
        <v>Moderado</v>
      </c>
      <c r="AB503" s="243">
        <v>1</v>
      </c>
      <c r="AC503" s="318" t="s">
        <v>2555</v>
      </c>
      <c r="AD503" s="239">
        <v>2</v>
      </c>
      <c r="AE503" s="237" t="s">
        <v>192</v>
      </c>
      <c r="AF503" s="245" t="str">
        <f t="shared" si="29"/>
        <v>Probabilidad</v>
      </c>
      <c r="AG503" s="246" t="s">
        <v>97</v>
      </c>
      <c r="AH503" s="241">
        <f t="shared" si="28"/>
        <v>0.25</v>
      </c>
      <c r="AI503" s="246" t="s">
        <v>98</v>
      </c>
      <c r="AJ503" s="241">
        <f t="shared" si="30"/>
        <v>0.15</v>
      </c>
      <c r="AK503" s="247">
        <f t="shared" si="31"/>
        <v>0.4</v>
      </c>
      <c r="AL503" s="248">
        <f>IFERROR(IF(AF503="Probabilidad",(S503-(+S503*AK503)),IF(AF503="Impacto",S503,"")),"")</f>
        <v>0.48</v>
      </c>
      <c r="AM503" s="248">
        <f>IFERROR(IF(AF503="Impacto",(Y503-(+Y503*AK503)),IF(AF503="Probabilidad",Y503,"")),"")</f>
        <v>0.4</v>
      </c>
      <c r="AN503" s="249" t="s">
        <v>1420</v>
      </c>
      <c r="AO503" s="249" t="s">
        <v>100</v>
      </c>
      <c r="AP503" s="249" t="s">
        <v>101</v>
      </c>
      <c r="AQ503" s="487" t="s">
        <v>2556</v>
      </c>
      <c r="AR503" s="462">
        <f>S503</f>
        <v>0.8</v>
      </c>
      <c r="AS503" s="462">
        <f>IF(AL503="","",MIN(AL503:AL508))</f>
        <v>2.52E-2</v>
      </c>
      <c r="AT503" s="464" t="str">
        <f>IFERROR(IF(AS503="","",IF(AS503&lt;=0.2,"Muy Baja",IF(AS503&lt;=0.4,"Baja",IF(AS503&lt;=0.6,"Media",IF(AS503&lt;=0.8,"Alta","Muy Alta"))))),"")</f>
        <v>Muy Baja</v>
      </c>
      <c r="AU503" s="462">
        <f>Y503</f>
        <v>0.4</v>
      </c>
      <c r="AV503" s="462">
        <f>IF(AM503="","",MIN(AM503:AM508))</f>
        <v>0.4</v>
      </c>
      <c r="AW503" s="464" t="str">
        <f>IFERROR(IF(AV503="","",IF(AV503&lt;=0.2,"Leve",IF(AV503&lt;=0.4,"Menor",IF(AV503&lt;=0.6,"Moderado",IF(AV503&lt;=0.8,"Mayor","Catastrófico"))))),"")</f>
        <v>Menor</v>
      </c>
      <c r="AX503" s="464" t="str">
        <f>AA503</f>
        <v>Moderado</v>
      </c>
      <c r="AY503" s="464" t="str">
        <f>IFERROR(IF(OR(AND(AT503="Muy Baja",AW503="Leve"),AND(AT503="Muy Baja",AW503="Menor"),AND(AT503="Baja",AW503="Leve")),"Bajo",IF(OR(AND(AT503="Muy baja",AW503="Moderado"),AND(AT503="Baja",AW503="Menor"),AND(AT503="Baja",AW503="Moderado"),AND(AT503="Media",AW503="Leve"),AND(AT503="Media",AW503="Menor"),AND(AT503="Media",AW503="Moderado"),AND(AT503="Alta",AW503="Leve"),AND(AT503="Alta",AW503="Menor")),"Moderado",IF(OR(AND(AT503="Muy Baja",AW503="Mayor"),AND(AT503="Baja",AW503="Mayor"),AND(AT503="Media",AW503="Mayor"),AND(AT503="Alta",AW503="Moderado"),AND(AT503="Alta",AW503="Mayor"),AND(AT503="Muy Alta",AW503="Leve"),AND(AT503="Muy Alta",AW503="Menor"),AND(AT503="Muy Alta",AW503="Moderado"),AND(AT503="Muy Alta",AW503="Mayor")),"Alto",IF(OR(AND(AT503="Muy Baja",AW503="Catastrófico"),AND(AT503="Baja",AW503="Catastrófico"),AND(AT503="Media",AW503="Catastrófico"),AND(AT503="Alta",AW503="Catastrófico"),AND(AT503="Muy Alta",AW503="Catastrófico")),"Extremo","")))),"")</f>
        <v>Bajo</v>
      </c>
      <c r="AZ503" s="487" t="s">
        <v>132</v>
      </c>
      <c r="BA503" s="408" t="s">
        <v>114</v>
      </c>
      <c r="BB503" s="408" t="s">
        <v>114</v>
      </c>
      <c r="BC503" s="408" t="s">
        <v>114</v>
      </c>
      <c r="BD503" s="408" t="s">
        <v>2557</v>
      </c>
      <c r="BE503" s="492" t="s">
        <v>114</v>
      </c>
      <c r="BF503" s="408"/>
      <c r="BG503" s="408"/>
      <c r="BH503" s="416" t="s">
        <v>114</v>
      </c>
      <c r="BI503" s="416"/>
      <c r="BJ503" s="416"/>
      <c r="BK503" s="416"/>
      <c r="BL503" s="416" t="s">
        <v>114</v>
      </c>
      <c r="BM503" s="408" t="s">
        <v>2511</v>
      </c>
      <c r="BN503" s="408" t="s">
        <v>114</v>
      </c>
      <c r="BO503" s="673" t="s">
        <v>114</v>
      </c>
    </row>
    <row r="504" spans="1:67" ht="70.5">
      <c r="A504" s="748"/>
      <c r="B504" s="751"/>
      <c r="C504" s="785"/>
      <c r="D504" s="682"/>
      <c r="E504" s="682"/>
      <c r="F504" s="483"/>
      <c r="G504" s="408"/>
      <c r="H504" s="487"/>
      <c r="I504" s="487"/>
      <c r="J504" s="463"/>
      <c r="K504" s="456"/>
      <c r="L504" s="408"/>
      <c r="M504" s="464"/>
      <c r="N504" s="408"/>
      <c r="O504" s="408"/>
      <c r="P504" s="486"/>
      <c r="Q504" s="411"/>
      <c r="R504" s="487"/>
      <c r="S504" s="455"/>
      <c r="T504" s="487"/>
      <c r="U504" s="455"/>
      <c r="V504" s="487"/>
      <c r="W504" s="455"/>
      <c r="X504" s="458"/>
      <c r="Y504" s="455"/>
      <c r="Z504" s="455"/>
      <c r="AA504" s="464"/>
      <c r="AB504" s="243">
        <v>2</v>
      </c>
      <c r="AC504" s="318" t="s">
        <v>2558</v>
      </c>
      <c r="AD504" s="239">
        <v>2</v>
      </c>
      <c r="AE504" s="234" t="s">
        <v>2559</v>
      </c>
      <c r="AF504" s="245" t="str">
        <f t="shared" si="29"/>
        <v>Probabilidad</v>
      </c>
      <c r="AG504" s="246" t="s">
        <v>97</v>
      </c>
      <c r="AH504" s="241">
        <f t="shared" si="28"/>
        <v>0.25</v>
      </c>
      <c r="AI504" s="246" t="s">
        <v>98</v>
      </c>
      <c r="AJ504" s="241">
        <f t="shared" si="30"/>
        <v>0.15</v>
      </c>
      <c r="AK504" s="247">
        <f t="shared" si="31"/>
        <v>0.4</v>
      </c>
      <c r="AL504" s="248">
        <f>IFERROR(IF(AND(AF503="Probabilidad",AF504="Probabilidad"),(AL503-(+AL503*AK504)),IF(AF504="Probabilidad",(S503-(+S503*AK504)),IF(AF504="Impacto",AL503,""))),"")</f>
        <v>0.28799999999999998</v>
      </c>
      <c r="AM504" s="248">
        <f>IFERROR(IF(AND(AF503="Impacto",AF504="Impacto"),(AM503-(+AM503*AK504)),IF(AF504="Impacto",(Y503-(Y503*AK504)),IF(AF504="Probabilidad",AM503,""))),"")</f>
        <v>0.4</v>
      </c>
      <c r="AN504" s="249" t="s">
        <v>99</v>
      </c>
      <c r="AO504" s="249" t="s">
        <v>100</v>
      </c>
      <c r="AP504" s="249" t="s">
        <v>101</v>
      </c>
      <c r="AQ504" s="487"/>
      <c r="AR504" s="463"/>
      <c r="AS504" s="463"/>
      <c r="AT504" s="464"/>
      <c r="AU504" s="463"/>
      <c r="AV504" s="463"/>
      <c r="AW504" s="464"/>
      <c r="AX504" s="464"/>
      <c r="AY504" s="464"/>
      <c r="AZ504" s="487"/>
      <c r="BA504" s="408"/>
      <c r="BB504" s="408"/>
      <c r="BC504" s="408"/>
      <c r="BD504" s="408"/>
      <c r="BE504" s="492"/>
      <c r="BF504" s="408"/>
      <c r="BG504" s="408"/>
      <c r="BH504" s="416"/>
      <c r="BI504" s="416"/>
      <c r="BJ504" s="416"/>
      <c r="BK504" s="416"/>
      <c r="BL504" s="416"/>
      <c r="BM504" s="408"/>
      <c r="BN504" s="408"/>
      <c r="BO504" s="673"/>
    </row>
    <row r="505" spans="1:67" ht="78.75">
      <c r="A505" s="748"/>
      <c r="B505" s="751"/>
      <c r="C505" s="785"/>
      <c r="D505" s="682"/>
      <c r="E505" s="682"/>
      <c r="F505" s="483"/>
      <c r="G505" s="408"/>
      <c r="H505" s="487"/>
      <c r="I505" s="487"/>
      <c r="J505" s="463"/>
      <c r="K505" s="456"/>
      <c r="L505" s="408"/>
      <c r="M505" s="464"/>
      <c r="N505" s="408"/>
      <c r="O505" s="408"/>
      <c r="P505" s="486"/>
      <c r="Q505" s="411"/>
      <c r="R505" s="487"/>
      <c r="S505" s="455"/>
      <c r="T505" s="487"/>
      <c r="U505" s="455"/>
      <c r="V505" s="487"/>
      <c r="W505" s="455"/>
      <c r="X505" s="458"/>
      <c r="Y505" s="455"/>
      <c r="Z505" s="455"/>
      <c r="AA505" s="464"/>
      <c r="AB505" s="243">
        <v>3</v>
      </c>
      <c r="AC505" s="319" t="s">
        <v>2560</v>
      </c>
      <c r="AD505" s="239">
        <v>1</v>
      </c>
      <c r="AE505" s="237" t="s">
        <v>192</v>
      </c>
      <c r="AF505" s="245" t="str">
        <f t="shared" si="29"/>
        <v>Probabilidad</v>
      </c>
      <c r="AG505" s="246" t="s">
        <v>97</v>
      </c>
      <c r="AH505" s="241">
        <f t="shared" si="28"/>
        <v>0.25</v>
      </c>
      <c r="AI505" s="246" t="s">
        <v>710</v>
      </c>
      <c r="AJ505" s="241">
        <f t="shared" si="30"/>
        <v>0.25</v>
      </c>
      <c r="AK505" s="247">
        <f t="shared" si="31"/>
        <v>0.5</v>
      </c>
      <c r="AL505" s="248">
        <f>IFERROR(IF(AND(AF504="Probabilidad",AF505="Probabilidad"),(AL504-(+AL504*AK505)),IF(AND(AF504="Impacto",AF505="Probabilidad"),(AL503-(+AL503*AK505)),IF(AF505="Impacto",AL504,""))),"")</f>
        <v>0.14399999999999999</v>
      </c>
      <c r="AM505" s="248">
        <f>IFERROR(IF(AND(AF504="Impacto",AF505="Impacto"),(AM504-(+AM504*AK505)),IF(AND(AF504="Probabilidad",AF505="Impacto"),(AM503-(+AM503*AK505)),IF(AF505="Probabilidad",AM504,""))),"")</f>
        <v>0.4</v>
      </c>
      <c r="AN505" s="249" t="s">
        <v>1420</v>
      </c>
      <c r="AO505" s="249" t="s">
        <v>100</v>
      </c>
      <c r="AP505" s="249" t="s">
        <v>101</v>
      </c>
      <c r="AQ505" s="487"/>
      <c r="AR505" s="463"/>
      <c r="AS505" s="463"/>
      <c r="AT505" s="464"/>
      <c r="AU505" s="463"/>
      <c r="AV505" s="463"/>
      <c r="AW505" s="464"/>
      <c r="AX505" s="464"/>
      <c r="AY505" s="464"/>
      <c r="AZ505" s="487"/>
      <c r="BA505" s="408"/>
      <c r="BB505" s="408"/>
      <c r="BC505" s="408"/>
      <c r="BD505" s="408"/>
      <c r="BE505" s="492"/>
      <c r="BF505" s="408"/>
      <c r="BG505" s="408"/>
      <c r="BH505" s="416"/>
      <c r="BI505" s="416"/>
      <c r="BJ505" s="416"/>
      <c r="BK505" s="416"/>
      <c r="BL505" s="416"/>
      <c r="BM505" s="408"/>
      <c r="BN505" s="408"/>
      <c r="BO505" s="673"/>
    </row>
    <row r="506" spans="1:67" ht="78.75">
      <c r="A506" s="748"/>
      <c r="B506" s="751"/>
      <c r="C506" s="785"/>
      <c r="D506" s="682"/>
      <c r="E506" s="682"/>
      <c r="F506" s="483"/>
      <c r="G506" s="408"/>
      <c r="H506" s="487"/>
      <c r="I506" s="487"/>
      <c r="J506" s="463"/>
      <c r="K506" s="456"/>
      <c r="L506" s="408"/>
      <c r="M506" s="464"/>
      <c r="N506" s="408"/>
      <c r="O506" s="408"/>
      <c r="P506" s="486"/>
      <c r="Q506" s="411"/>
      <c r="R506" s="487"/>
      <c r="S506" s="455"/>
      <c r="T506" s="487"/>
      <c r="U506" s="455"/>
      <c r="V506" s="487"/>
      <c r="W506" s="455"/>
      <c r="X506" s="458"/>
      <c r="Y506" s="455"/>
      <c r="Z506" s="455"/>
      <c r="AA506" s="464"/>
      <c r="AB506" s="243">
        <v>4</v>
      </c>
      <c r="AC506" s="274" t="s">
        <v>2561</v>
      </c>
      <c r="AD506" s="239">
        <v>3</v>
      </c>
      <c r="AE506" s="237" t="s">
        <v>192</v>
      </c>
      <c r="AF506" s="245" t="str">
        <f t="shared" si="29"/>
        <v>Probabilidad</v>
      </c>
      <c r="AG506" s="246" t="s">
        <v>97</v>
      </c>
      <c r="AH506" s="241">
        <f t="shared" si="28"/>
        <v>0.25</v>
      </c>
      <c r="AI506" s="246" t="s">
        <v>710</v>
      </c>
      <c r="AJ506" s="241">
        <f t="shared" si="30"/>
        <v>0.25</v>
      </c>
      <c r="AK506" s="247">
        <f t="shared" si="31"/>
        <v>0.5</v>
      </c>
      <c r="AL506" s="248">
        <f>IFERROR(IF(AND(AF505="Probabilidad",AF506="Probabilidad"),(AL505-(+AL505*AK506)),IF(AND(AF505="Impacto",AF506="Probabilidad"),(AL504-(+AL504*AK506)),IF(AF506="Impacto",AL505,""))),"")</f>
        <v>7.1999999999999995E-2</v>
      </c>
      <c r="AM506" s="248">
        <f>IFERROR(IF(AND(AF505="Impacto",AF506="Impacto"),(AM505-(+AM505*AK506)),IF(AND(AF505="Probabilidad",AF506="Impacto"),(AM504-(+AM504*AK506)),IF(AF506="Probabilidad",AM505,""))),"")</f>
        <v>0.4</v>
      </c>
      <c r="AN506" s="249" t="s">
        <v>1420</v>
      </c>
      <c r="AO506" s="249" t="s">
        <v>100</v>
      </c>
      <c r="AP506" s="249" t="s">
        <v>101</v>
      </c>
      <c r="AQ506" s="487"/>
      <c r="AR506" s="463"/>
      <c r="AS506" s="463"/>
      <c r="AT506" s="464"/>
      <c r="AU506" s="463"/>
      <c r="AV506" s="463"/>
      <c r="AW506" s="464"/>
      <c r="AX506" s="464"/>
      <c r="AY506" s="464"/>
      <c r="AZ506" s="487"/>
      <c r="BA506" s="408"/>
      <c r="BB506" s="408"/>
      <c r="BC506" s="408"/>
      <c r="BD506" s="408"/>
      <c r="BE506" s="492"/>
      <c r="BF506" s="408"/>
      <c r="BG506" s="408"/>
      <c r="BH506" s="416"/>
      <c r="BI506" s="416"/>
      <c r="BJ506" s="416"/>
      <c r="BK506" s="416"/>
      <c r="BL506" s="416"/>
      <c r="BM506" s="408"/>
      <c r="BN506" s="408"/>
      <c r="BO506" s="673"/>
    </row>
    <row r="507" spans="1:67" ht="78.75">
      <c r="A507" s="748"/>
      <c r="B507" s="751"/>
      <c r="C507" s="785"/>
      <c r="D507" s="682"/>
      <c r="E507" s="682"/>
      <c r="F507" s="483"/>
      <c r="G507" s="408"/>
      <c r="H507" s="487"/>
      <c r="I507" s="487"/>
      <c r="J507" s="463"/>
      <c r="K507" s="456"/>
      <c r="L507" s="408"/>
      <c r="M507" s="464"/>
      <c r="N507" s="408"/>
      <c r="O507" s="408"/>
      <c r="P507" s="486"/>
      <c r="Q507" s="411"/>
      <c r="R507" s="487"/>
      <c r="S507" s="455"/>
      <c r="T507" s="487"/>
      <c r="U507" s="455"/>
      <c r="V507" s="487"/>
      <c r="W507" s="455"/>
      <c r="X507" s="458"/>
      <c r="Y507" s="455"/>
      <c r="Z507" s="455"/>
      <c r="AA507" s="464"/>
      <c r="AB507" s="243">
        <v>5</v>
      </c>
      <c r="AC507" s="274" t="s">
        <v>2562</v>
      </c>
      <c r="AD507" s="239">
        <v>1</v>
      </c>
      <c r="AE507" s="237" t="s">
        <v>192</v>
      </c>
      <c r="AF507" s="245" t="str">
        <f t="shared" si="29"/>
        <v>Probabilidad</v>
      </c>
      <c r="AG507" s="246" t="s">
        <v>97</v>
      </c>
      <c r="AH507" s="241">
        <f t="shared" si="28"/>
        <v>0.25</v>
      </c>
      <c r="AI507" s="246" t="s">
        <v>710</v>
      </c>
      <c r="AJ507" s="241">
        <f t="shared" si="30"/>
        <v>0.25</v>
      </c>
      <c r="AK507" s="247">
        <f t="shared" si="31"/>
        <v>0.5</v>
      </c>
      <c r="AL507" s="248">
        <f>IFERROR(IF(AND(AF506="Probabilidad",AF507="Probabilidad"),(AL506-(+AL506*AK507)),IF(AND(AF506="Impacto",AF507="Probabilidad"),(AL505-(+AL505*AK507)),IF(AF507="Impacto",AL506,""))),"")</f>
        <v>3.5999999999999997E-2</v>
      </c>
      <c r="AM507" s="248">
        <f>IFERROR(IF(AND(AF506="Impacto",AF507="Impacto"),(AM506-(+AM506*AK507)),IF(AND(AF506="Probabilidad",AF507="Impacto"),(AM505-(+AM505*AK507)),IF(AF507="Probabilidad",AM506,""))),"")</f>
        <v>0.4</v>
      </c>
      <c r="AN507" s="249" t="s">
        <v>1420</v>
      </c>
      <c r="AO507" s="249" t="s">
        <v>100</v>
      </c>
      <c r="AP507" s="249" t="s">
        <v>101</v>
      </c>
      <c r="AQ507" s="487"/>
      <c r="AR507" s="463"/>
      <c r="AS507" s="463"/>
      <c r="AT507" s="464"/>
      <c r="AU507" s="463"/>
      <c r="AV507" s="463"/>
      <c r="AW507" s="464"/>
      <c r="AX507" s="464"/>
      <c r="AY507" s="464"/>
      <c r="AZ507" s="487"/>
      <c r="BA507" s="408"/>
      <c r="BB507" s="408"/>
      <c r="BC507" s="408"/>
      <c r="BD507" s="408"/>
      <c r="BE507" s="492"/>
      <c r="BF507" s="408"/>
      <c r="BG507" s="408"/>
      <c r="BH507" s="416"/>
      <c r="BI507" s="416"/>
      <c r="BJ507" s="416"/>
      <c r="BK507" s="416"/>
      <c r="BL507" s="416"/>
      <c r="BM507" s="408"/>
      <c r="BN507" s="408"/>
      <c r="BO507" s="673"/>
    </row>
    <row r="508" spans="1:67" ht="78.75">
      <c r="A508" s="748"/>
      <c r="B508" s="751"/>
      <c r="C508" s="785"/>
      <c r="D508" s="682"/>
      <c r="E508" s="682"/>
      <c r="F508" s="483"/>
      <c r="G508" s="408"/>
      <c r="H508" s="487"/>
      <c r="I508" s="487"/>
      <c r="J508" s="463"/>
      <c r="K508" s="456"/>
      <c r="L508" s="408"/>
      <c r="M508" s="464"/>
      <c r="N508" s="408"/>
      <c r="O508" s="408"/>
      <c r="P508" s="486"/>
      <c r="Q508" s="411"/>
      <c r="R508" s="487"/>
      <c r="S508" s="455"/>
      <c r="T508" s="487"/>
      <c r="U508" s="455"/>
      <c r="V508" s="487"/>
      <c r="W508" s="455"/>
      <c r="X508" s="458"/>
      <c r="Y508" s="455"/>
      <c r="Z508" s="455"/>
      <c r="AA508" s="464"/>
      <c r="AB508" s="243">
        <v>6</v>
      </c>
      <c r="AC508" s="274" t="s">
        <v>2563</v>
      </c>
      <c r="AD508" s="239">
        <v>2</v>
      </c>
      <c r="AE508" s="237" t="s">
        <v>192</v>
      </c>
      <c r="AF508" s="245" t="str">
        <f t="shared" si="29"/>
        <v>Probabilidad</v>
      </c>
      <c r="AG508" s="246" t="s">
        <v>250</v>
      </c>
      <c r="AH508" s="241">
        <f t="shared" si="28"/>
        <v>0.15</v>
      </c>
      <c r="AI508" s="246" t="s">
        <v>98</v>
      </c>
      <c r="AJ508" s="241">
        <f t="shared" si="30"/>
        <v>0.15</v>
      </c>
      <c r="AK508" s="247">
        <f t="shared" si="31"/>
        <v>0.3</v>
      </c>
      <c r="AL508" s="248">
        <f>IFERROR(IF(AND(AF507="Probabilidad",AF508="Probabilidad"),(AL507-(+AL507*AK508)),IF(AND(AF507="Impacto",AF508="Probabilidad"),(AL506-(+AL506*AK508)),IF(AF508="Impacto",AL507,""))),"")</f>
        <v>2.52E-2</v>
      </c>
      <c r="AM508" s="248">
        <f>IFERROR(IF(AND(AF507="Impacto",AF508="Impacto"),(AM507-(+AM507*AK508)),IF(AND(AF507="Probabilidad",AF508="Impacto"),(AM506-(+AM506*AK508)),IF(AF508="Probabilidad",AM507,""))),"")</f>
        <v>0.4</v>
      </c>
      <c r="AN508" s="249" t="s">
        <v>1420</v>
      </c>
      <c r="AO508" s="249" t="s">
        <v>100</v>
      </c>
      <c r="AP508" s="249" t="s">
        <v>1560</v>
      </c>
      <c r="AQ508" s="487"/>
      <c r="AR508" s="463"/>
      <c r="AS508" s="463"/>
      <c r="AT508" s="464"/>
      <c r="AU508" s="463"/>
      <c r="AV508" s="463"/>
      <c r="AW508" s="464"/>
      <c r="AX508" s="464"/>
      <c r="AY508" s="464"/>
      <c r="AZ508" s="487"/>
      <c r="BA508" s="408"/>
      <c r="BB508" s="408"/>
      <c r="BC508" s="408"/>
      <c r="BD508" s="408"/>
      <c r="BE508" s="492"/>
      <c r="BF508" s="408"/>
      <c r="BG508" s="408"/>
      <c r="BH508" s="416"/>
      <c r="BI508" s="416"/>
      <c r="BJ508" s="416"/>
      <c r="BK508" s="416"/>
      <c r="BL508" s="416"/>
      <c r="BM508" s="408"/>
      <c r="BN508" s="408"/>
      <c r="BO508" s="673"/>
    </row>
    <row r="509" spans="1:67" ht="70.5">
      <c r="A509" s="748"/>
      <c r="B509" s="751"/>
      <c r="C509" s="785"/>
      <c r="D509" s="682" t="s">
        <v>1470</v>
      </c>
      <c r="E509" s="682" t="s">
        <v>975</v>
      </c>
      <c r="F509" s="483">
        <v>8</v>
      </c>
      <c r="G509" s="408" t="s">
        <v>2551</v>
      </c>
      <c r="H509" s="487" t="s">
        <v>1472</v>
      </c>
      <c r="I509" s="487" t="s">
        <v>1487</v>
      </c>
      <c r="J509" s="463" t="s">
        <v>2564</v>
      </c>
      <c r="K509" s="456" t="s">
        <v>192</v>
      </c>
      <c r="L509" s="408" t="s">
        <v>408</v>
      </c>
      <c r="M509" s="464" t="s">
        <v>1475</v>
      </c>
      <c r="N509" s="408" t="s">
        <v>2565</v>
      </c>
      <c r="O509" s="408" t="s">
        <v>2566</v>
      </c>
      <c r="P509" s="486" t="s">
        <v>114</v>
      </c>
      <c r="Q509" s="411" t="s">
        <v>114</v>
      </c>
      <c r="R509" s="487" t="s">
        <v>233</v>
      </c>
      <c r="S509" s="455">
        <f>IF(R509="Muy Alta",100%,IF(R509="Alta",80%,IF(R509="Media",60%,IF(R509="Baja",40%,IF(R509="Muy Baja",20%,"")))))</f>
        <v>0.8</v>
      </c>
      <c r="T509" s="487" t="s">
        <v>195</v>
      </c>
      <c r="U509" s="455">
        <f>IF(T509="Catastrófico",100%,IF(T509="Mayor",80%,IF(T509="Moderado",60%,IF(T509="Menor",40%,IF(T509="Leve",20%,"")))))</f>
        <v>0.4</v>
      </c>
      <c r="V509" s="487" t="s">
        <v>195</v>
      </c>
      <c r="W509" s="455">
        <f>IF(V509="Catastrófico",100%,IF(V509="Mayor",80%,IF(V509="Moderado",60%,IF(V509="Menor",40%,IF(V509="Leve",20%,"")))))</f>
        <v>0.4</v>
      </c>
      <c r="X509" s="458" t="str">
        <f>IF(Y509=100%,"Catastrófico",IF(Y509=80%,"Mayor",IF(Y509=60%,"Moderado",IF(Y509=40%,"Menor",IF(Y509=20%,"Leve","")))))</f>
        <v>Menor</v>
      </c>
      <c r="Y509" s="455">
        <f>IF(AND(U509="",W509=""),"",MAX(U509,W509))</f>
        <v>0.4</v>
      </c>
      <c r="Z509" s="455" t="str">
        <f>CONCATENATE(R509,X509)</f>
        <v>AltaMenor</v>
      </c>
      <c r="AA509" s="464" t="str">
        <f>IF(Z509="Muy AltaLeve","Alto",IF(Z509="Muy AltaMenor","Alto",IF(Z509="Muy AltaModerado","Alto",IF(Z509="Muy AltaMayor","Alto",IF(Z509="Muy AltaCatastrófico","Extremo",IF(Z509="AltaLeve","Moderado",IF(Z509="AltaMenor","Moderado",IF(Z509="AltaModerado","Alto",IF(Z509="AltaMayor","Alto",IF(Z509="AltaCatastrófico","Extremo",IF(Z509="MediaLeve","Moderado",IF(Z509="MediaMenor","Moderado",IF(Z509="MediaModerado","Moderado",IF(Z509="MediaMayor","Alto",IF(Z509="MediaCatastrófico","Extremo",IF(Z509="BajaLeve","Bajo",IF(Z509="BajaMenor","Moderado",IF(Z509="BajaModerado","Moderado",IF(Z509="BajaMayor","Alto",IF(Z509="BajaCatastrófico","Extremo",IF(Z509="Muy BajaLeve","Bajo",IF(Z509="Muy BajaMenor","Bajo",IF(Z509="Muy BajaModerado","Moderado",IF(Z509="Muy BajaMayor","Alto",IF(Z509="Muy BajaCatastrófico","Extremo","")))))))))))))))))))))))))</f>
        <v>Moderado</v>
      </c>
      <c r="AB509" s="243">
        <v>1</v>
      </c>
      <c r="AC509" s="274" t="s">
        <v>2567</v>
      </c>
      <c r="AD509" s="239">
        <v>1</v>
      </c>
      <c r="AE509" s="237" t="s">
        <v>192</v>
      </c>
      <c r="AF509" s="245" t="str">
        <f t="shared" si="29"/>
        <v>Probabilidad</v>
      </c>
      <c r="AG509" s="246" t="s">
        <v>97</v>
      </c>
      <c r="AH509" s="241">
        <f t="shared" si="28"/>
        <v>0.25</v>
      </c>
      <c r="AI509" s="246" t="s">
        <v>98</v>
      </c>
      <c r="AJ509" s="241">
        <f t="shared" si="30"/>
        <v>0.15</v>
      </c>
      <c r="AK509" s="247">
        <f t="shared" si="31"/>
        <v>0.4</v>
      </c>
      <c r="AL509" s="248">
        <f>IFERROR(IF(AF509="Probabilidad",(S509-(+S509*AK509)),IF(AF509="Impacto",S509,"")),"")</f>
        <v>0.48</v>
      </c>
      <c r="AM509" s="248">
        <f>IFERROR(IF(AF509="Impacto",(Y509-(+Y509*AK509)),IF(AF509="Probabilidad",Y509,"")),"")</f>
        <v>0.4</v>
      </c>
      <c r="AN509" s="249" t="s">
        <v>99</v>
      </c>
      <c r="AO509" s="249" t="s">
        <v>100</v>
      </c>
      <c r="AP509" s="249" t="s">
        <v>101</v>
      </c>
      <c r="AQ509" s="487" t="s">
        <v>2568</v>
      </c>
      <c r="AR509" s="462">
        <f>S509</f>
        <v>0.8</v>
      </c>
      <c r="AS509" s="462">
        <f>IF(AL509="","",MIN(AL509:AL512))</f>
        <v>0.2016</v>
      </c>
      <c r="AT509" s="464" t="str">
        <f>IFERROR(IF(AS509="","",IF(AS509&lt;=0.2,"Muy Baja",IF(AS509&lt;=0.4,"Baja",IF(AS509&lt;=0.6,"Media",IF(AS509&lt;=0.8,"Alta","Muy Alta"))))),"")</f>
        <v>Baja</v>
      </c>
      <c r="AU509" s="462">
        <f>Y509</f>
        <v>0.4</v>
      </c>
      <c r="AV509" s="462">
        <f>IF(AM509="","",MIN(AM509:AM512))</f>
        <v>0.30000000000000004</v>
      </c>
      <c r="AW509" s="464" t="str">
        <f>IFERROR(IF(AV509="","",IF(AV509&lt;=0.2,"Leve",IF(AV509&lt;=0.4,"Menor",IF(AV509&lt;=0.6,"Moderado",IF(AV509&lt;=0.8,"Mayor","Catastrófico"))))),"")</f>
        <v>Menor</v>
      </c>
      <c r="AX509" s="464" t="str">
        <f>AA509</f>
        <v>Moderado</v>
      </c>
      <c r="AY509" s="464" t="str">
        <f>IFERROR(IF(OR(AND(AT509="Muy Baja",AW509="Leve"),AND(AT509="Muy Baja",AW509="Menor"),AND(AT509="Baja",AW509="Leve")),"Bajo",IF(OR(AND(AT509="Muy baja",AW509="Moderado"),AND(AT509="Baja",AW509="Menor"),AND(AT509="Baja",AW509="Moderado"),AND(AT509="Media",AW509="Leve"),AND(AT509="Media",AW509="Menor"),AND(AT509="Media",AW509="Moderado"),AND(AT509="Alta",AW509="Leve"),AND(AT509="Alta",AW509="Menor")),"Moderado",IF(OR(AND(AT509="Muy Baja",AW509="Mayor"),AND(AT509="Baja",AW509="Mayor"),AND(AT509="Media",AW509="Mayor"),AND(AT509="Alta",AW509="Moderado"),AND(AT509="Alta",AW509="Mayor"),AND(AT509="Muy Alta",AW509="Leve"),AND(AT509="Muy Alta",AW509="Menor"),AND(AT509="Muy Alta",AW509="Moderado"),AND(AT509="Muy Alta",AW509="Mayor")),"Alto",IF(OR(AND(AT509="Muy Baja",AW509="Catastrófico"),AND(AT509="Baja",AW509="Catastrófico"),AND(AT509="Media",AW509="Catastrófico"),AND(AT509="Alta",AW509="Catastrófico"),AND(AT509="Muy Alta",AW509="Catastrófico")),"Extremo","")))),"")</f>
        <v>Moderado</v>
      </c>
      <c r="AZ509" s="487" t="s">
        <v>105</v>
      </c>
      <c r="BA509" s="408" t="s">
        <v>2569</v>
      </c>
      <c r="BB509" s="408" t="s">
        <v>2570</v>
      </c>
      <c r="BC509" s="408" t="s">
        <v>2571</v>
      </c>
      <c r="BD509" s="408" t="s">
        <v>2572</v>
      </c>
      <c r="BE509" s="492">
        <v>45473</v>
      </c>
      <c r="BF509" s="408" t="s">
        <v>2510</v>
      </c>
      <c r="BG509" s="408"/>
      <c r="BH509" s="416">
        <v>0</v>
      </c>
      <c r="BI509" s="416"/>
      <c r="BJ509" s="416"/>
      <c r="BK509" s="416"/>
      <c r="BL509" s="416" t="s">
        <v>114</v>
      </c>
      <c r="BM509" s="408" t="s">
        <v>2573</v>
      </c>
      <c r="BN509" s="408" t="s">
        <v>114</v>
      </c>
      <c r="BO509" s="673" t="s">
        <v>114</v>
      </c>
    </row>
    <row r="510" spans="1:67" ht="78.75">
      <c r="A510" s="748"/>
      <c r="B510" s="751"/>
      <c r="C510" s="785"/>
      <c r="D510" s="682"/>
      <c r="E510" s="682"/>
      <c r="F510" s="483"/>
      <c r="G510" s="408"/>
      <c r="H510" s="487"/>
      <c r="I510" s="487"/>
      <c r="J510" s="463"/>
      <c r="K510" s="456"/>
      <c r="L510" s="408"/>
      <c r="M510" s="464"/>
      <c r="N510" s="408"/>
      <c r="O510" s="408"/>
      <c r="P510" s="486"/>
      <c r="Q510" s="411"/>
      <c r="R510" s="487"/>
      <c r="S510" s="455"/>
      <c r="T510" s="487"/>
      <c r="U510" s="455"/>
      <c r="V510" s="487"/>
      <c r="W510" s="455"/>
      <c r="X510" s="458"/>
      <c r="Y510" s="455"/>
      <c r="Z510" s="455"/>
      <c r="AA510" s="464"/>
      <c r="AB510" s="243">
        <v>2</v>
      </c>
      <c r="AC510" s="274" t="s">
        <v>2568</v>
      </c>
      <c r="AD510" s="239">
        <v>2</v>
      </c>
      <c r="AE510" s="237" t="s">
        <v>87</v>
      </c>
      <c r="AF510" s="245" t="str">
        <f t="shared" si="29"/>
        <v>Impacto</v>
      </c>
      <c r="AG510" s="246" t="s">
        <v>294</v>
      </c>
      <c r="AH510" s="241">
        <f t="shared" si="28"/>
        <v>0.1</v>
      </c>
      <c r="AI510" s="246" t="s">
        <v>98</v>
      </c>
      <c r="AJ510" s="241">
        <f t="shared" si="30"/>
        <v>0.15</v>
      </c>
      <c r="AK510" s="247">
        <f t="shared" si="31"/>
        <v>0.25</v>
      </c>
      <c r="AL510" s="248">
        <f>IFERROR(IF(AND(AF509="Probabilidad",AF510="Probabilidad"),(AL509-(+AL509*AK510)),IF(AF510="Probabilidad",(S509-(+S509*AK510)),IF(AF510="Impacto",AL509,""))),"")</f>
        <v>0.48</v>
      </c>
      <c r="AM510" s="248">
        <f>IFERROR(IF(AND(AF509="Impacto",AF510="Impacto"),(AM509-(+AM509*AK510)),IF(AF510="Impacto",(Y509-(Y509*AK510)),IF(AF510="Probabilidad",AM509,""))),"")</f>
        <v>0.30000000000000004</v>
      </c>
      <c r="AN510" s="249" t="s">
        <v>1420</v>
      </c>
      <c r="AO510" s="249" t="s">
        <v>100</v>
      </c>
      <c r="AP510" s="249" t="s">
        <v>101</v>
      </c>
      <c r="AQ510" s="487"/>
      <c r="AR510" s="463"/>
      <c r="AS510" s="463"/>
      <c r="AT510" s="464"/>
      <c r="AU510" s="463"/>
      <c r="AV510" s="463"/>
      <c r="AW510" s="464"/>
      <c r="AX510" s="464"/>
      <c r="AY510" s="464"/>
      <c r="AZ510" s="487"/>
      <c r="BA510" s="408"/>
      <c r="BB510" s="408"/>
      <c r="BC510" s="408"/>
      <c r="BD510" s="408"/>
      <c r="BE510" s="492"/>
      <c r="BF510" s="408"/>
      <c r="BG510" s="408"/>
      <c r="BH510" s="416"/>
      <c r="BI510" s="416"/>
      <c r="BJ510" s="416"/>
      <c r="BK510" s="416"/>
      <c r="BL510" s="416"/>
      <c r="BM510" s="408"/>
      <c r="BN510" s="408"/>
      <c r="BO510" s="673"/>
    </row>
    <row r="511" spans="1:67" ht="78.75">
      <c r="A511" s="748"/>
      <c r="B511" s="751"/>
      <c r="C511" s="785"/>
      <c r="D511" s="682"/>
      <c r="E511" s="682"/>
      <c r="F511" s="483"/>
      <c r="G511" s="408"/>
      <c r="H511" s="487"/>
      <c r="I511" s="487"/>
      <c r="J511" s="463"/>
      <c r="K511" s="456"/>
      <c r="L511" s="408"/>
      <c r="M511" s="464"/>
      <c r="N511" s="408"/>
      <c r="O511" s="408"/>
      <c r="P511" s="486"/>
      <c r="Q511" s="411"/>
      <c r="R511" s="487"/>
      <c r="S511" s="455"/>
      <c r="T511" s="487"/>
      <c r="U511" s="455"/>
      <c r="V511" s="487"/>
      <c r="W511" s="455"/>
      <c r="X511" s="458"/>
      <c r="Y511" s="455"/>
      <c r="Z511" s="455"/>
      <c r="AA511" s="464"/>
      <c r="AB511" s="243">
        <v>3</v>
      </c>
      <c r="AC511" s="274" t="s">
        <v>2574</v>
      </c>
      <c r="AD511" s="239">
        <v>3</v>
      </c>
      <c r="AE511" s="237" t="s">
        <v>192</v>
      </c>
      <c r="AF511" s="245" t="str">
        <f t="shared" si="29"/>
        <v>Probabilidad</v>
      </c>
      <c r="AG511" s="246" t="s">
        <v>97</v>
      </c>
      <c r="AH511" s="241">
        <f t="shared" si="28"/>
        <v>0.25</v>
      </c>
      <c r="AI511" s="246" t="s">
        <v>98</v>
      </c>
      <c r="AJ511" s="241">
        <f t="shared" si="30"/>
        <v>0.15</v>
      </c>
      <c r="AK511" s="247">
        <f t="shared" si="31"/>
        <v>0.4</v>
      </c>
      <c r="AL511" s="248">
        <f>IFERROR(IF(AND(AF510="Probabilidad",AF511="Probabilidad"),(AL510-(+AL510*AK511)),IF(AND(AF510="Impacto",AF511="Probabilidad"),(AL509-(+AL509*AK511)),IF(AF511="Impacto",AL510,""))),"")</f>
        <v>0.28799999999999998</v>
      </c>
      <c r="AM511" s="248">
        <f>IFERROR(IF(AND(AF510="Impacto",AF511="Impacto"),(AM510-(+AM510*AK511)),IF(AND(AF510="Probabilidad",AF511="Impacto"),(AM509-(+AM509*AK511)),IF(AF511="Probabilidad",AM510,""))),"")</f>
        <v>0.30000000000000004</v>
      </c>
      <c r="AN511" s="249" t="s">
        <v>1420</v>
      </c>
      <c r="AO511" s="249" t="s">
        <v>100</v>
      </c>
      <c r="AP511" s="249" t="s">
        <v>101</v>
      </c>
      <c r="AQ511" s="487"/>
      <c r="AR511" s="463"/>
      <c r="AS511" s="463"/>
      <c r="AT511" s="464"/>
      <c r="AU511" s="463"/>
      <c r="AV511" s="463"/>
      <c r="AW511" s="464"/>
      <c r="AX511" s="464"/>
      <c r="AY511" s="464"/>
      <c r="AZ511" s="487"/>
      <c r="BA511" s="408"/>
      <c r="BB511" s="408"/>
      <c r="BC511" s="408"/>
      <c r="BD511" s="408"/>
      <c r="BE511" s="492"/>
      <c r="BF511" s="408"/>
      <c r="BG511" s="408"/>
      <c r="BH511" s="416"/>
      <c r="BI511" s="416"/>
      <c r="BJ511" s="416"/>
      <c r="BK511" s="416"/>
      <c r="BL511" s="416"/>
      <c r="BM511" s="408"/>
      <c r="BN511" s="408"/>
      <c r="BO511" s="673"/>
    </row>
    <row r="512" spans="1:67" ht="79.5" thickBot="1">
      <c r="A512" s="769"/>
      <c r="B512" s="770"/>
      <c r="C512" s="786"/>
      <c r="D512" s="761"/>
      <c r="E512" s="761"/>
      <c r="F512" s="469"/>
      <c r="G512" s="409"/>
      <c r="H512" s="452"/>
      <c r="I512" s="452"/>
      <c r="J512" s="472"/>
      <c r="K512" s="782"/>
      <c r="L512" s="409"/>
      <c r="M512" s="756"/>
      <c r="N512" s="409"/>
      <c r="O512" s="409"/>
      <c r="P512" s="504"/>
      <c r="Q512" s="412"/>
      <c r="R512" s="452"/>
      <c r="S512" s="760"/>
      <c r="T512" s="452"/>
      <c r="U512" s="760"/>
      <c r="V512" s="452"/>
      <c r="W512" s="760"/>
      <c r="X512" s="516"/>
      <c r="Y512" s="760"/>
      <c r="Z512" s="760"/>
      <c r="AA512" s="756"/>
      <c r="AB512" s="150">
        <v>4</v>
      </c>
      <c r="AC512" s="211" t="s">
        <v>2563</v>
      </c>
      <c r="AD512" s="131">
        <v>2</v>
      </c>
      <c r="AE512" s="186" t="s">
        <v>192</v>
      </c>
      <c r="AF512" s="142" t="str">
        <f t="shared" si="29"/>
        <v>Probabilidad</v>
      </c>
      <c r="AG512" s="143" t="s">
        <v>250</v>
      </c>
      <c r="AH512" s="214">
        <f t="shared" si="28"/>
        <v>0.15</v>
      </c>
      <c r="AI512" s="143" t="s">
        <v>98</v>
      </c>
      <c r="AJ512" s="214">
        <f t="shared" si="30"/>
        <v>0.15</v>
      </c>
      <c r="AK512" s="152">
        <f t="shared" si="31"/>
        <v>0.3</v>
      </c>
      <c r="AL512" s="153">
        <f>IFERROR(IF(AND(AF511="Probabilidad",AF512="Probabilidad"),(AL511-(+AL511*AK512)),IF(AND(AF511="Impacto",AF512="Probabilidad"),(AL510-(+AL510*AK512)),IF(AF512="Impacto",AL511,""))),"")</f>
        <v>0.2016</v>
      </c>
      <c r="AM512" s="167">
        <f>IFERROR(IF(AND(AF511="Impacto",AF512="Impacto"),(AM511-(+AM511*AK512)),IF(AND(AF511="Probabilidad",AF512="Impacto"),(AM510-(+AM510*AK512)),IF(AF512="Probabilidad",AM511,""))),"")</f>
        <v>0.30000000000000004</v>
      </c>
      <c r="AN512" s="154" t="s">
        <v>1420</v>
      </c>
      <c r="AO512" s="154" t="s">
        <v>100</v>
      </c>
      <c r="AP512" s="154" t="s">
        <v>101</v>
      </c>
      <c r="AQ512" s="452"/>
      <c r="AR512" s="472"/>
      <c r="AS512" s="472"/>
      <c r="AT512" s="756"/>
      <c r="AU512" s="472"/>
      <c r="AV512" s="472"/>
      <c r="AW512" s="756"/>
      <c r="AX512" s="756"/>
      <c r="AY512" s="756"/>
      <c r="AZ512" s="452"/>
      <c r="BA512" s="409"/>
      <c r="BB512" s="409"/>
      <c r="BC512" s="409"/>
      <c r="BD512" s="409"/>
      <c r="BE512" s="781"/>
      <c r="BF512" s="409"/>
      <c r="BG512" s="409"/>
      <c r="BH512" s="417"/>
      <c r="BI512" s="417"/>
      <c r="BJ512" s="417"/>
      <c r="BK512" s="417"/>
      <c r="BL512" s="417"/>
      <c r="BM512" s="409"/>
      <c r="BN512" s="409"/>
      <c r="BO512" s="746"/>
    </row>
    <row r="513" spans="1:67" ht="135">
      <c r="A513" s="747" t="s">
        <v>820</v>
      </c>
      <c r="B513" s="750" t="s">
        <v>2575</v>
      </c>
      <c r="C513" s="750" t="s">
        <v>821</v>
      </c>
      <c r="D513" s="771" t="s">
        <v>1470</v>
      </c>
      <c r="E513" s="771" t="s">
        <v>822</v>
      </c>
      <c r="F513" s="670">
        <v>1</v>
      </c>
      <c r="G513" s="655" t="s">
        <v>2576</v>
      </c>
      <c r="H513" s="646" t="s">
        <v>1543</v>
      </c>
      <c r="I513" s="765" t="s">
        <v>1473</v>
      </c>
      <c r="J513" s="659" t="s">
        <v>2577</v>
      </c>
      <c r="K513" s="765" t="s">
        <v>192</v>
      </c>
      <c r="L513" s="638" t="s">
        <v>408</v>
      </c>
      <c r="M513" s="653" t="s">
        <v>1475</v>
      </c>
      <c r="N513" s="638" t="s">
        <v>2578</v>
      </c>
      <c r="O513" s="638" t="s">
        <v>2579</v>
      </c>
      <c r="P513" s="655" t="s">
        <v>114</v>
      </c>
      <c r="Q513" s="762" t="s">
        <v>114</v>
      </c>
      <c r="R513" s="646" t="s">
        <v>233</v>
      </c>
      <c r="S513" s="651">
        <f>IF(R513="Muy Alta",100%,IF(R513="Alta",80%,IF(R513="Media",60%,IF(R513="Baja",40%,IF(R513="Muy Baja",20%,"")))))</f>
        <v>0.8</v>
      </c>
      <c r="T513" s="646" t="s">
        <v>125</v>
      </c>
      <c r="U513" s="651">
        <f>IF(T513="Catastrófico",100%,IF(T513="Mayor",80%,IF(T513="Moderado",60%,IF(T513="Menor",40%,IF(T513="Leve",20%,"")))))</f>
        <v>0.2</v>
      </c>
      <c r="V513" s="646" t="s">
        <v>92</v>
      </c>
      <c r="W513" s="651">
        <f>IF(V513="Catastrófico",100%,IF(V513="Mayor",80%,IF(V513="Moderado",60%,IF(V513="Menor",40%,IF(V513="Leve",20%,"")))))</f>
        <v>0.8</v>
      </c>
      <c r="X513" s="653" t="str">
        <f>IF(Y513=100%,"Catastrófico",IF(Y513=80%,"Mayor",IF(Y513=60%,"Moderado",IF(Y513=40%,"Menor",IF(Y513=20%,"Leve","")))))</f>
        <v>Mayor</v>
      </c>
      <c r="Y513" s="651">
        <f>IF(AND(U513="",W513=""),"",MAX(U513,W513))</f>
        <v>0.8</v>
      </c>
      <c r="Z513" s="651" t="str">
        <f>CONCATENATE(R513,X513)</f>
        <v>AltaMayor</v>
      </c>
      <c r="AA513" s="644" t="str">
        <f>IF(Z513="Muy AltaLeve","Alto",IF(Z513="Muy AltaMenor","Alto",IF(Z513="Muy AltaModerado","Alto",IF(Z513="Muy AltaMayor","Alto",IF(Z513="Muy AltaCatastrófico","Extremo",IF(Z513="AltaLeve","Moderado",IF(Z513="AltaMenor","Moderado",IF(Z513="AltaModerado","Alto",IF(Z513="AltaMayor","Alto",IF(Z513="AltaCatastrófico","Extremo",IF(Z513="MediaLeve","Moderado",IF(Z513="MediaMenor","Moderado",IF(Z513="MediaModerado","Moderado",IF(Z513="MediaMayor","Alto",IF(Z513="MediaCatastrófico","Extremo",IF(Z513="BajaLeve","Bajo",IF(Z513="BajaMenor","Moderado",IF(Z513="BajaModerado","Moderado",IF(Z513="BajaMayor","Alto",IF(Z513="BajaCatastrófico","Extremo",IF(Z513="Muy BajaLeve","Bajo",IF(Z513="Muy BajaMenor","Bajo",IF(Z513="Muy BajaModerado","Moderado",IF(Z513="Muy BajaMayor","Alto",IF(Z513="Muy BajaCatastrófico","Extremo","")))))))))))))))))))))))))</f>
        <v>Alto</v>
      </c>
      <c r="AB513" s="26">
        <v>1</v>
      </c>
      <c r="AC513" s="37" t="s">
        <v>2580</v>
      </c>
      <c r="AD513" s="74" t="s">
        <v>2581</v>
      </c>
      <c r="AE513" s="74" t="s">
        <v>1654</v>
      </c>
      <c r="AF513" s="30" t="str">
        <f t="shared" si="29"/>
        <v>Probabilidad</v>
      </c>
      <c r="AG513" s="27" t="s">
        <v>250</v>
      </c>
      <c r="AH513" s="75">
        <f t="shared" si="28"/>
        <v>0.15</v>
      </c>
      <c r="AI513" s="27" t="s">
        <v>98</v>
      </c>
      <c r="AJ513" s="75">
        <f t="shared" si="30"/>
        <v>0.15</v>
      </c>
      <c r="AK513" s="76">
        <f t="shared" si="31"/>
        <v>0.3</v>
      </c>
      <c r="AL513" s="28">
        <f>IFERROR(IF(AF513="Probabilidad",(S513-(+S513*AK513)),IF(AF513="Impacto",S513,"")),"")</f>
        <v>0.56000000000000005</v>
      </c>
      <c r="AM513" s="28">
        <f>IFERROR(IF(AF513="Impacto",(Y513-(+Y513*AK513)),IF(AF513="Probabilidad",Y513,"")),"")</f>
        <v>0.8</v>
      </c>
      <c r="AN513" s="29" t="s">
        <v>99</v>
      </c>
      <c r="AO513" s="29" t="s">
        <v>100</v>
      </c>
      <c r="AP513" s="29" t="s">
        <v>101</v>
      </c>
      <c r="AQ513" s="646" t="s">
        <v>2582</v>
      </c>
      <c r="AR513" s="642">
        <f>S513</f>
        <v>0.8</v>
      </c>
      <c r="AS513" s="642">
        <f>IF(AL513="","",MIN(AL513:AL514))</f>
        <v>0.33600000000000002</v>
      </c>
      <c r="AT513" s="644" t="str">
        <f>IFERROR(IF(AS513="","",IF(AS513&lt;=0.2,"Muy Baja",IF(AS513&lt;=0.4,"Baja",IF(AS513&lt;=0.6,"Media",IF(AS513&lt;=0.8,"Alta","Muy Alta"))))),"")</f>
        <v>Baja</v>
      </c>
      <c r="AU513" s="642">
        <f>Y513</f>
        <v>0.8</v>
      </c>
      <c r="AV513" s="642">
        <f>IF(AM513="","",MIN(AM513:AM514))</f>
        <v>0.8</v>
      </c>
      <c r="AW513" s="644" t="str">
        <f>IFERROR(IF(AV513="","",IF(AV513&lt;=0.2,"Leve",IF(AV513&lt;=0.4,"Menor",IF(AV513&lt;=0.6,"Moderado",IF(AV513&lt;=0.8,"Mayor","Catastrófico"))))),"")</f>
        <v>Mayor</v>
      </c>
      <c r="AX513" s="644" t="str">
        <f>AA513</f>
        <v>Alto</v>
      </c>
      <c r="AY513" s="644" t="str">
        <f>IFERROR(IF(OR(AND(AT513="Muy Baja",AW513="Leve"),AND(AT513="Muy Baja",AW513="Menor"),AND(AT513="Baja",AW513="Leve")),"Bajo",IF(OR(AND(AT513="Muy baja",AW513="Moderado"),AND(AT513="Baja",AW513="Menor"),AND(AT513="Baja",AW513="Moderado"),AND(AT513="Media",AW513="Leve"),AND(AT513="Media",AW513="Menor"),AND(AT513="Media",AW513="Moderado"),AND(AT513="Alta",AW513="Leve"),AND(AT513="Alta",AW513="Menor")),"Moderado",IF(OR(AND(AT513="Muy Baja",AW513="Mayor"),AND(AT513="Baja",AW513="Mayor"),AND(AT513="Media",AW513="Mayor"),AND(AT513="Alta",AW513="Moderado"),AND(AT513="Alta",AW513="Mayor"),AND(AT513="Muy Alta",AW513="Leve"),AND(AT513="Muy Alta",AW513="Menor"),AND(AT513="Muy Alta",AW513="Moderado"),AND(AT513="Muy Alta",AW513="Mayor")),"Alto",IF(OR(AND(AT513="Muy Baja",AW513="Catastrófico"),AND(AT513="Baja",AW513="Catastrófico"),AND(AT513="Media",AW513="Catastrófico"),AND(AT513="Alta",AW513="Catastrófico"),AND(AT513="Muy Alta",AW513="Catastrófico")),"Extremo","")))),"")</f>
        <v>Alto</v>
      </c>
      <c r="AZ513" s="765" t="s">
        <v>105</v>
      </c>
      <c r="BA513" s="655" t="s">
        <v>2583</v>
      </c>
      <c r="BB513" s="780" t="s">
        <v>2584</v>
      </c>
      <c r="BC513" s="655" t="s">
        <v>1561</v>
      </c>
      <c r="BD513" s="638" t="s">
        <v>2585</v>
      </c>
      <c r="BE513" s="648">
        <v>45657</v>
      </c>
      <c r="BF513" s="638" t="s">
        <v>2586</v>
      </c>
      <c r="BG513" s="638" t="s">
        <v>2587</v>
      </c>
      <c r="BH513" s="640" t="s">
        <v>2588</v>
      </c>
      <c r="BI513" s="640"/>
      <c r="BJ513" s="638"/>
      <c r="BK513" s="638"/>
      <c r="BL513" s="762" t="s">
        <v>114</v>
      </c>
      <c r="BM513" s="655" t="s">
        <v>616</v>
      </c>
      <c r="BN513" s="655" t="s">
        <v>870</v>
      </c>
      <c r="BO513" s="763" t="s">
        <v>870</v>
      </c>
    </row>
    <row r="514" spans="1:67" ht="135">
      <c r="A514" s="748"/>
      <c r="B514" s="751"/>
      <c r="C514" s="751"/>
      <c r="D514" s="682"/>
      <c r="E514" s="682"/>
      <c r="F514" s="483"/>
      <c r="G514" s="486"/>
      <c r="H514" s="487"/>
      <c r="I514" s="736"/>
      <c r="J514" s="463"/>
      <c r="K514" s="736"/>
      <c r="L514" s="408"/>
      <c r="M514" s="458"/>
      <c r="N514" s="408"/>
      <c r="O514" s="408"/>
      <c r="P514" s="486"/>
      <c r="Q514" s="411"/>
      <c r="R514" s="487"/>
      <c r="S514" s="455"/>
      <c r="T514" s="487"/>
      <c r="U514" s="455"/>
      <c r="V514" s="487"/>
      <c r="W514" s="455"/>
      <c r="X514" s="458"/>
      <c r="Y514" s="455"/>
      <c r="Z514" s="455"/>
      <c r="AA514" s="464"/>
      <c r="AB514" s="243">
        <v>2</v>
      </c>
      <c r="AC514" s="262" t="s">
        <v>2589</v>
      </c>
      <c r="AD514" s="239" t="s">
        <v>2590</v>
      </c>
      <c r="AE514" s="237" t="s">
        <v>1486</v>
      </c>
      <c r="AF514" s="245" t="str">
        <f t="shared" si="29"/>
        <v>Probabilidad</v>
      </c>
      <c r="AG514" s="246" t="s">
        <v>97</v>
      </c>
      <c r="AH514" s="241">
        <f t="shared" si="28"/>
        <v>0.25</v>
      </c>
      <c r="AI514" s="246" t="s">
        <v>98</v>
      </c>
      <c r="AJ514" s="241">
        <f t="shared" si="30"/>
        <v>0.15</v>
      </c>
      <c r="AK514" s="247">
        <f t="shared" si="31"/>
        <v>0.4</v>
      </c>
      <c r="AL514" s="248">
        <f>IFERROR(IF(AND(AF513="Probabilidad",AF514="Probabilidad"),(AL513-(+AL513*AK514)),IF(AF514="Probabilidad",(S513-(+S513*AK514)),IF(AF514="Impacto",AL513,""))),"")</f>
        <v>0.33600000000000002</v>
      </c>
      <c r="AM514" s="248">
        <f>IFERROR(IF(AND(AF513="Impacto",AF514="Impacto"),(AM513-(+AM513*AK514)),IF(AF514="Impacto",(Y513-(+Y513*AK514)),IF(AF514="Probabilidad",AM513,""))),"")</f>
        <v>0.8</v>
      </c>
      <c r="AN514" s="249" t="s">
        <v>99</v>
      </c>
      <c r="AO514" s="249" t="s">
        <v>100</v>
      </c>
      <c r="AP514" s="249" t="s">
        <v>101</v>
      </c>
      <c r="AQ514" s="487"/>
      <c r="AR514" s="463"/>
      <c r="AS514" s="463"/>
      <c r="AT514" s="464"/>
      <c r="AU514" s="463"/>
      <c r="AV514" s="463"/>
      <c r="AW514" s="464"/>
      <c r="AX514" s="464"/>
      <c r="AY514" s="464"/>
      <c r="AZ514" s="736"/>
      <c r="BA514" s="486"/>
      <c r="BB514" s="591"/>
      <c r="BC514" s="486"/>
      <c r="BD514" s="408"/>
      <c r="BE514" s="408"/>
      <c r="BF514" s="408"/>
      <c r="BG514" s="408"/>
      <c r="BH514" s="408"/>
      <c r="BI514" s="408"/>
      <c r="BJ514" s="408"/>
      <c r="BK514" s="408"/>
      <c r="BL514" s="411"/>
      <c r="BM514" s="486"/>
      <c r="BN514" s="486"/>
      <c r="BO514" s="764"/>
    </row>
    <row r="515" spans="1:67" ht="127.5">
      <c r="A515" s="748"/>
      <c r="B515" s="751"/>
      <c r="C515" s="751"/>
      <c r="D515" s="682" t="s">
        <v>1470</v>
      </c>
      <c r="E515" s="682" t="s">
        <v>822</v>
      </c>
      <c r="F515" s="483">
        <v>2</v>
      </c>
      <c r="G515" s="486" t="s">
        <v>2576</v>
      </c>
      <c r="H515" s="487" t="s">
        <v>1543</v>
      </c>
      <c r="I515" s="736" t="s">
        <v>1487</v>
      </c>
      <c r="J515" s="463" t="s">
        <v>2591</v>
      </c>
      <c r="K515" s="736" t="s">
        <v>192</v>
      </c>
      <c r="L515" s="408" t="s">
        <v>408</v>
      </c>
      <c r="M515" s="458" t="s">
        <v>1475</v>
      </c>
      <c r="N515" s="408" t="s">
        <v>2592</v>
      </c>
      <c r="O515" s="408" t="s">
        <v>2593</v>
      </c>
      <c r="P515" s="486" t="s">
        <v>114</v>
      </c>
      <c r="Q515" s="411" t="s">
        <v>114</v>
      </c>
      <c r="R515" s="487" t="s">
        <v>233</v>
      </c>
      <c r="S515" s="455">
        <f>IF(R515="Muy Alta",100%,IF(R515="Alta",80%,IF(R515="Media",60%,IF(R515="Baja",40%,IF(R515="Muy Baja",20%,"")))))</f>
        <v>0.8</v>
      </c>
      <c r="T515" s="487"/>
      <c r="U515" s="455" t="str">
        <f>IF(T515="Catastrófico",100%,IF(T515="Mayor",80%,IF(T515="Moderado",60%,IF(T515="Menor",40%,IF(T515="Leve",20%,"")))))</f>
        <v/>
      </c>
      <c r="V515" s="487" t="s">
        <v>195</v>
      </c>
      <c r="W515" s="455">
        <f>IF(V515="Catastrófico",100%,IF(V515="Mayor",80%,IF(V515="Moderado",60%,IF(V515="Menor",40%,IF(V515="Leve",20%,"")))))</f>
        <v>0.4</v>
      </c>
      <c r="X515" s="458" t="str">
        <f>IF(Y515=100%,"Catastrófico",IF(Y515=80%,"Mayor",IF(Y515=60%,"Moderado",IF(Y515=40%,"Menor",IF(Y515=20%,"Leve","")))))</f>
        <v>Menor</v>
      </c>
      <c r="Y515" s="455">
        <f>IF(AND(U515="",W515=""),"",MAX(U515,W515))</f>
        <v>0.4</v>
      </c>
      <c r="Z515" s="455" t="str">
        <f>CONCATENATE(R515,X515)</f>
        <v>AltaMenor</v>
      </c>
      <c r="AA515" s="464" t="str">
        <f>IF(Z515="Muy AltaLeve","Alto",IF(Z515="Muy AltaMenor","Alto",IF(Z515="Muy AltaModerado","Alto",IF(Z515="Muy AltaMayor","Alto",IF(Z515="Muy AltaCatastrófico","Extremo",IF(Z515="AltaLeve","Moderado",IF(Z515="AltaMenor","Moderado",IF(Z515="AltaModerado","Alto",IF(Z515="AltaMayor","Alto",IF(Z515="AltaCatastrófico","Extremo",IF(Z515="MediaLeve","Moderado",IF(Z515="MediaMenor","Moderado",IF(Z515="MediaModerado","Moderado",IF(Z515="MediaMayor","Alto",IF(Z515="MediaCatastrófico","Extremo",IF(Z515="BajaLeve","Bajo",IF(Z515="BajaMenor","Moderado",IF(Z515="BajaModerado","Moderado",IF(Z515="BajaMayor","Alto",IF(Z515="BajaCatastrófico","Extremo",IF(Z515="Muy BajaLeve","Bajo",IF(Z515="Muy BajaMenor","Bajo",IF(Z515="Muy BajaModerado","Moderado",IF(Z515="Muy BajaMayor","Alto",IF(Z515="Muy BajaCatastrófico","Extremo","")))))))))))))))))))))))))</f>
        <v>Moderado</v>
      </c>
      <c r="AB515" s="243">
        <v>1</v>
      </c>
      <c r="AC515" s="320" t="s">
        <v>2594</v>
      </c>
      <c r="AD515" s="239" t="s">
        <v>2595</v>
      </c>
      <c r="AE515" s="237" t="s">
        <v>1495</v>
      </c>
      <c r="AF515" s="245" t="str">
        <f t="shared" si="29"/>
        <v>Probabilidad</v>
      </c>
      <c r="AG515" s="246" t="s">
        <v>250</v>
      </c>
      <c r="AH515" s="241">
        <f t="shared" ref="AH515:AH578" si="32">IF(AG515="","",IF(AG515="Preventivo",25%,IF(AG515="Detectivo",15%,IF(AG515="Correctivo",10%))))</f>
        <v>0.15</v>
      </c>
      <c r="AI515" s="246" t="s">
        <v>98</v>
      </c>
      <c r="AJ515" s="241">
        <f t="shared" si="30"/>
        <v>0.15</v>
      </c>
      <c r="AK515" s="247">
        <f t="shared" si="31"/>
        <v>0.3</v>
      </c>
      <c r="AL515" s="248">
        <f>IFERROR(IF(AF515="Probabilidad",(S515-(+S515*AK515)),IF(AF515="Impacto",S515,"")),"")</f>
        <v>0.56000000000000005</v>
      </c>
      <c r="AM515" s="248">
        <f>IFERROR(IF(AF515="Impacto",(Y515-(+Y515*AK515)),IF(AF515="Probabilidad",Y515,"")),"")</f>
        <v>0.4</v>
      </c>
      <c r="AN515" s="249" t="s">
        <v>99</v>
      </c>
      <c r="AO515" s="249" t="s">
        <v>100</v>
      </c>
      <c r="AP515" s="249" t="s">
        <v>101</v>
      </c>
      <c r="AQ515" s="487" t="s">
        <v>2596</v>
      </c>
      <c r="AR515" s="462">
        <f>S515</f>
        <v>0.8</v>
      </c>
      <c r="AS515" s="462">
        <f>IF(AL515="","",MIN(AL515:AL518))</f>
        <v>0.14112</v>
      </c>
      <c r="AT515" s="464" t="str">
        <f>IFERROR(IF(AS515="","",IF(AS515&lt;=0.2,"Muy Baja",IF(AS515&lt;=0.4,"Baja",IF(AS515&lt;=0.6,"Media",IF(AS515&lt;=0.8,"Alta","Muy Alta"))))),"")</f>
        <v>Muy Baja</v>
      </c>
      <c r="AU515" s="462">
        <f>Y515</f>
        <v>0.4</v>
      </c>
      <c r="AV515" s="462">
        <f>IF(AM515="","",MIN(AM515:AM518))</f>
        <v>0.4</v>
      </c>
      <c r="AW515" s="464" t="str">
        <f>IFERROR(IF(AV515="","",IF(AV515&lt;=0.2,"Leve",IF(AV515&lt;=0.4,"Menor",IF(AV515&lt;=0.6,"Moderado",IF(AV515&lt;=0.8,"Mayor","Catastrófico"))))),"")</f>
        <v>Menor</v>
      </c>
      <c r="AX515" s="464" t="str">
        <f>AA515</f>
        <v>Moderado</v>
      </c>
      <c r="AY515" s="464" t="str">
        <f>IFERROR(IF(OR(AND(AT515="Muy Baja",AW515="Leve"),AND(AT515="Muy Baja",AW515="Menor"),AND(AT515="Baja",AW515="Leve")),"Bajo",IF(OR(AND(AT515="Muy baja",AW515="Moderado"),AND(AT515="Baja",AW515="Menor"),AND(AT515="Baja",AW515="Moderado"),AND(AT515="Media",AW515="Leve"),AND(AT515="Media",AW515="Menor"),AND(AT515="Media",AW515="Moderado"),AND(AT515="Alta",AW515="Leve"),AND(AT515="Alta",AW515="Menor")),"Moderado",IF(OR(AND(AT515="Muy Baja",AW515="Mayor"),AND(AT515="Baja",AW515="Mayor"),AND(AT515="Media",AW515="Mayor"),AND(AT515="Alta",AW515="Moderado"),AND(AT515="Alta",AW515="Mayor"),AND(AT515="Muy Alta",AW515="Leve"),AND(AT515="Muy Alta",AW515="Menor"),AND(AT515="Muy Alta",AW515="Moderado"),AND(AT515="Muy Alta",AW515="Mayor")),"Alto",IF(OR(AND(AT515="Muy Baja",AW515="Catastrófico"),AND(AT515="Baja",AW515="Catastrófico"),AND(AT515="Media",AW515="Catastrófico"),AND(AT515="Alta",AW515="Catastrófico"),AND(AT515="Muy Alta",AW515="Catastrófico")),"Extremo","")))),"")</f>
        <v>Bajo</v>
      </c>
      <c r="AZ515" s="736" t="s">
        <v>132</v>
      </c>
      <c r="BA515" s="486" t="s">
        <v>114</v>
      </c>
      <c r="BB515" s="486" t="s">
        <v>114</v>
      </c>
      <c r="BC515" s="486" t="s">
        <v>114</v>
      </c>
      <c r="BD515" s="486" t="s">
        <v>114</v>
      </c>
      <c r="BE515" s="486" t="s">
        <v>114</v>
      </c>
      <c r="BF515" s="408" t="s">
        <v>114</v>
      </c>
      <c r="BG515" s="408" t="s">
        <v>114</v>
      </c>
      <c r="BH515" s="416" t="s">
        <v>114</v>
      </c>
      <c r="BI515" s="416"/>
      <c r="BJ515" s="416"/>
      <c r="BK515" s="416"/>
      <c r="BL515" s="416" t="s">
        <v>114</v>
      </c>
      <c r="BM515" s="408" t="s">
        <v>616</v>
      </c>
      <c r="BN515" s="408" t="s">
        <v>870</v>
      </c>
      <c r="BO515" s="673" t="s">
        <v>870</v>
      </c>
    </row>
    <row r="516" spans="1:67" ht="70.5">
      <c r="A516" s="748"/>
      <c r="B516" s="751"/>
      <c r="C516" s="751"/>
      <c r="D516" s="682"/>
      <c r="E516" s="682"/>
      <c r="F516" s="483"/>
      <c r="G516" s="486"/>
      <c r="H516" s="487"/>
      <c r="I516" s="736"/>
      <c r="J516" s="463"/>
      <c r="K516" s="736"/>
      <c r="L516" s="408"/>
      <c r="M516" s="458"/>
      <c r="N516" s="408"/>
      <c r="O516" s="408"/>
      <c r="P516" s="486"/>
      <c r="Q516" s="411"/>
      <c r="R516" s="487"/>
      <c r="S516" s="455"/>
      <c r="T516" s="487"/>
      <c r="U516" s="455"/>
      <c r="V516" s="487"/>
      <c r="W516" s="455"/>
      <c r="X516" s="458"/>
      <c r="Y516" s="455"/>
      <c r="Z516" s="455"/>
      <c r="AA516" s="464"/>
      <c r="AB516" s="243">
        <v>2</v>
      </c>
      <c r="AC516" s="304" t="s">
        <v>2597</v>
      </c>
      <c r="AD516" s="239" t="s">
        <v>2598</v>
      </c>
      <c r="AE516" s="277" t="s">
        <v>1497</v>
      </c>
      <c r="AF516" s="255" t="str">
        <f>IF(OR(AG516="Preventivo",AG516="Detectivo"),"Probabilidad",IF(AG516="Correctivo","Impacto",""))</f>
        <v>Probabilidad</v>
      </c>
      <c r="AG516" s="249" t="s">
        <v>97</v>
      </c>
      <c r="AH516" s="241">
        <f t="shared" si="32"/>
        <v>0.25</v>
      </c>
      <c r="AI516" s="249" t="s">
        <v>98</v>
      </c>
      <c r="AJ516" s="241">
        <f t="shared" si="30"/>
        <v>0.15</v>
      </c>
      <c r="AK516" s="247">
        <f t="shared" si="31"/>
        <v>0.4</v>
      </c>
      <c r="AL516" s="256">
        <f>IFERROR(IF(AND(AF515="Probabilidad",AF516="Probabilidad"),(AL515-(+AL515*AK516)),IF(AF516="Probabilidad",(S515-(+S515*AK516)),IF(AF516="Impacto",AL515,""))),"")</f>
        <v>0.33600000000000002</v>
      </c>
      <c r="AM516" s="256">
        <f>IFERROR(IF(AND(AF515="Impacto",AF516="Impacto"),(AM515-(+AM515*AK516)),IF(AF516="Impacto",(Y515-(+Y515*AK516)),IF(AF516="Probabilidad",AM515,""))),"")</f>
        <v>0.4</v>
      </c>
      <c r="AN516" s="249" t="s">
        <v>99</v>
      </c>
      <c r="AO516" s="249" t="s">
        <v>766</v>
      </c>
      <c r="AP516" s="249" t="s">
        <v>101</v>
      </c>
      <c r="AQ516" s="487"/>
      <c r="AR516" s="463"/>
      <c r="AS516" s="463"/>
      <c r="AT516" s="464"/>
      <c r="AU516" s="463"/>
      <c r="AV516" s="463"/>
      <c r="AW516" s="464"/>
      <c r="AX516" s="464"/>
      <c r="AY516" s="464"/>
      <c r="AZ516" s="736"/>
      <c r="BA516" s="486"/>
      <c r="BB516" s="486"/>
      <c r="BC516" s="486"/>
      <c r="BD516" s="486"/>
      <c r="BE516" s="486"/>
      <c r="BF516" s="408"/>
      <c r="BG516" s="408"/>
      <c r="BH516" s="416"/>
      <c r="BI516" s="416"/>
      <c r="BJ516" s="416"/>
      <c r="BK516" s="416"/>
      <c r="BL516" s="416"/>
      <c r="BM516" s="408"/>
      <c r="BN516" s="408"/>
      <c r="BO516" s="673"/>
    </row>
    <row r="517" spans="1:67" ht="135">
      <c r="A517" s="748"/>
      <c r="B517" s="751"/>
      <c r="C517" s="751"/>
      <c r="D517" s="682"/>
      <c r="E517" s="682"/>
      <c r="F517" s="483"/>
      <c r="G517" s="486"/>
      <c r="H517" s="487"/>
      <c r="I517" s="736"/>
      <c r="J517" s="463"/>
      <c r="K517" s="736"/>
      <c r="L517" s="408"/>
      <c r="M517" s="458"/>
      <c r="N517" s="408"/>
      <c r="O517" s="408"/>
      <c r="P517" s="486"/>
      <c r="Q517" s="411"/>
      <c r="R517" s="487"/>
      <c r="S517" s="455"/>
      <c r="T517" s="487"/>
      <c r="U517" s="455"/>
      <c r="V517" s="487"/>
      <c r="W517" s="455"/>
      <c r="X517" s="458"/>
      <c r="Y517" s="455"/>
      <c r="Z517" s="455"/>
      <c r="AA517" s="464"/>
      <c r="AB517" s="243">
        <v>3</v>
      </c>
      <c r="AC517" s="304" t="s">
        <v>2599</v>
      </c>
      <c r="AD517" s="239" t="s">
        <v>359</v>
      </c>
      <c r="AE517" s="237" t="s">
        <v>1486</v>
      </c>
      <c r="AF517" s="245" t="str">
        <f>IF(OR(AG517="Preventivo",AG517="Detectivo"),"Probabilidad",IF(AG517="Correctivo","Impacto",""))</f>
        <v>Probabilidad</v>
      </c>
      <c r="AG517" s="246" t="s">
        <v>97</v>
      </c>
      <c r="AH517" s="241">
        <f t="shared" si="32"/>
        <v>0.25</v>
      </c>
      <c r="AI517" s="246" t="s">
        <v>98</v>
      </c>
      <c r="AJ517" s="241">
        <f t="shared" si="30"/>
        <v>0.15</v>
      </c>
      <c r="AK517" s="247">
        <f t="shared" si="31"/>
        <v>0.4</v>
      </c>
      <c r="AL517" s="248">
        <f>IFERROR(IF(AND(AF516="Probabilidad",AF517="Probabilidad"),(AL516-(+AL516*AK517)),IF(AND(AF516="Impacto",AF517="Probabilidad"),(AL515-(+AL515*AK517)),IF(AF517="Impacto",AL516,""))),"")</f>
        <v>0.2016</v>
      </c>
      <c r="AM517" s="248">
        <f>IFERROR(IF(AND(AF516="Impacto",AF517="Impacto"),(AM516-(+AM516*AK517)),IF(AND(AF516="Probabilidad",AF517="Impacto"),(AM515-(+AM515*AK517)),IF(AF517="Probabilidad",AM516,""))),"")</f>
        <v>0.4</v>
      </c>
      <c r="AN517" s="249" t="s">
        <v>99</v>
      </c>
      <c r="AO517" s="249" t="s">
        <v>100</v>
      </c>
      <c r="AP517" s="249" t="s">
        <v>101</v>
      </c>
      <c r="AQ517" s="487"/>
      <c r="AR517" s="463"/>
      <c r="AS517" s="463"/>
      <c r="AT517" s="464"/>
      <c r="AU517" s="463"/>
      <c r="AV517" s="463"/>
      <c r="AW517" s="464"/>
      <c r="AX517" s="464"/>
      <c r="AY517" s="464"/>
      <c r="AZ517" s="736"/>
      <c r="BA517" s="486"/>
      <c r="BB517" s="486"/>
      <c r="BC517" s="486"/>
      <c r="BD517" s="486"/>
      <c r="BE517" s="486"/>
      <c r="BF517" s="408"/>
      <c r="BG517" s="408"/>
      <c r="BH517" s="416"/>
      <c r="BI517" s="416"/>
      <c r="BJ517" s="416"/>
      <c r="BK517" s="416"/>
      <c r="BL517" s="416"/>
      <c r="BM517" s="408"/>
      <c r="BN517" s="408"/>
      <c r="BO517" s="673"/>
    </row>
    <row r="518" spans="1:67" ht="120">
      <c r="A518" s="748"/>
      <c r="B518" s="751"/>
      <c r="C518" s="751"/>
      <c r="D518" s="682"/>
      <c r="E518" s="682"/>
      <c r="F518" s="483"/>
      <c r="G518" s="486"/>
      <c r="H518" s="487"/>
      <c r="I518" s="736"/>
      <c r="J518" s="463"/>
      <c r="K518" s="736"/>
      <c r="L518" s="408"/>
      <c r="M518" s="458"/>
      <c r="N518" s="408"/>
      <c r="O518" s="408"/>
      <c r="P518" s="486"/>
      <c r="Q518" s="411"/>
      <c r="R518" s="487"/>
      <c r="S518" s="455"/>
      <c r="T518" s="487"/>
      <c r="U518" s="455"/>
      <c r="V518" s="487"/>
      <c r="W518" s="455"/>
      <c r="X518" s="458"/>
      <c r="Y518" s="455"/>
      <c r="Z518" s="455"/>
      <c r="AA518" s="464"/>
      <c r="AB518" s="243">
        <v>4</v>
      </c>
      <c r="AC518" s="286" t="s">
        <v>2600</v>
      </c>
      <c r="AD518" s="239" t="s">
        <v>359</v>
      </c>
      <c r="AE518" s="282" t="s">
        <v>1643</v>
      </c>
      <c r="AF518" s="245" t="str">
        <f t="shared" ref="AF518:AF581" si="33">IF(OR(AG518="Preventivo",AG518="Detectivo"),"Probabilidad",IF(AG518="Correctivo","Impacto",""))</f>
        <v>Probabilidad</v>
      </c>
      <c r="AG518" s="246" t="s">
        <v>250</v>
      </c>
      <c r="AH518" s="241">
        <f t="shared" si="32"/>
        <v>0.15</v>
      </c>
      <c r="AI518" s="246" t="s">
        <v>98</v>
      </c>
      <c r="AJ518" s="241">
        <f t="shared" si="30"/>
        <v>0.15</v>
      </c>
      <c r="AK518" s="247">
        <f t="shared" si="31"/>
        <v>0.3</v>
      </c>
      <c r="AL518" s="248">
        <f>IFERROR(IF(AND(AF517="Probabilidad",AF518="Probabilidad"),(AL517-(+AL517*AK518)),IF(AND(AF517="Impacto",AF518="Probabilidad"),(AL516-(+AL516*AK518)),IF(AF518="Impacto",AL517,""))),"")</f>
        <v>0.14112</v>
      </c>
      <c r="AM518" s="248">
        <f>IFERROR(IF(AND(AF517="Impacto",AF518="Impacto"),(AM517-(+AM517*AK518)),IF(AND(AF517="Probabilidad",AF518="Impacto"),(AM516-(+AM516*AK518)),IF(AF518="Probabilidad",AM517,""))),"")</f>
        <v>0.4</v>
      </c>
      <c r="AN518" s="249" t="s">
        <v>99</v>
      </c>
      <c r="AO518" s="249" t="s">
        <v>100</v>
      </c>
      <c r="AP518" s="249" t="s">
        <v>101</v>
      </c>
      <c r="AQ518" s="487"/>
      <c r="AR518" s="463"/>
      <c r="AS518" s="463"/>
      <c r="AT518" s="464"/>
      <c r="AU518" s="463"/>
      <c r="AV518" s="463"/>
      <c r="AW518" s="464"/>
      <c r="AX518" s="464"/>
      <c r="AY518" s="464"/>
      <c r="AZ518" s="736"/>
      <c r="BA518" s="486"/>
      <c r="BB518" s="486"/>
      <c r="BC518" s="486"/>
      <c r="BD518" s="486"/>
      <c r="BE518" s="486"/>
      <c r="BF518" s="408"/>
      <c r="BG518" s="408"/>
      <c r="BH518" s="416"/>
      <c r="BI518" s="416"/>
      <c r="BJ518" s="416"/>
      <c r="BK518" s="416"/>
      <c r="BL518" s="416"/>
      <c r="BM518" s="408"/>
      <c r="BN518" s="408"/>
      <c r="BO518" s="673"/>
    </row>
    <row r="519" spans="1:67" ht="135">
      <c r="A519" s="748"/>
      <c r="B519" s="751"/>
      <c r="C519" s="751"/>
      <c r="D519" s="682" t="s">
        <v>1470</v>
      </c>
      <c r="E519" s="682" t="s">
        <v>822</v>
      </c>
      <c r="F519" s="483">
        <v>3</v>
      </c>
      <c r="G519" s="408" t="s">
        <v>2601</v>
      </c>
      <c r="H519" s="487" t="s">
        <v>1753</v>
      </c>
      <c r="I519" s="736" t="s">
        <v>1473</v>
      </c>
      <c r="J519" s="463" t="s">
        <v>2602</v>
      </c>
      <c r="K519" s="736" t="s">
        <v>192</v>
      </c>
      <c r="L519" s="408" t="s">
        <v>811</v>
      </c>
      <c r="M519" s="458" t="s">
        <v>1475</v>
      </c>
      <c r="N519" s="408" t="s">
        <v>2603</v>
      </c>
      <c r="O519" s="408" t="s">
        <v>2593</v>
      </c>
      <c r="P519" s="486" t="s">
        <v>114</v>
      </c>
      <c r="Q519" s="411" t="s">
        <v>114</v>
      </c>
      <c r="R519" s="487" t="s">
        <v>103</v>
      </c>
      <c r="S519" s="455">
        <f>IF(R519="Muy Alta",100%,IF(R519="Alta",80%,IF(R519="Media",60%,IF(R519="Baja",40%,IF(R519="Muy Baja",20%,"")))))</f>
        <v>0.2</v>
      </c>
      <c r="T519" s="487" t="s">
        <v>125</v>
      </c>
      <c r="U519" s="455">
        <f>IF(T519="Catastrófico",100%,IF(T519="Mayor",80%,IF(T519="Moderado",60%,IF(T519="Menor",40%,IF(T519="Leve",20%,"")))))</f>
        <v>0.2</v>
      </c>
      <c r="V519" s="487" t="s">
        <v>92</v>
      </c>
      <c r="W519" s="455">
        <f>IF(V519="Catastrófico",100%,IF(V519="Mayor",80%,IF(V519="Moderado",60%,IF(V519="Menor",40%,IF(V519="Leve",20%,"")))))</f>
        <v>0.8</v>
      </c>
      <c r="X519" s="458" t="str">
        <f>IF(Y519=100%,"Catastrófico",IF(Y519=80%,"Mayor",IF(Y519=60%,"Moderado",IF(Y519=40%,"Menor",IF(Y519=20%,"Leve","")))))</f>
        <v>Mayor</v>
      </c>
      <c r="Y519" s="455">
        <f>IF(AND(U519="",W519=""),"",MAX(U519,W519))</f>
        <v>0.8</v>
      </c>
      <c r="Z519" s="455" t="str">
        <f>CONCATENATE(R519,X519)</f>
        <v>Muy BajaMayor</v>
      </c>
      <c r="AA519" s="464" t="str">
        <f>IF(Z519="Muy AltaLeve","Alto",IF(Z519="Muy AltaMenor","Alto",IF(Z519="Muy AltaModerado","Alto",IF(Z519="Muy AltaMayor","Alto",IF(Z519="Muy AltaCatastrófico","Extremo",IF(Z519="AltaLeve","Moderado",IF(Z519="AltaMenor","Moderado",IF(Z519="AltaModerado","Alto",IF(Z519="AltaMayor","Alto",IF(Z519="AltaCatastrófico","Extremo",IF(Z519="MediaLeve","Moderado",IF(Z519="MediaMenor","Moderado",IF(Z519="MediaModerado","Moderado",IF(Z519="MediaMayor","Alto",IF(Z519="MediaCatastrófico","Extremo",IF(Z519="BajaLeve","Bajo",IF(Z519="BajaMenor","Moderado",IF(Z519="BajaModerado","Moderado",IF(Z519="BajaMayor","Alto",IF(Z519="BajaCatastrófico","Extremo",IF(Z519="Muy BajaLeve","Bajo",IF(Z519="Muy BajaMenor","Bajo",IF(Z519="Muy BajaModerado","Moderado",IF(Z519="Muy BajaMayor","Alto",IF(Z519="Muy BajaCatastrófico","Extremo","")))))))))))))))))))))))))</f>
        <v>Alto</v>
      </c>
      <c r="AB519" s="243">
        <v>1</v>
      </c>
      <c r="AC519" s="304" t="s">
        <v>2604</v>
      </c>
      <c r="AD519" s="259" t="s">
        <v>94</v>
      </c>
      <c r="AE519" s="239" t="s">
        <v>2605</v>
      </c>
      <c r="AF519" s="245" t="str">
        <f t="shared" si="33"/>
        <v>Probabilidad</v>
      </c>
      <c r="AG519" s="246" t="s">
        <v>97</v>
      </c>
      <c r="AH519" s="241">
        <f t="shared" si="32"/>
        <v>0.25</v>
      </c>
      <c r="AI519" s="246" t="s">
        <v>98</v>
      </c>
      <c r="AJ519" s="241">
        <f t="shared" si="30"/>
        <v>0.15</v>
      </c>
      <c r="AK519" s="247">
        <f t="shared" si="31"/>
        <v>0.4</v>
      </c>
      <c r="AL519" s="248">
        <f>IFERROR(IF(AF519="Probabilidad",(S519-(+S519*AK519)),IF(AF519="Impacto",S519,"")),"")</f>
        <v>0.12</v>
      </c>
      <c r="AM519" s="248">
        <f>IFERROR(IF(AF519="Impacto",(Y519-(+Y519*AK519)),IF(AF519="Probabilidad",Y519,"")),"")</f>
        <v>0.8</v>
      </c>
      <c r="AN519" s="249" t="s">
        <v>99</v>
      </c>
      <c r="AO519" s="249" t="s">
        <v>766</v>
      </c>
      <c r="AP519" s="249" t="s">
        <v>101</v>
      </c>
      <c r="AQ519" s="487" t="s">
        <v>2606</v>
      </c>
      <c r="AR519" s="462">
        <f>S519</f>
        <v>0.2</v>
      </c>
      <c r="AS519" s="462">
        <f>IF(AL519="","",MIN(AL519:AL520))</f>
        <v>8.3999999999999991E-2</v>
      </c>
      <c r="AT519" s="464" t="str">
        <f>IFERROR(IF(AS519="","",IF(AS519&lt;=0.2,"Muy Baja",IF(AS519&lt;=0.4,"Baja",IF(AS519&lt;=0.6,"Media",IF(AS519&lt;=0.8,"Alta","Muy Alta"))))),"")</f>
        <v>Muy Baja</v>
      </c>
      <c r="AU519" s="462">
        <f>Y519</f>
        <v>0.8</v>
      </c>
      <c r="AV519" s="462">
        <f>IF(AM519="","",MIN(AM519:AM520))</f>
        <v>0.8</v>
      </c>
      <c r="AW519" s="464" t="str">
        <f>IFERROR(IF(AV519="","",IF(AV519&lt;=0.2,"Leve",IF(AV519&lt;=0.4,"Menor",IF(AV519&lt;=0.6,"Moderado",IF(AV519&lt;=0.8,"Mayor","Catastrófico"))))),"")</f>
        <v>Mayor</v>
      </c>
      <c r="AX519" s="464" t="str">
        <f>AA519</f>
        <v>Alto</v>
      </c>
      <c r="AY519" s="464" t="str">
        <f>IFERROR(IF(OR(AND(AT519="Muy Baja",AW519="Leve"),AND(AT519="Muy Baja",AW519="Menor"),AND(AT519="Baja",AW519="Leve")),"Bajo",IF(OR(AND(AT519="Muy baja",AW519="Moderado"),AND(AT519="Baja",AW519="Menor"),AND(AT519="Baja",AW519="Moderado"),AND(AT519="Media",AW519="Leve"),AND(AT519="Media",AW519="Menor"),AND(AT519="Media",AW519="Moderado"),AND(AT519="Alta",AW519="Leve"),AND(AT519="Alta",AW519="Menor")),"Moderado",IF(OR(AND(AT519="Muy Baja",AW519="Mayor"),AND(AT519="Baja",AW519="Mayor"),AND(AT519="Media",AW519="Mayor"),AND(AT519="Alta",AW519="Moderado"),AND(AT519="Alta",AW519="Mayor"),AND(AT519="Muy Alta",AW519="Leve"),AND(AT519="Muy Alta",AW519="Menor"),AND(AT519="Muy Alta",AW519="Moderado"),AND(AT519="Muy Alta",AW519="Mayor")),"Alto",IF(OR(AND(AT519="Muy Baja",AW519="Catastrófico"),AND(AT519="Baja",AW519="Catastrófico"),AND(AT519="Media",AW519="Catastrófico"),AND(AT519="Alta",AW519="Catastrófico"),AND(AT519="Muy Alta",AW519="Catastrófico")),"Extremo","")))),"")</f>
        <v>Alto</v>
      </c>
      <c r="AZ519" s="736" t="s">
        <v>105</v>
      </c>
      <c r="BA519" s="486" t="s">
        <v>2607</v>
      </c>
      <c r="BB519" s="486" t="s">
        <v>2608</v>
      </c>
      <c r="BC519" s="486" t="s">
        <v>2609</v>
      </c>
      <c r="BD519" s="408" t="s">
        <v>2585</v>
      </c>
      <c r="BE519" s="492">
        <v>45657</v>
      </c>
      <c r="BF519" s="408" t="s">
        <v>2586</v>
      </c>
      <c r="BG519" s="408" t="s">
        <v>2610</v>
      </c>
      <c r="BH519" s="416" t="s">
        <v>2588</v>
      </c>
      <c r="BI519" s="416"/>
      <c r="BJ519" s="416"/>
      <c r="BK519" s="416"/>
      <c r="BL519" s="416" t="s">
        <v>114</v>
      </c>
      <c r="BM519" s="408" t="s">
        <v>616</v>
      </c>
      <c r="BN519" s="408" t="s">
        <v>870</v>
      </c>
      <c r="BO519" s="673" t="s">
        <v>870</v>
      </c>
    </row>
    <row r="520" spans="1:67" ht="135">
      <c r="A520" s="748"/>
      <c r="B520" s="751"/>
      <c r="C520" s="751"/>
      <c r="D520" s="682"/>
      <c r="E520" s="682"/>
      <c r="F520" s="483"/>
      <c r="G520" s="408"/>
      <c r="H520" s="487"/>
      <c r="I520" s="736"/>
      <c r="J520" s="463"/>
      <c r="K520" s="736"/>
      <c r="L520" s="408"/>
      <c r="M520" s="458"/>
      <c r="N520" s="408"/>
      <c r="O520" s="408"/>
      <c r="P520" s="486"/>
      <c r="Q520" s="411"/>
      <c r="R520" s="487"/>
      <c r="S520" s="455"/>
      <c r="T520" s="487"/>
      <c r="U520" s="455"/>
      <c r="V520" s="487"/>
      <c r="W520" s="455"/>
      <c r="X520" s="458"/>
      <c r="Y520" s="455"/>
      <c r="Z520" s="455"/>
      <c r="AA520" s="464"/>
      <c r="AB520" s="243">
        <v>2</v>
      </c>
      <c r="AC520" s="304" t="s">
        <v>2599</v>
      </c>
      <c r="AD520" s="259" t="s">
        <v>359</v>
      </c>
      <c r="AE520" s="237" t="s">
        <v>1486</v>
      </c>
      <c r="AF520" s="245" t="str">
        <f t="shared" si="33"/>
        <v>Probabilidad</v>
      </c>
      <c r="AG520" s="246" t="s">
        <v>250</v>
      </c>
      <c r="AH520" s="241">
        <f t="shared" si="32"/>
        <v>0.15</v>
      </c>
      <c r="AI520" s="246" t="s">
        <v>98</v>
      </c>
      <c r="AJ520" s="241">
        <f t="shared" si="30"/>
        <v>0.15</v>
      </c>
      <c r="AK520" s="247">
        <f t="shared" si="31"/>
        <v>0.3</v>
      </c>
      <c r="AL520" s="248">
        <f>IFERROR(IF(AND(AF519="Probabilidad",AF520="Probabilidad"),(AL519-(+AL519*AK520)),IF(AF520="Probabilidad",(S519-(+S519*AK520)),IF(AF520="Impacto",AL519,""))),"")</f>
        <v>8.3999999999999991E-2</v>
      </c>
      <c r="AM520" s="248">
        <f>IFERROR(IF(AND(AF519="Impacto",AF520="Impacto"),(AM519-(+AM519*AK520)),IF(AF520="Impacto",(Y519-(+Y519*AK520)),IF(AF520="Probabilidad",AM519,""))),"")</f>
        <v>0.8</v>
      </c>
      <c r="AN520" s="249" t="s">
        <v>99</v>
      </c>
      <c r="AO520" s="249" t="s">
        <v>100</v>
      </c>
      <c r="AP520" s="249" t="s">
        <v>101</v>
      </c>
      <c r="AQ520" s="487"/>
      <c r="AR520" s="463"/>
      <c r="AS520" s="463"/>
      <c r="AT520" s="464"/>
      <c r="AU520" s="463"/>
      <c r="AV520" s="463"/>
      <c r="AW520" s="464"/>
      <c r="AX520" s="464"/>
      <c r="AY520" s="464"/>
      <c r="AZ520" s="736"/>
      <c r="BA520" s="486"/>
      <c r="BB520" s="486"/>
      <c r="BC520" s="486"/>
      <c r="BD520" s="408"/>
      <c r="BE520" s="408"/>
      <c r="BF520" s="408"/>
      <c r="BG520" s="408"/>
      <c r="BH520" s="416"/>
      <c r="BI520" s="416"/>
      <c r="BJ520" s="416"/>
      <c r="BK520" s="416"/>
      <c r="BL520" s="416"/>
      <c r="BM520" s="408"/>
      <c r="BN520" s="408"/>
      <c r="BO520" s="673"/>
    </row>
    <row r="521" spans="1:67" ht="150">
      <c r="A521" s="748"/>
      <c r="B521" s="751"/>
      <c r="C521" s="751"/>
      <c r="D521" s="682" t="s">
        <v>1470</v>
      </c>
      <c r="E521" s="682" t="s">
        <v>822</v>
      </c>
      <c r="F521" s="483">
        <v>4</v>
      </c>
      <c r="G521" s="408" t="s">
        <v>2601</v>
      </c>
      <c r="H521" s="487" t="s">
        <v>1753</v>
      </c>
      <c r="I521" s="736" t="s">
        <v>1487</v>
      </c>
      <c r="J521" s="463" t="s">
        <v>2611</v>
      </c>
      <c r="K521" s="736" t="s">
        <v>192</v>
      </c>
      <c r="L521" s="408" t="s">
        <v>811</v>
      </c>
      <c r="M521" s="458" t="s">
        <v>1475</v>
      </c>
      <c r="N521" s="408" t="s">
        <v>2612</v>
      </c>
      <c r="O521" s="408" t="s">
        <v>2613</v>
      </c>
      <c r="P521" s="486" t="s">
        <v>114</v>
      </c>
      <c r="Q521" s="485" t="s">
        <v>114</v>
      </c>
      <c r="R521" s="487" t="s">
        <v>103</v>
      </c>
      <c r="S521" s="455">
        <f>IF(R521="Muy Alta",100%,IF(R521="Alta",80%,IF(R521="Media",60%,IF(R521="Baja",40%,IF(R521="Muy Baja",20%,"")))))</f>
        <v>0.2</v>
      </c>
      <c r="T521" s="487"/>
      <c r="U521" s="455" t="str">
        <f>IF(T521="Catastrófico",100%,IF(T521="Mayor",80%,IF(T521="Moderado",60%,IF(T521="Menor",40%,IF(T521="Leve",20%,"")))))</f>
        <v/>
      </c>
      <c r="V521" s="487" t="s">
        <v>195</v>
      </c>
      <c r="W521" s="455">
        <f>IF(V521="Catastrófico",100%,IF(V521="Mayor",80%,IF(V521="Moderado",60%,IF(V521="Menor",40%,IF(V521="Leve",20%,"")))))</f>
        <v>0.4</v>
      </c>
      <c r="X521" s="458" t="str">
        <f>IF(Y521=100%,"Catastrófico",IF(Y521=80%,"Mayor",IF(Y521=60%,"Moderado",IF(Y521=40%,"Menor",IF(Y521=20%,"Leve","")))))</f>
        <v>Menor</v>
      </c>
      <c r="Y521" s="455">
        <f>IF(AND(U521="",W521=""),"",MAX(U521,W521))</f>
        <v>0.4</v>
      </c>
      <c r="Z521" s="455" t="str">
        <f>CONCATENATE(R521,X521)</f>
        <v>Muy BajaMenor</v>
      </c>
      <c r="AA521" s="464" t="str">
        <f>IF(Z521="Muy AltaLeve","Alto",IF(Z521="Muy AltaMenor","Alto",IF(Z521="Muy AltaModerado","Alto",IF(Z521="Muy AltaMayor","Alto",IF(Z521="Muy AltaCatastrófico","Extremo",IF(Z521="AltaLeve","Moderado",IF(Z521="AltaMenor","Moderado",IF(Z521="AltaModerado","Alto",IF(Z521="AltaMayor","Alto",IF(Z521="AltaCatastrófico","Extremo",IF(Z521="MediaLeve","Moderado",IF(Z521="MediaMenor","Moderado",IF(Z521="MediaModerado","Moderado",IF(Z521="MediaMayor","Alto",IF(Z521="MediaCatastrófico","Extremo",IF(Z521="BajaLeve","Bajo",IF(Z521="BajaMenor","Moderado",IF(Z521="BajaModerado","Moderado",IF(Z521="BajaMayor","Alto",IF(Z521="BajaCatastrófico","Extremo",IF(Z521="Muy BajaLeve","Bajo",IF(Z521="Muy BajaMenor","Bajo",IF(Z521="Muy BajaModerado","Moderado",IF(Z521="Muy BajaMayor","Alto",IF(Z521="Muy BajaCatastrófico","Extremo","")))))))))))))))))))))))))</f>
        <v>Bajo</v>
      </c>
      <c r="AB521" s="243">
        <v>1</v>
      </c>
      <c r="AC521" s="304" t="s">
        <v>2614</v>
      </c>
      <c r="AD521" s="239" t="s">
        <v>2615</v>
      </c>
      <c r="AE521" s="277" t="s">
        <v>1781</v>
      </c>
      <c r="AF521" s="245" t="str">
        <f t="shared" si="33"/>
        <v>Probabilidad</v>
      </c>
      <c r="AG521" s="246" t="s">
        <v>97</v>
      </c>
      <c r="AH521" s="241">
        <f t="shared" si="32"/>
        <v>0.25</v>
      </c>
      <c r="AI521" s="246" t="s">
        <v>98</v>
      </c>
      <c r="AJ521" s="241">
        <f t="shared" ref="AJ521:AJ584" si="34">IF(AI521="Automático",25%,IF(AI521="Manual",15%,""))</f>
        <v>0.15</v>
      </c>
      <c r="AK521" s="247">
        <f t="shared" ref="AK521:AK584" si="35">IF(OR(AH521="",AJ521=""),"",AH521+AJ521)</f>
        <v>0.4</v>
      </c>
      <c r="AL521" s="248">
        <f>IFERROR(IF(AF521="Probabilidad",(S521-(+S521*AK521)),IF(AF521="Impacto",S521,"")),"")</f>
        <v>0.12</v>
      </c>
      <c r="AM521" s="248">
        <f>IFERROR(IF(AF521="Impacto",(Y521-(+Y521*AK521)),IF(AF521="Probabilidad",Y521,"")),"")</f>
        <v>0.4</v>
      </c>
      <c r="AN521" s="249" t="s">
        <v>99</v>
      </c>
      <c r="AO521" s="249" t="s">
        <v>766</v>
      </c>
      <c r="AP521" s="249" t="s">
        <v>101</v>
      </c>
      <c r="AQ521" s="487" t="s">
        <v>2616</v>
      </c>
      <c r="AR521" s="462">
        <f>S521</f>
        <v>0.2</v>
      </c>
      <c r="AS521" s="462">
        <f>IF(AL521="","",MIN(AL521:AL523))</f>
        <v>5.04E-2</v>
      </c>
      <c r="AT521" s="464" t="str">
        <f>IFERROR(IF(AS521="","",IF(AS521&lt;=0.2,"Muy Baja",IF(AS521&lt;=0.4,"Baja",IF(AS521&lt;=0.6,"Media",IF(AS521&lt;=0.8,"Alta","Muy Alta"))))),"")</f>
        <v>Muy Baja</v>
      </c>
      <c r="AU521" s="462">
        <f>Y521</f>
        <v>0.4</v>
      </c>
      <c r="AV521" s="462">
        <f>IF(AM521="","",MIN(AM521:AM523))</f>
        <v>0.4</v>
      </c>
      <c r="AW521" s="464" t="str">
        <f>IFERROR(IF(AV521="","",IF(AV521&lt;=0.2,"Leve",IF(AV521&lt;=0.4,"Menor",IF(AV521&lt;=0.6,"Moderado",IF(AV521&lt;=0.8,"Mayor","Catastrófico"))))),"")</f>
        <v>Menor</v>
      </c>
      <c r="AX521" s="464" t="str">
        <f>AA521</f>
        <v>Bajo</v>
      </c>
      <c r="AY521" s="464" t="str">
        <f>IFERROR(IF(OR(AND(AT521="Muy Baja",AW521="Leve"),AND(AT521="Muy Baja",AW521="Menor"),AND(AT521="Baja",AW521="Leve")),"Bajo",IF(OR(AND(AT521="Muy baja",AW521="Moderado"),AND(AT521="Baja",AW521="Menor"),AND(AT521="Baja",AW521="Moderado"),AND(AT521="Media",AW521="Leve"),AND(AT521="Media",AW521="Menor"),AND(AT521="Media",AW521="Moderado"),AND(AT521="Alta",AW521="Leve"),AND(AT521="Alta",AW521="Menor")),"Moderado",IF(OR(AND(AT521="Muy Baja",AW521="Mayor"),AND(AT521="Baja",AW521="Mayor"),AND(AT521="Media",AW521="Mayor"),AND(AT521="Alta",AW521="Moderado"),AND(AT521="Alta",AW521="Mayor"),AND(AT521="Muy Alta",AW521="Leve"),AND(AT521="Muy Alta",AW521="Menor"),AND(AT521="Muy Alta",AW521="Moderado"),AND(AT521="Muy Alta",AW521="Mayor")),"Alto",IF(OR(AND(AT521="Muy Baja",AW521="Catastrófico"),AND(AT521="Baja",AW521="Catastrófico"),AND(AT521="Media",AW521="Catastrófico"),AND(AT521="Alta",AW521="Catastrófico"),AND(AT521="Muy Alta",AW521="Catastrófico")),"Extremo","")))),"")</f>
        <v>Bajo</v>
      </c>
      <c r="AZ521" s="736" t="s">
        <v>132</v>
      </c>
      <c r="BA521" s="486" t="s">
        <v>114</v>
      </c>
      <c r="BB521" s="486" t="s">
        <v>114</v>
      </c>
      <c r="BC521" s="486" t="s">
        <v>114</v>
      </c>
      <c r="BD521" s="486" t="s">
        <v>114</v>
      </c>
      <c r="BE521" s="486" t="s">
        <v>114</v>
      </c>
      <c r="BF521" s="408" t="s">
        <v>114</v>
      </c>
      <c r="BG521" s="408" t="s">
        <v>114</v>
      </c>
      <c r="BH521" s="416" t="s">
        <v>114</v>
      </c>
      <c r="BI521" s="416"/>
      <c r="BJ521" s="416"/>
      <c r="BK521" s="416"/>
      <c r="BL521" s="416" t="s">
        <v>114</v>
      </c>
      <c r="BM521" s="408" t="s">
        <v>616</v>
      </c>
      <c r="BN521" s="408" t="s">
        <v>870</v>
      </c>
      <c r="BO521" s="673" t="s">
        <v>870</v>
      </c>
    </row>
    <row r="522" spans="1:67" ht="135">
      <c r="A522" s="748"/>
      <c r="B522" s="751"/>
      <c r="C522" s="751"/>
      <c r="D522" s="682"/>
      <c r="E522" s="682"/>
      <c r="F522" s="483"/>
      <c r="G522" s="408"/>
      <c r="H522" s="487"/>
      <c r="I522" s="736"/>
      <c r="J522" s="463"/>
      <c r="K522" s="736"/>
      <c r="L522" s="408"/>
      <c r="M522" s="458"/>
      <c r="N522" s="408"/>
      <c r="O522" s="408"/>
      <c r="P522" s="486"/>
      <c r="Q522" s="485"/>
      <c r="R522" s="487"/>
      <c r="S522" s="455"/>
      <c r="T522" s="487"/>
      <c r="U522" s="455"/>
      <c r="V522" s="487"/>
      <c r="W522" s="455"/>
      <c r="X522" s="458"/>
      <c r="Y522" s="455"/>
      <c r="Z522" s="455"/>
      <c r="AA522" s="464"/>
      <c r="AB522" s="243">
        <v>2</v>
      </c>
      <c r="AC522" s="304" t="s">
        <v>2617</v>
      </c>
      <c r="AD522" s="239" t="s">
        <v>2618</v>
      </c>
      <c r="AE522" s="237" t="s">
        <v>2605</v>
      </c>
      <c r="AF522" s="245" t="str">
        <f t="shared" si="33"/>
        <v>Probabilidad</v>
      </c>
      <c r="AG522" s="246" t="s">
        <v>97</v>
      </c>
      <c r="AH522" s="241">
        <f t="shared" si="32"/>
        <v>0.25</v>
      </c>
      <c r="AI522" s="246" t="s">
        <v>98</v>
      </c>
      <c r="AJ522" s="241">
        <f t="shared" si="34"/>
        <v>0.15</v>
      </c>
      <c r="AK522" s="247">
        <f t="shared" si="35"/>
        <v>0.4</v>
      </c>
      <c r="AL522" s="248">
        <f>IFERROR(IF(AND(AF521="Probabilidad",AF522="Probabilidad"),(AL521-(+AL521*AK522)),IF(AF522="Probabilidad",(S521-(+S521*AK522)),IF(AF522="Impacto",AL521,""))),"")</f>
        <v>7.1999999999999995E-2</v>
      </c>
      <c r="AM522" s="248">
        <f>IFERROR(IF(AND(AF521="Impacto",AF522="Impacto"),(AM521-(+AM521*AK522)),IF(AF522="Impacto",(Y521-(+Y521*AK522)),IF(AF522="Probabilidad",AM521,""))),"")</f>
        <v>0.4</v>
      </c>
      <c r="AN522" s="249" t="s">
        <v>99</v>
      </c>
      <c r="AO522" s="249" t="s">
        <v>766</v>
      </c>
      <c r="AP522" s="249" t="s">
        <v>101</v>
      </c>
      <c r="AQ522" s="487"/>
      <c r="AR522" s="463"/>
      <c r="AS522" s="463"/>
      <c r="AT522" s="464"/>
      <c r="AU522" s="463"/>
      <c r="AV522" s="463"/>
      <c r="AW522" s="464"/>
      <c r="AX522" s="464"/>
      <c r="AY522" s="464"/>
      <c r="AZ522" s="736"/>
      <c r="BA522" s="486"/>
      <c r="BB522" s="486"/>
      <c r="BC522" s="486"/>
      <c r="BD522" s="486"/>
      <c r="BE522" s="486"/>
      <c r="BF522" s="408"/>
      <c r="BG522" s="408"/>
      <c r="BH522" s="416"/>
      <c r="BI522" s="416"/>
      <c r="BJ522" s="416"/>
      <c r="BK522" s="416"/>
      <c r="BL522" s="416"/>
      <c r="BM522" s="408"/>
      <c r="BN522" s="408"/>
      <c r="BO522" s="673"/>
    </row>
    <row r="523" spans="1:67" ht="135">
      <c r="A523" s="748"/>
      <c r="B523" s="751"/>
      <c r="C523" s="751"/>
      <c r="D523" s="682"/>
      <c r="E523" s="682"/>
      <c r="F523" s="483"/>
      <c r="G523" s="408"/>
      <c r="H523" s="487"/>
      <c r="I523" s="736"/>
      <c r="J523" s="463"/>
      <c r="K523" s="736"/>
      <c r="L523" s="408"/>
      <c r="M523" s="458"/>
      <c r="N523" s="408"/>
      <c r="O523" s="408"/>
      <c r="P523" s="486"/>
      <c r="Q523" s="485"/>
      <c r="R523" s="487"/>
      <c r="S523" s="455"/>
      <c r="T523" s="487"/>
      <c r="U523" s="455"/>
      <c r="V523" s="487"/>
      <c r="W523" s="455"/>
      <c r="X523" s="458"/>
      <c r="Y523" s="455"/>
      <c r="Z523" s="455"/>
      <c r="AA523" s="464"/>
      <c r="AB523" s="243">
        <v>3</v>
      </c>
      <c r="AC523" s="304" t="s">
        <v>2599</v>
      </c>
      <c r="AD523" s="239" t="s">
        <v>94</v>
      </c>
      <c r="AE523" s="237" t="s">
        <v>1486</v>
      </c>
      <c r="AF523" s="245" t="str">
        <f t="shared" si="33"/>
        <v>Probabilidad</v>
      </c>
      <c r="AG523" s="246" t="s">
        <v>250</v>
      </c>
      <c r="AH523" s="241">
        <f t="shared" si="32"/>
        <v>0.15</v>
      </c>
      <c r="AI523" s="246" t="s">
        <v>98</v>
      </c>
      <c r="AJ523" s="241">
        <f t="shared" si="34"/>
        <v>0.15</v>
      </c>
      <c r="AK523" s="247">
        <f t="shared" si="35"/>
        <v>0.3</v>
      </c>
      <c r="AL523" s="248">
        <f>IFERROR(IF(AND(AF522="Probabilidad",AF523="Probabilidad"),(AL522-(+AL522*AK523)),IF(AND(AF522="Impacto",AF523="Probabilidad"),(AL521-(+AL521*AK523)),IF(AF523="Impacto",AL522,""))),"")</f>
        <v>5.04E-2</v>
      </c>
      <c r="AM523" s="248">
        <f>IFERROR(IF(AND(AF522="Impacto",AF523="Impacto"),(AM522-(+AM522*AK523)),IF(AND(AF522="Probabilidad",AF523="Impacto"),(AM521-(+AM521*AK523)),IF(AF523="Probabilidad",AM522,""))),"")</f>
        <v>0.4</v>
      </c>
      <c r="AN523" s="249" t="s">
        <v>99</v>
      </c>
      <c r="AO523" s="249" t="s">
        <v>100</v>
      </c>
      <c r="AP523" s="249" t="s">
        <v>101</v>
      </c>
      <c r="AQ523" s="487"/>
      <c r="AR523" s="463"/>
      <c r="AS523" s="463"/>
      <c r="AT523" s="464"/>
      <c r="AU523" s="463"/>
      <c r="AV523" s="463"/>
      <c r="AW523" s="464"/>
      <c r="AX523" s="464"/>
      <c r="AY523" s="464"/>
      <c r="AZ523" s="736"/>
      <c r="BA523" s="486"/>
      <c r="BB523" s="486"/>
      <c r="BC523" s="486"/>
      <c r="BD523" s="486"/>
      <c r="BE523" s="486"/>
      <c r="BF523" s="408"/>
      <c r="BG523" s="408"/>
      <c r="BH523" s="416"/>
      <c r="BI523" s="416"/>
      <c r="BJ523" s="416"/>
      <c r="BK523" s="416"/>
      <c r="BL523" s="416"/>
      <c r="BM523" s="408"/>
      <c r="BN523" s="408"/>
      <c r="BO523" s="673"/>
    </row>
    <row r="524" spans="1:67" ht="120">
      <c r="A524" s="748"/>
      <c r="B524" s="751"/>
      <c r="C524" s="751"/>
      <c r="D524" s="682" t="s">
        <v>1470</v>
      </c>
      <c r="E524" s="682" t="s">
        <v>822</v>
      </c>
      <c r="F524" s="483">
        <v>5</v>
      </c>
      <c r="G524" s="408" t="s">
        <v>2619</v>
      </c>
      <c r="H524" s="487" t="s">
        <v>1472</v>
      </c>
      <c r="I524" s="736" t="s">
        <v>1473</v>
      </c>
      <c r="J524" s="463" t="s">
        <v>2620</v>
      </c>
      <c r="K524" s="736" t="s">
        <v>192</v>
      </c>
      <c r="L524" s="408" t="s">
        <v>408</v>
      </c>
      <c r="M524" s="464" t="s">
        <v>1475</v>
      </c>
      <c r="N524" s="408" t="s">
        <v>2621</v>
      </c>
      <c r="O524" s="408" t="s">
        <v>2622</v>
      </c>
      <c r="P524" s="484" t="s">
        <v>114</v>
      </c>
      <c r="Q524" s="485" t="s">
        <v>114</v>
      </c>
      <c r="R524" s="487" t="s">
        <v>91</v>
      </c>
      <c r="S524" s="455">
        <f>IF(R524="Muy Alta",100%,IF(R524="Alta",80%,IF(R524="Media",60%,IF(R524="Baja",40%,IF(R524="Muy Baja",20%,"")))))</f>
        <v>0.6</v>
      </c>
      <c r="T524" s="487" t="s">
        <v>125</v>
      </c>
      <c r="U524" s="455">
        <f>IF(T524="Catastrófico",100%,IF(T524="Mayor",80%,IF(T524="Moderado",60%,IF(T524="Menor",40%,IF(T524="Leve",20%,"")))))</f>
        <v>0.2</v>
      </c>
      <c r="V524" s="487" t="s">
        <v>130</v>
      </c>
      <c r="W524" s="455">
        <f>IF(V524="Catastrófico",100%,IF(V524="Mayor",80%,IF(V524="Moderado",60%,IF(V524="Menor",40%,IF(V524="Leve",20%,"")))))</f>
        <v>0.6</v>
      </c>
      <c r="X524" s="458" t="str">
        <f>IF(Y524=100%,"Catastrófico",IF(Y524=80%,"Mayor",IF(Y524=60%,"Moderado",IF(Y524=40%,"Menor",IF(Y524=20%,"Leve","")))))</f>
        <v>Moderado</v>
      </c>
      <c r="Y524" s="455">
        <f>IF(AND(U524="",W524=""),"",MAX(U524,W524))</f>
        <v>0.6</v>
      </c>
      <c r="Z524" s="455" t="str">
        <f>CONCATENATE(R524,X524)</f>
        <v>MediaModerado</v>
      </c>
      <c r="AA524" s="464" t="str">
        <f>IF(Z524="Muy AltaLeve","Alto",IF(Z524="Muy AltaMenor","Alto",IF(Z524="Muy AltaModerado","Alto",IF(Z524="Muy AltaMayor","Alto",IF(Z524="Muy AltaCatastrófico","Extremo",IF(Z524="AltaLeve","Moderado",IF(Z524="AltaMenor","Moderado",IF(Z524="AltaModerado","Alto",IF(Z524="AltaMayor","Alto",IF(Z524="AltaCatastrófico","Extremo",IF(Z524="MediaLeve","Moderado",IF(Z524="MediaMenor","Moderado",IF(Z524="MediaModerado","Moderado",IF(Z524="MediaMayor","Alto",IF(Z524="MediaCatastrófico","Extremo",IF(Z524="BajaLeve","Bajo",IF(Z524="BajaMenor","Moderado",IF(Z524="BajaModerado","Moderado",IF(Z524="BajaMayor","Alto",IF(Z524="BajaCatastrófico","Extremo",IF(Z524="Muy BajaLeve","Bajo",IF(Z524="Muy BajaMenor","Bajo",IF(Z524="Muy BajaModerado","Moderado",IF(Z524="Muy BajaMayor","Alto",IF(Z524="Muy BajaCatastrófico","Extremo","")))))))))))))))))))))))))</f>
        <v>Moderado</v>
      </c>
      <c r="AB524" s="243">
        <v>1</v>
      </c>
      <c r="AC524" s="304" t="s">
        <v>2623</v>
      </c>
      <c r="AD524" s="239" t="s">
        <v>94</v>
      </c>
      <c r="AE524" s="282" t="s">
        <v>870</v>
      </c>
      <c r="AF524" s="245" t="str">
        <f t="shared" si="33"/>
        <v>Probabilidad</v>
      </c>
      <c r="AG524" s="246" t="s">
        <v>97</v>
      </c>
      <c r="AH524" s="241">
        <f t="shared" si="32"/>
        <v>0.25</v>
      </c>
      <c r="AI524" s="246" t="s">
        <v>98</v>
      </c>
      <c r="AJ524" s="241">
        <f t="shared" si="34"/>
        <v>0.15</v>
      </c>
      <c r="AK524" s="247">
        <f t="shared" si="35"/>
        <v>0.4</v>
      </c>
      <c r="AL524" s="248">
        <f>IFERROR(IF(AF524="Probabilidad",(S524-(+S524*AK524)),IF(AF524="Impacto",S524,"")),"")</f>
        <v>0.36</v>
      </c>
      <c r="AM524" s="248">
        <f>IFERROR(IF(AF524="Impacto",(Y524-(+Y524*AK524)),IF(AF524="Probabilidad",Y524,"")),"")</f>
        <v>0.6</v>
      </c>
      <c r="AN524" s="249" t="s">
        <v>99</v>
      </c>
      <c r="AO524" s="249" t="s">
        <v>766</v>
      </c>
      <c r="AP524" s="249" t="s">
        <v>101</v>
      </c>
      <c r="AQ524" s="487" t="s">
        <v>2624</v>
      </c>
      <c r="AR524" s="462">
        <f>S524</f>
        <v>0.6</v>
      </c>
      <c r="AS524" s="462">
        <f>IF(AL524="","",MIN(AL524:AL526))</f>
        <v>0.1764</v>
      </c>
      <c r="AT524" s="464" t="str">
        <f>IFERROR(IF(AS524="","",IF(AS524&lt;=0.2,"Muy Baja",IF(AS524&lt;=0.4,"Baja",IF(AS524&lt;=0.6,"Media",IF(AS524&lt;=0.8,"Alta","Muy Alta"))))),"")</f>
        <v>Muy Baja</v>
      </c>
      <c r="AU524" s="462">
        <f>Y524</f>
        <v>0.6</v>
      </c>
      <c r="AV524" s="462">
        <f>IF(AM524="","",MIN(AM524:AM526))</f>
        <v>0.6</v>
      </c>
      <c r="AW524" s="464" t="str">
        <f>IFERROR(IF(AV524="","",IF(AV524&lt;=0.2,"Leve",IF(AV524&lt;=0.4,"Menor",IF(AV524&lt;=0.6,"Moderado",IF(AV524&lt;=0.8,"Mayor","Catastrófico"))))),"")</f>
        <v>Moderado</v>
      </c>
      <c r="AX524" s="464" t="str">
        <f>AA524</f>
        <v>Moderado</v>
      </c>
      <c r="AY524" s="464" t="str">
        <f>IFERROR(IF(OR(AND(AT524="Muy Baja",AW524="Leve"),AND(AT524="Muy Baja",AW524="Menor"),AND(AT524="Baja",AW524="Leve")),"Bajo",IF(OR(AND(AT524="Muy baja",AW524="Moderado"),AND(AT524="Baja",AW524="Menor"),AND(AT524="Baja",AW524="Moderado"),AND(AT524="Media",AW524="Leve"),AND(AT524="Media",AW524="Menor"),AND(AT524="Media",AW524="Moderado"),AND(AT524="Alta",AW524="Leve"),AND(AT524="Alta",AW524="Menor")),"Moderado",IF(OR(AND(AT524="Muy Baja",AW524="Mayor"),AND(AT524="Baja",AW524="Mayor"),AND(AT524="Media",AW524="Mayor"),AND(AT524="Alta",AW524="Moderado"),AND(AT524="Alta",AW524="Mayor"),AND(AT524="Muy Alta",AW524="Leve"),AND(AT524="Muy Alta",AW524="Menor"),AND(AT524="Muy Alta",AW524="Moderado"),AND(AT524="Muy Alta",AW524="Mayor")),"Alto",IF(OR(AND(AT524="Muy Baja",AW524="Catastrófico"),AND(AT524="Baja",AW524="Catastrófico"),AND(AT524="Media",AW524="Catastrófico"),AND(AT524="Alta",AW524="Catastrófico"),AND(AT524="Muy Alta",AW524="Catastrófico")),"Extremo","")))),"")</f>
        <v>Moderado</v>
      </c>
      <c r="AZ524" s="736" t="s">
        <v>105</v>
      </c>
      <c r="BA524" s="486" t="s">
        <v>2625</v>
      </c>
      <c r="BB524" s="486" t="s">
        <v>2626</v>
      </c>
      <c r="BC524" s="486" t="s">
        <v>1561</v>
      </c>
      <c r="BD524" s="408" t="s">
        <v>2585</v>
      </c>
      <c r="BE524" s="492">
        <v>45657</v>
      </c>
      <c r="BF524" s="408" t="s">
        <v>2627</v>
      </c>
      <c r="BG524" s="408" t="s">
        <v>2628</v>
      </c>
      <c r="BH524" s="416" t="s">
        <v>2629</v>
      </c>
      <c r="BI524" s="416"/>
      <c r="BJ524" s="416"/>
      <c r="BK524" s="416"/>
      <c r="BL524" s="416" t="s">
        <v>114</v>
      </c>
      <c r="BM524" s="408" t="s">
        <v>616</v>
      </c>
      <c r="BN524" s="408" t="s">
        <v>870</v>
      </c>
      <c r="BO524" s="673" t="s">
        <v>870</v>
      </c>
    </row>
    <row r="525" spans="1:67" ht="135">
      <c r="A525" s="748"/>
      <c r="B525" s="751"/>
      <c r="C525" s="751"/>
      <c r="D525" s="682"/>
      <c r="E525" s="682"/>
      <c r="F525" s="483"/>
      <c r="G525" s="408"/>
      <c r="H525" s="487"/>
      <c r="I525" s="736"/>
      <c r="J525" s="463"/>
      <c r="K525" s="736"/>
      <c r="L525" s="408"/>
      <c r="M525" s="464"/>
      <c r="N525" s="408"/>
      <c r="O525" s="408"/>
      <c r="P525" s="484"/>
      <c r="Q525" s="485"/>
      <c r="R525" s="487"/>
      <c r="S525" s="455"/>
      <c r="T525" s="487"/>
      <c r="U525" s="455"/>
      <c r="V525" s="487"/>
      <c r="W525" s="455"/>
      <c r="X525" s="458"/>
      <c r="Y525" s="455"/>
      <c r="Z525" s="455"/>
      <c r="AA525" s="464"/>
      <c r="AB525" s="243">
        <v>2</v>
      </c>
      <c r="AC525" s="304" t="s">
        <v>2599</v>
      </c>
      <c r="AD525" s="239" t="s">
        <v>359</v>
      </c>
      <c r="AE525" s="237" t="s">
        <v>1486</v>
      </c>
      <c r="AF525" s="245" t="str">
        <f t="shared" si="33"/>
        <v>Probabilidad</v>
      </c>
      <c r="AG525" s="246" t="s">
        <v>250</v>
      </c>
      <c r="AH525" s="241">
        <f t="shared" si="32"/>
        <v>0.15</v>
      </c>
      <c r="AI525" s="246" t="s">
        <v>98</v>
      </c>
      <c r="AJ525" s="241">
        <f t="shared" si="34"/>
        <v>0.15</v>
      </c>
      <c r="AK525" s="247">
        <f t="shared" si="35"/>
        <v>0.3</v>
      </c>
      <c r="AL525" s="248">
        <f>IFERROR(IF(AND(AF524="Probabilidad",AF525="Probabilidad"),(AL524-(+AL524*AK525)),IF(AF525="Probabilidad",(S524-(+S524*AK525)),IF(AF525="Impacto",AL524,""))),"")</f>
        <v>0.252</v>
      </c>
      <c r="AM525" s="248">
        <f>IFERROR(IF(AND(AF524="Impacto",AF525="Impacto"),(AM524-(+AM524*AK525)),IF(AF525="Impacto",(Y524-(+Y524*AK525)),IF(AF525="Probabilidad",AM524,""))),"")</f>
        <v>0.6</v>
      </c>
      <c r="AN525" s="249" t="s">
        <v>99</v>
      </c>
      <c r="AO525" s="249" t="s">
        <v>100</v>
      </c>
      <c r="AP525" s="249" t="s">
        <v>101</v>
      </c>
      <c r="AQ525" s="487"/>
      <c r="AR525" s="463"/>
      <c r="AS525" s="463"/>
      <c r="AT525" s="464"/>
      <c r="AU525" s="463"/>
      <c r="AV525" s="463"/>
      <c r="AW525" s="464"/>
      <c r="AX525" s="464"/>
      <c r="AY525" s="464"/>
      <c r="AZ525" s="736"/>
      <c r="BA525" s="486"/>
      <c r="BB525" s="486"/>
      <c r="BC525" s="486"/>
      <c r="BD525" s="408"/>
      <c r="BE525" s="408"/>
      <c r="BF525" s="408"/>
      <c r="BG525" s="408"/>
      <c r="BH525" s="416"/>
      <c r="BI525" s="416"/>
      <c r="BJ525" s="416"/>
      <c r="BK525" s="416"/>
      <c r="BL525" s="416"/>
      <c r="BM525" s="408"/>
      <c r="BN525" s="408"/>
      <c r="BO525" s="673"/>
    </row>
    <row r="526" spans="1:67" ht="70.5">
      <c r="A526" s="748"/>
      <c r="B526" s="751"/>
      <c r="C526" s="751"/>
      <c r="D526" s="682"/>
      <c r="E526" s="682"/>
      <c r="F526" s="483"/>
      <c r="G526" s="408"/>
      <c r="H526" s="487"/>
      <c r="I526" s="736"/>
      <c r="J526" s="463"/>
      <c r="K526" s="736"/>
      <c r="L526" s="408"/>
      <c r="M526" s="464"/>
      <c r="N526" s="408"/>
      <c r="O526" s="408"/>
      <c r="P526" s="484"/>
      <c r="Q526" s="485"/>
      <c r="R526" s="487"/>
      <c r="S526" s="455"/>
      <c r="T526" s="487"/>
      <c r="U526" s="455"/>
      <c r="V526" s="487"/>
      <c r="W526" s="455"/>
      <c r="X526" s="458"/>
      <c r="Y526" s="455"/>
      <c r="Z526" s="455"/>
      <c r="AA526" s="464"/>
      <c r="AB526" s="243">
        <v>3</v>
      </c>
      <c r="AC526" s="304" t="s">
        <v>2630</v>
      </c>
      <c r="AD526" s="239" t="s">
        <v>94</v>
      </c>
      <c r="AE526" s="237" t="s">
        <v>1486</v>
      </c>
      <c r="AF526" s="245" t="str">
        <f t="shared" si="33"/>
        <v>Probabilidad</v>
      </c>
      <c r="AG526" s="246" t="s">
        <v>250</v>
      </c>
      <c r="AH526" s="241">
        <f t="shared" si="32"/>
        <v>0.15</v>
      </c>
      <c r="AI526" s="246" t="s">
        <v>98</v>
      </c>
      <c r="AJ526" s="241">
        <f t="shared" si="34"/>
        <v>0.15</v>
      </c>
      <c r="AK526" s="247">
        <f t="shared" si="35"/>
        <v>0.3</v>
      </c>
      <c r="AL526" s="248">
        <f>IFERROR(IF(AND(AF525="Probabilidad",AF526="Probabilidad"),(AL525-(+AL525*AK526)),IF(AND(AF525="Impacto",AF526="Probabilidad"),(AL524-(+AL524*AK526)),IF(AF526="Impacto",AL525,""))),"")</f>
        <v>0.1764</v>
      </c>
      <c r="AM526" s="248">
        <f>IFERROR(IF(AND(AF525="Impacto",AF526="Impacto"),(AM525-(+AM525*AK526)),IF(AND(AF525="Probabilidad",AF526="Impacto"),(AM524-(+AM524*AK526)),IF(AF526="Probabilidad",AM525,""))),"")</f>
        <v>0.6</v>
      </c>
      <c r="AN526" s="249" t="s">
        <v>99</v>
      </c>
      <c r="AO526" s="249" t="s">
        <v>100</v>
      </c>
      <c r="AP526" s="249" t="s">
        <v>101</v>
      </c>
      <c r="AQ526" s="487"/>
      <c r="AR526" s="463"/>
      <c r="AS526" s="463"/>
      <c r="AT526" s="464"/>
      <c r="AU526" s="463"/>
      <c r="AV526" s="463"/>
      <c r="AW526" s="464"/>
      <c r="AX526" s="464"/>
      <c r="AY526" s="464"/>
      <c r="AZ526" s="736"/>
      <c r="BA526" s="486"/>
      <c r="BB526" s="486"/>
      <c r="BC526" s="486"/>
      <c r="BD526" s="408"/>
      <c r="BE526" s="408"/>
      <c r="BF526" s="408"/>
      <c r="BG526" s="408"/>
      <c r="BH526" s="416"/>
      <c r="BI526" s="416"/>
      <c r="BJ526" s="416"/>
      <c r="BK526" s="416"/>
      <c r="BL526" s="416"/>
      <c r="BM526" s="408"/>
      <c r="BN526" s="408"/>
      <c r="BO526" s="673"/>
    </row>
    <row r="527" spans="1:67" ht="117.75">
      <c r="A527" s="748"/>
      <c r="B527" s="751"/>
      <c r="C527" s="751"/>
      <c r="D527" s="682" t="s">
        <v>1470</v>
      </c>
      <c r="E527" s="682" t="s">
        <v>822</v>
      </c>
      <c r="F527" s="483">
        <v>6</v>
      </c>
      <c r="G527" s="408" t="s">
        <v>2631</v>
      </c>
      <c r="H527" s="487" t="s">
        <v>1472</v>
      </c>
      <c r="I527" s="736" t="s">
        <v>1487</v>
      </c>
      <c r="J527" s="463" t="s">
        <v>2632</v>
      </c>
      <c r="K527" s="736" t="s">
        <v>192</v>
      </c>
      <c r="L527" s="408" t="s">
        <v>408</v>
      </c>
      <c r="M527" s="464" t="s">
        <v>1475</v>
      </c>
      <c r="N527" s="408" t="s">
        <v>2633</v>
      </c>
      <c r="O527" s="408" t="s">
        <v>2634</v>
      </c>
      <c r="P527" s="486" t="s">
        <v>114</v>
      </c>
      <c r="Q527" s="411" t="s">
        <v>114</v>
      </c>
      <c r="R527" s="779" t="s">
        <v>233</v>
      </c>
      <c r="S527" s="455">
        <f>IF(R527="Muy Alta",100%,IF(R527="Alta",80%,IF(R527="Media",60%,IF(R527="Baja",40%,IF(R527="Muy Baja",20%,"")))))</f>
        <v>0.8</v>
      </c>
      <c r="T527" s="487"/>
      <c r="U527" s="455" t="str">
        <f>IF(T527="Catastrófico",100%,IF(T527="Mayor",80%,IF(T527="Moderado",60%,IF(T527="Menor",40%,IF(T527="Leve",20%,"")))))</f>
        <v/>
      </c>
      <c r="V527" s="487" t="s">
        <v>130</v>
      </c>
      <c r="W527" s="455">
        <f>IF(V527="Catastrófico",100%,IF(V527="Mayor",80%,IF(V527="Moderado",60%,IF(V527="Menor",40%,IF(V527="Leve",20%,"")))))</f>
        <v>0.6</v>
      </c>
      <c r="X527" s="458" t="str">
        <f>IF(Y527=100%,"Catastrófico",IF(Y527=80%,"Mayor",IF(Y527=60%,"Moderado",IF(Y527=40%,"Menor",IF(Y527=20%,"Leve","")))))</f>
        <v>Moderado</v>
      </c>
      <c r="Y527" s="455">
        <f>IF(AND(U527="",W527=""),"",MAX(U527,W527))</f>
        <v>0.6</v>
      </c>
      <c r="Z527" s="455" t="str">
        <f>CONCATENATE(R527,X527)</f>
        <v>AltaModerado</v>
      </c>
      <c r="AA527" s="464" t="str">
        <f>IF(Z527="Muy AltaLeve","Alto",IF(Z527="Muy AltaMenor","Alto",IF(Z527="Muy AltaModerado","Alto",IF(Z527="Muy AltaMayor","Alto",IF(Z527="Muy AltaCatastrófico","Extremo",IF(Z527="AltaLeve","Moderado",IF(Z527="AltaMenor","Moderado",IF(Z527="AltaModerado","Alto",IF(Z527="AltaMayor","Alto",IF(Z527="AltaCatastrófico","Extremo",IF(Z527="MediaLeve","Moderado",IF(Z527="MediaMenor","Moderado",IF(Z527="MediaModerado","Moderado",IF(Z527="MediaMayor","Alto",IF(Z527="MediaCatastrófico","Extremo",IF(Z527="BajaLeve","Bajo",IF(Z527="BajaMenor","Moderado",IF(Z527="BajaModerado","Moderado",IF(Z527="BajaMayor","Alto",IF(Z527="BajaCatastrófico","Extremo",IF(Z527="Muy BajaLeve","Bajo",IF(Z527="Muy BajaMenor","Bajo",IF(Z527="Muy BajaModerado","Moderado",IF(Z527="Muy BajaMayor","Alto",IF(Z527="Muy BajaCatastrófico","Extremo","")))))))))))))))))))))))))</f>
        <v>Alto</v>
      </c>
      <c r="AB527" s="243">
        <v>1</v>
      </c>
      <c r="AC527" s="304" t="s">
        <v>2635</v>
      </c>
      <c r="AD527" s="239" t="s">
        <v>2636</v>
      </c>
      <c r="AE527" s="237" t="s">
        <v>870</v>
      </c>
      <c r="AF527" s="245" t="str">
        <f t="shared" si="33"/>
        <v>Probabilidad</v>
      </c>
      <c r="AG527" s="246" t="s">
        <v>97</v>
      </c>
      <c r="AH527" s="241">
        <f t="shared" si="32"/>
        <v>0.25</v>
      </c>
      <c r="AI527" s="246" t="s">
        <v>98</v>
      </c>
      <c r="AJ527" s="241">
        <f t="shared" si="34"/>
        <v>0.15</v>
      </c>
      <c r="AK527" s="247">
        <f t="shared" si="35"/>
        <v>0.4</v>
      </c>
      <c r="AL527" s="248">
        <f>IFERROR(IF(AF527="Probabilidad",(S527-(+S527*AK527)),IF(AF527="Impacto",S527,"")),"")</f>
        <v>0.48</v>
      </c>
      <c r="AM527" s="248">
        <f>IFERROR(IF(AF527="Impacto",(Y527-(+Y527*AK527)),IF(AF527="Probabilidad",Y527,"")),"")</f>
        <v>0.6</v>
      </c>
      <c r="AN527" s="249" t="s">
        <v>1420</v>
      </c>
      <c r="AO527" s="249" t="s">
        <v>766</v>
      </c>
      <c r="AP527" s="249" t="s">
        <v>101</v>
      </c>
      <c r="AQ527" s="487" t="s">
        <v>2624</v>
      </c>
      <c r="AR527" s="462">
        <f>S527</f>
        <v>0.8</v>
      </c>
      <c r="AS527" s="462">
        <f>IF(AL527="","",MIN(AL527:AL528))</f>
        <v>0.28799999999999998</v>
      </c>
      <c r="AT527" s="464" t="str">
        <f>IFERROR(IF(AS527="","",IF(AS527&lt;=0.2,"Muy Baja",IF(AS527&lt;=0.4,"Baja",IF(AS527&lt;=0.6,"Media",IF(AS527&lt;=0.8,"Alta","Muy Alta"))))),"")</f>
        <v>Baja</v>
      </c>
      <c r="AU527" s="462">
        <f>Y527</f>
        <v>0.6</v>
      </c>
      <c r="AV527" s="462">
        <f>IF(AM527="","",MIN(AM527:AM528))</f>
        <v>0.6</v>
      </c>
      <c r="AW527" s="464" t="str">
        <f>IFERROR(IF(AV527="","",IF(AV527&lt;=0.2,"Leve",IF(AV527&lt;=0.4,"Menor",IF(AV527&lt;=0.6,"Moderado",IF(AV527&lt;=0.8,"Mayor","Catastrófico"))))),"")</f>
        <v>Moderado</v>
      </c>
      <c r="AX527" s="464" t="str">
        <f>AA527</f>
        <v>Alto</v>
      </c>
      <c r="AY527" s="464" t="str">
        <f>IFERROR(IF(OR(AND(AT527="Muy Baja",AW527="Leve"),AND(AT527="Muy Baja",AW527="Menor"),AND(AT527="Baja",AW527="Leve")),"Bajo",IF(OR(AND(AT527="Muy baja",AW527="Moderado"),AND(AT527="Baja",AW527="Menor"),AND(AT527="Baja",AW527="Moderado"),AND(AT527="Media",AW527="Leve"),AND(AT527="Media",AW527="Menor"),AND(AT527="Media",AW527="Moderado"),AND(AT527="Alta",AW527="Leve"),AND(AT527="Alta",AW527="Menor")),"Moderado",IF(OR(AND(AT527="Muy Baja",AW527="Mayor"),AND(AT527="Baja",AW527="Mayor"),AND(AT527="Media",AW527="Mayor"),AND(AT527="Alta",AW527="Moderado"),AND(AT527="Alta",AW527="Mayor"),AND(AT527="Muy Alta",AW527="Leve"),AND(AT527="Muy Alta",AW527="Menor"),AND(AT527="Muy Alta",AW527="Moderado"),AND(AT527="Muy Alta",AW527="Mayor")),"Alto",IF(OR(AND(AT527="Muy Baja",AW527="Catastrófico"),AND(AT527="Baja",AW527="Catastrófico"),AND(AT527="Media",AW527="Catastrófico"),AND(AT527="Alta",AW527="Catastrófico"),AND(AT527="Muy Alta",AW527="Catastrófico")),"Extremo","")))),"")</f>
        <v>Moderado</v>
      </c>
      <c r="AZ527" s="736" t="s">
        <v>105</v>
      </c>
      <c r="BA527" s="486" t="s">
        <v>2637</v>
      </c>
      <c r="BB527" s="486" t="s">
        <v>2638</v>
      </c>
      <c r="BC527" s="486" t="s">
        <v>1561</v>
      </c>
      <c r="BD527" s="408" t="s">
        <v>2585</v>
      </c>
      <c r="BE527" s="492">
        <v>45657</v>
      </c>
      <c r="BF527" s="408" t="s">
        <v>2639</v>
      </c>
      <c r="BG527" s="408" t="s">
        <v>2610</v>
      </c>
      <c r="BH527" s="416" t="s">
        <v>2640</v>
      </c>
      <c r="BI527" s="416"/>
      <c r="BJ527" s="416"/>
      <c r="BK527" s="416"/>
      <c r="BL527" s="416" t="s">
        <v>114</v>
      </c>
      <c r="BM527" s="408" t="s">
        <v>616</v>
      </c>
      <c r="BN527" s="408" t="s">
        <v>870</v>
      </c>
      <c r="BO527" s="673" t="s">
        <v>870</v>
      </c>
    </row>
    <row r="528" spans="1:67" ht="135">
      <c r="A528" s="748"/>
      <c r="B528" s="751"/>
      <c r="C528" s="751"/>
      <c r="D528" s="682"/>
      <c r="E528" s="682"/>
      <c r="F528" s="483"/>
      <c r="G528" s="408"/>
      <c r="H528" s="487"/>
      <c r="I528" s="736"/>
      <c r="J528" s="463"/>
      <c r="K528" s="736"/>
      <c r="L528" s="408"/>
      <c r="M528" s="464"/>
      <c r="N528" s="408"/>
      <c r="O528" s="408"/>
      <c r="P528" s="486"/>
      <c r="Q528" s="411"/>
      <c r="R528" s="779"/>
      <c r="S528" s="455"/>
      <c r="T528" s="487"/>
      <c r="U528" s="455"/>
      <c r="V528" s="487"/>
      <c r="W528" s="455"/>
      <c r="X528" s="458"/>
      <c r="Y528" s="455"/>
      <c r="Z528" s="455"/>
      <c r="AA528" s="464"/>
      <c r="AB528" s="243">
        <v>2</v>
      </c>
      <c r="AC528" s="304" t="s">
        <v>2599</v>
      </c>
      <c r="AD528" s="239" t="s">
        <v>2590</v>
      </c>
      <c r="AE528" s="237" t="s">
        <v>1486</v>
      </c>
      <c r="AF528" s="245" t="str">
        <f t="shared" si="33"/>
        <v>Probabilidad</v>
      </c>
      <c r="AG528" s="246" t="s">
        <v>97</v>
      </c>
      <c r="AH528" s="241">
        <f t="shared" si="32"/>
        <v>0.25</v>
      </c>
      <c r="AI528" s="246" t="s">
        <v>98</v>
      </c>
      <c r="AJ528" s="241">
        <f t="shared" si="34"/>
        <v>0.15</v>
      </c>
      <c r="AK528" s="247">
        <f t="shared" si="35"/>
        <v>0.4</v>
      </c>
      <c r="AL528" s="248">
        <f>IFERROR(IF(AND(AF527="Probabilidad",AF528="Probabilidad"),(AL527-(+AL527*AK528)),IF(AF528="Probabilidad",(S527-(+S527*AK528)),IF(AF528="Impacto",AL527,""))),"")</f>
        <v>0.28799999999999998</v>
      </c>
      <c r="AM528" s="248">
        <f>IFERROR(IF(AND(AF527="Impacto",AF528="Impacto"),(AM527-(+AM527*AK528)),IF(AF528="Impacto",(Y527-(+Y527*AK528)),IF(AF528="Probabilidad",AM527,""))),"")</f>
        <v>0.6</v>
      </c>
      <c r="AN528" s="249" t="s">
        <v>99</v>
      </c>
      <c r="AO528" s="249" t="s">
        <v>100</v>
      </c>
      <c r="AP528" s="249" t="s">
        <v>101</v>
      </c>
      <c r="AQ528" s="487"/>
      <c r="AR528" s="463"/>
      <c r="AS528" s="463"/>
      <c r="AT528" s="464"/>
      <c r="AU528" s="463"/>
      <c r="AV528" s="463"/>
      <c r="AW528" s="464"/>
      <c r="AX528" s="464"/>
      <c r="AY528" s="464"/>
      <c r="AZ528" s="736"/>
      <c r="BA528" s="772"/>
      <c r="BB528" s="486"/>
      <c r="BC528" s="486"/>
      <c r="BD528" s="408"/>
      <c r="BE528" s="408"/>
      <c r="BF528" s="408"/>
      <c r="BG528" s="408"/>
      <c r="BH528" s="416"/>
      <c r="BI528" s="416"/>
      <c r="BJ528" s="416"/>
      <c r="BK528" s="416"/>
      <c r="BL528" s="416"/>
      <c r="BM528" s="408"/>
      <c r="BN528" s="408"/>
      <c r="BO528" s="673"/>
    </row>
    <row r="529" spans="1:67" ht="105">
      <c r="A529" s="748"/>
      <c r="B529" s="751"/>
      <c r="C529" s="751"/>
      <c r="D529" s="682" t="s">
        <v>1470</v>
      </c>
      <c r="E529" s="682" t="s">
        <v>822</v>
      </c>
      <c r="F529" s="483">
        <v>7</v>
      </c>
      <c r="G529" s="408" t="s">
        <v>2641</v>
      </c>
      <c r="H529" s="487" t="s">
        <v>1472</v>
      </c>
      <c r="I529" s="736" t="s">
        <v>1473</v>
      </c>
      <c r="J529" s="463" t="s">
        <v>2642</v>
      </c>
      <c r="K529" s="736" t="s">
        <v>192</v>
      </c>
      <c r="L529" s="408" t="s">
        <v>408</v>
      </c>
      <c r="M529" s="464" t="s">
        <v>1475</v>
      </c>
      <c r="N529" s="408" t="s">
        <v>2643</v>
      </c>
      <c r="O529" s="408" t="s">
        <v>1477</v>
      </c>
      <c r="P529" s="486" t="s">
        <v>114</v>
      </c>
      <c r="Q529" s="411" t="s">
        <v>114</v>
      </c>
      <c r="R529" s="487" t="s">
        <v>233</v>
      </c>
      <c r="S529" s="455">
        <f>IF(R529="Muy Alta",100%,IF(R529="Alta",80%,IF(R529="Media",60%,IF(R529="Baja",40%,IF(R529="Muy Baja",20%,"")))))</f>
        <v>0.8</v>
      </c>
      <c r="T529" s="487" t="s">
        <v>125</v>
      </c>
      <c r="U529" s="455">
        <f>IF(T529="Catastrófico",100%,IF(T529="Mayor",80%,IF(T529="Moderado",60%,IF(T529="Menor",40%,IF(T529="Leve",20%,"")))))</f>
        <v>0.2</v>
      </c>
      <c r="V529" s="487" t="s">
        <v>92</v>
      </c>
      <c r="W529" s="455">
        <f>IF(V529="Catastrófico",100%,IF(V529="Mayor",80%,IF(V529="Moderado",60%,IF(V529="Menor",40%,IF(V529="Leve",20%,"")))))</f>
        <v>0.8</v>
      </c>
      <c r="X529" s="458" t="str">
        <f>IF(Y529=100%,"Catastrófico",IF(Y529=80%,"Mayor",IF(Y529=60%,"Moderado",IF(Y529=40%,"Menor",IF(Y529=20%,"Leve","")))))</f>
        <v>Mayor</v>
      </c>
      <c r="Y529" s="455">
        <f>IF(AND(U529="",W529=""),"",MAX(U529,W529))</f>
        <v>0.8</v>
      </c>
      <c r="Z529" s="455" t="str">
        <f>CONCATENATE(R529,X529)</f>
        <v>AltaMayor</v>
      </c>
      <c r="AA529" s="464" t="str">
        <f>IF(Z529="Muy AltaLeve","Alto",IF(Z529="Muy AltaMenor","Alto",IF(Z529="Muy AltaModerado","Alto",IF(Z529="Muy AltaMayor","Alto",IF(Z529="Muy AltaCatastrófico","Extremo",IF(Z529="AltaLeve","Moderado",IF(Z529="AltaMenor","Moderado",IF(Z529="AltaModerado","Alto",IF(Z529="AltaMayor","Alto",IF(Z529="AltaCatastrófico","Extremo",IF(Z529="MediaLeve","Moderado",IF(Z529="MediaMenor","Moderado",IF(Z529="MediaModerado","Moderado",IF(Z529="MediaMayor","Alto",IF(Z529="MediaCatastrófico","Extremo",IF(Z529="BajaLeve","Bajo",IF(Z529="BajaMenor","Moderado",IF(Z529="BajaModerado","Moderado",IF(Z529="BajaMayor","Alto",IF(Z529="BajaCatastrófico","Extremo",IF(Z529="Muy BajaLeve","Bajo",IF(Z529="Muy BajaMenor","Bajo",IF(Z529="Muy BajaModerado","Moderado",IF(Z529="Muy BajaMayor","Alto",IF(Z529="Muy BajaCatastrófico","Extremo","")))))))))))))))))))))))))</f>
        <v>Alto</v>
      </c>
      <c r="AB529" s="243">
        <v>1</v>
      </c>
      <c r="AC529" s="304" t="s">
        <v>2644</v>
      </c>
      <c r="AD529" s="239" t="s">
        <v>94</v>
      </c>
      <c r="AE529" s="239" t="s">
        <v>1481</v>
      </c>
      <c r="AF529" s="245" t="str">
        <f t="shared" si="33"/>
        <v>Probabilidad</v>
      </c>
      <c r="AG529" s="246" t="s">
        <v>97</v>
      </c>
      <c r="AH529" s="241">
        <f t="shared" si="32"/>
        <v>0.25</v>
      </c>
      <c r="AI529" s="246" t="s">
        <v>98</v>
      </c>
      <c r="AJ529" s="241">
        <f t="shared" si="34"/>
        <v>0.15</v>
      </c>
      <c r="AK529" s="247">
        <f t="shared" si="35"/>
        <v>0.4</v>
      </c>
      <c r="AL529" s="248">
        <f>IFERROR(IF(AF529="Probabilidad",(S529-(+S529*AK529)),IF(AF529="Impacto",S529,"")),"")</f>
        <v>0.48</v>
      </c>
      <c r="AM529" s="248">
        <f>IFERROR(IF(AF529="Impacto",(Y529-(+Y529*AK529)),IF(AF529="Probabilidad",Y529,"")),"")</f>
        <v>0.8</v>
      </c>
      <c r="AN529" s="249" t="s">
        <v>99</v>
      </c>
      <c r="AO529" s="249" t="s">
        <v>766</v>
      </c>
      <c r="AP529" s="249" t="s">
        <v>101</v>
      </c>
      <c r="AQ529" s="487" t="s">
        <v>2645</v>
      </c>
      <c r="AR529" s="462">
        <f>S529</f>
        <v>0.8</v>
      </c>
      <c r="AS529" s="462">
        <f>IF(AL529="","",MIN(AL529:AL531))</f>
        <v>0.28799999999999998</v>
      </c>
      <c r="AT529" s="464" t="str">
        <f>IFERROR(IF(AS529="","",IF(AS529&lt;=0.2,"Muy Baja",IF(AS529&lt;=0.4,"Baja",IF(AS529&lt;=0.6,"Media",IF(AS529&lt;=0.8,"Alta","Muy Alta"))))),"")</f>
        <v>Baja</v>
      </c>
      <c r="AU529" s="462">
        <f>Y529</f>
        <v>0.8</v>
      </c>
      <c r="AV529" s="462">
        <f>IF(AM529="","",MIN(AM529:AM531))</f>
        <v>0.60000000000000009</v>
      </c>
      <c r="AW529" s="464" t="str">
        <f>IFERROR(IF(AV529="","",IF(AV529&lt;=0.2,"Leve",IF(AV529&lt;=0.4,"Menor",IF(AV529&lt;=0.6,"Moderado",IF(AV529&lt;=0.8,"Mayor","Catastrófico"))))),"")</f>
        <v>Moderado</v>
      </c>
      <c r="AX529" s="464" t="str">
        <f>AA529</f>
        <v>Alto</v>
      </c>
      <c r="AY529" s="464" t="str">
        <f>IFERROR(IF(OR(AND(AT529="Muy Baja",AW529="Leve"),AND(AT529="Muy Baja",AW529="Menor"),AND(AT529="Baja",AW529="Leve")),"Bajo",IF(OR(AND(AT529="Muy baja",AW529="Moderado"),AND(AT529="Baja",AW529="Menor"),AND(AT529="Baja",AW529="Moderado"),AND(AT529="Media",AW529="Leve"),AND(AT529="Media",AW529="Menor"),AND(AT529="Media",AW529="Moderado"),AND(AT529="Alta",AW529="Leve"),AND(AT529="Alta",AW529="Menor")),"Moderado",IF(OR(AND(AT529="Muy Baja",AW529="Mayor"),AND(AT529="Baja",AW529="Mayor"),AND(AT529="Media",AW529="Mayor"),AND(AT529="Alta",AW529="Moderado"),AND(AT529="Alta",AW529="Mayor"),AND(AT529="Muy Alta",AW529="Leve"),AND(AT529="Muy Alta",AW529="Menor"),AND(AT529="Muy Alta",AW529="Moderado"),AND(AT529="Muy Alta",AW529="Mayor")),"Alto",IF(OR(AND(AT529="Muy Baja",AW529="Catastrófico"),AND(AT529="Baja",AW529="Catastrófico"),AND(AT529="Media",AW529="Catastrófico"),AND(AT529="Alta",AW529="Catastrófico"),AND(AT529="Muy Alta",AW529="Catastrófico")),"Extremo","")))),"")</f>
        <v>Moderado</v>
      </c>
      <c r="AZ529" s="487" t="s">
        <v>105</v>
      </c>
      <c r="BA529" s="738" t="s">
        <v>2646</v>
      </c>
      <c r="BB529" s="486" t="s">
        <v>2647</v>
      </c>
      <c r="BC529" s="486" t="s">
        <v>2571</v>
      </c>
      <c r="BD529" s="408" t="s">
        <v>2648</v>
      </c>
      <c r="BE529" s="492">
        <v>45657</v>
      </c>
      <c r="BF529" s="408" t="s">
        <v>2649</v>
      </c>
      <c r="BG529" s="408" t="s">
        <v>2650</v>
      </c>
      <c r="BH529" s="416" t="s">
        <v>2651</v>
      </c>
      <c r="BI529" s="416"/>
      <c r="BJ529" s="416"/>
      <c r="BK529" s="416"/>
      <c r="BL529" s="416" t="s">
        <v>114</v>
      </c>
      <c r="BM529" s="408" t="s">
        <v>2652</v>
      </c>
      <c r="BN529" s="408" t="s">
        <v>870</v>
      </c>
      <c r="BO529" s="673" t="s">
        <v>870</v>
      </c>
    </row>
    <row r="530" spans="1:67" ht="70.5">
      <c r="A530" s="748"/>
      <c r="B530" s="751"/>
      <c r="C530" s="751"/>
      <c r="D530" s="682"/>
      <c r="E530" s="682"/>
      <c r="F530" s="483"/>
      <c r="G530" s="408"/>
      <c r="H530" s="487"/>
      <c r="I530" s="736"/>
      <c r="J530" s="463"/>
      <c r="K530" s="736"/>
      <c r="L530" s="408"/>
      <c r="M530" s="464"/>
      <c r="N530" s="408"/>
      <c r="O530" s="408"/>
      <c r="P530" s="486"/>
      <c r="Q530" s="411"/>
      <c r="R530" s="487"/>
      <c r="S530" s="455"/>
      <c r="T530" s="487"/>
      <c r="U530" s="455"/>
      <c r="V530" s="487"/>
      <c r="W530" s="455"/>
      <c r="X530" s="458"/>
      <c r="Y530" s="455"/>
      <c r="Z530" s="455"/>
      <c r="AA530" s="464"/>
      <c r="AB530" s="243">
        <v>2</v>
      </c>
      <c r="AC530" s="304" t="s">
        <v>2653</v>
      </c>
      <c r="AD530" s="239" t="s">
        <v>357</v>
      </c>
      <c r="AE530" s="239" t="s">
        <v>1484</v>
      </c>
      <c r="AF530" s="245" t="str">
        <f t="shared" si="33"/>
        <v>Impacto</v>
      </c>
      <c r="AG530" s="246" t="s">
        <v>294</v>
      </c>
      <c r="AH530" s="241">
        <f t="shared" si="32"/>
        <v>0.1</v>
      </c>
      <c r="AI530" s="246" t="s">
        <v>98</v>
      </c>
      <c r="AJ530" s="241">
        <f t="shared" si="34"/>
        <v>0.15</v>
      </c>
      <c r="AK530" s="247">
        <f t="shared" si="35"/>
        <v>0.25</v>
      </c>
      <c r="AL530" s="248">
        <f>IFERROR(IF(AND(AF529="Probabilidad",AF530="Probabilidad"),(AL529-(+AL529*AK530)),IF(AF530="Probabilidad",(S529-(+S529*AK530)),IF(AF530="Impacto",AL529,""))),"")</f>
        <v>0.48</v>
      </c>
      <c r="AM530" s="248">
        <f>IFERROR(IF(AND(AF529="Impacto",AF530="Impacto"),(AM529-(+AM529*AK530)),IF(AF530="Impacto",(Y529-(Y529*AK530)),IF(AF530="Probabilidad",AM529,""))),"")</f>
        <v>0.60000000000000009</v>
      </c>
      <c r="AN530" s="249" t="s">
        <v>99</v>
      </c>
      <c r="AO530" s="249" t="s">
        <v>766</v>
      </c>
      <c r="AP530" s="249" t="s">
        <v>101</v>
      </c>
      <c r="AQ530" s="487"/>
      <c r="AR530" s="463"/>
      <c r="AS530" s="463"/>
      <c r="AT530" s="464"/>
      <c r="AU530" s="463"/>
      <c r="AV530" s="463"/>
      <c r="AW530" s="464"/>
      <c r="AX530" s="464"/>
      <c r="AY530" s="464"/>
      <c r="AZ530" s="487"/>
      <c r="BA530" s="486"/>
      <c r="BB530" s="486"/>
      <c r="BC530" s="486"/>
      <c r="BD530" s="408"/>
      <c r="BE530" s="408"/>
      <c r="BF530" s="408"/>
      <c r="BG530" s="408"/>
      <c r="BH530" s="416"/>
      <c r="BI530" s="416"/>
      <c r="BJ530" s="416"/>
      <c r="BK530" s="416"/>
      <c r="BL530" s="416"/>
      <c r="BM530" s="408"/>
      <c r="BN530" s="408"/>
      <c r="BO530" s="673"/>
    </row>
    <row r="531" spans="1:67" ht="135">
      <c r="A531" s="748"/>
      <c r="B531" s="751"/>
      <c r="C531" s="751"/>
      <c r="D531" s="682"/>
      <c r="E531" s="682"/>
      <c r="F531" s="483"/>
      <c r="G531" s="408"/>
      <c r="H531" s="487"/>
      <c r="I531" s="736"/>
      <c r="J531" s="463"/>
      <c r="K531" s="736"/>
      <c r="L531" s="408"/>
      <c r="M531" s="464"/>
      <c r="N531" s="408"/>
      <c r="O531" s="408"/>
      <c r="P531" s="486"/>
      <c r="Q531" s="411"/>
      <c r="R531" s="487"/>
      <c r="S531" s="455"/>
      <c r="T531" s="487"/>
      <c r="U531" s="455"/>
      <c r="V531" s="487"/>
      <c r="W531" s="455"/>
      <c r="X531" s="458"/>
      <c r="Y531" s="455"/>
      <c r="Z531" s="455"/>
      <c r="AA531" s="464"/>
      <c r="AB531" s="243">
        <v>3</v>
      </c>
      <c r="AC531" s="321" t="s">
        <v>2654</v>
      </c>
      <c r="AD531" s="239" t="s">
        <v>357</v>
      </c>
      <c r="AE531" s="239" t="s">
        <v>1486</v>
      </c>
      <c r="AF531" s="245" t="str">
        <f t="shared" si="33"/>
        <v>Probabilidad</v>
      </c>
      <c r="AG531" s="246" t="s">
        <v>97</v>
      </c>
      <c r="AH531" s="241">
        <f t="shared" si="32"/>
        <v>0.25</v>
      </c>
      <c r="AI531" s="246" t="s">
        <v>98</v>
      </c>
      <c r="AJ531" s="241">
        <f t="shared" si="34"/>
        <v>0.15</v>
      </c>
      <c r="AK531" s="247">
        <f t="shared" si="35"/>
        <v>0.4</v>
      </c>
      <c r="AL531" s="248">
        <f>IFERROR(IF(AND(AF530="Probabilidad",AF531="Probabilidad"),(AL530-(+AL530*AK531)),IF(AND(AF530="Impacto",AF531="Probabilidad"),(AL529-(+AL529*AK531)),IF(AF531="Impacto",AL530,""))),"")</f>
        <v>0.28799999999999998</v>
      </c>
      <c r="AM531" s="248">
        <f>IFERROR(IF(AND(AF530="Impacto",AF531="Impacto"),(AM530-(+AM530*AK531)),IF(AND(AF530="Probabilidad",AF531="Impacto"),(AM529-(+AM529*AK531)),IF(AF531="Probabilidad",AM530,""))),"")</f>
        <v>0.60000000000000009</v>
      </c>
      <c r="AN531" s="249" t="s">
        <v>99</v>
      </c>
      <c r="AO531" s="249" t="s">
        <v>100</v>
      </c>
      <c r="AP531" s="249" t="s">
        <v>101</v>
      </c>
      <c r="AQ531" s="487"/>
      <c r="AR531" s="463"/>
      <c r="AS531" s="463"/>
      <c r="AT531" s="464"/>
      <c r="AU531" s="463"/>
      <c r="AV531" s="463"/>
      <c r="AW531" s="464"/>
      <c r="AX531" s="464"/>
      <c r="AY531" s="464"/>
      <c r="AZ531" s="487"/>
      <c r="BA531" s="486"/>
      <c r="BB531" s="486"/>
      <c r="BC531" s="486"/>
      <c r="BD531" s="408"/>
      <c r="BE531" s="408"/>
      <c r="BF531" s="408"/>
      <c r="BG531" s="408"/>
      <c r="BH531" s="416"/>
      <c r="BI531" s="416"/>
      <c r="BJ531" s="416"/>
      <c r="BK531" s="416"/>
      <c r="BL531" s="416"/>
      <c r="BM531" s="408"/>
      <c r="BN531" s="408"/>
      <c r="BO531" s="673"/>
    </row>
    <row r="532" spans="1:67" ht="135">
      <c r="A532" s="748"/>
      <c r="B532" s="751"/>
      <c r="C532" s="751"/>
      <c r="D532" s="682" t="s">
        <v>1470</v>
      </c>
      <c r="E532" s="682" t="s">
        <v>822</v>
      </c>
      <c r="F532" s="483">
        <v>8</v>
      </c>
      <c r="G532" s="408" t="s">
        <v>2655</v>
      </c>
      <c r="H532" s="487" t="s">
        <v>1472</v>
      </c>
      <c r="I532" s="736" t="s">
        <v>1487</v>
      </c>
      <c r="J532" s="463" t="s">
        <v>2656</v>
      </c>
      <c r="K532" s="736" t="s">
        <v>192</v>
      </c>
      <c r="L532" s="408" t="s">
        <v>408</v>
      </c>
      <c r="M532" s="464" t="s">
        <v>1475</v>
      </c>
      <c r="N532" s="408" t="s">
        <v>2657</v>
      </c>
      <c r="O532" s="408" t="s">
        <v>2658</v>
      </c>
      <c r="P532" s="486" t="s">
        <v>114</v>
      </c>
      <c r="Q532" s="411" t="s">
        <v>114</v>
      </c>
      <c r="R532" s="487" t="s">
        <v>233</v>
      </c>
      <c r="S532" s="455">
        <f>IF(R532="Muy Alta",100%,IF(R532="Alta",80%,IF(R532="Media",60%,IF(R532="Baja",40%,IF(R532="Muy Baja",20%,"")))))</f>
        <v>0.8</v>
      </c>
      <c r="T532" s="487"/>
      <c r="U532" s="455" t="str">
        <f>IF(T532="Catastrófico",100%,IF(T532="Mayor",80%,IF(T532="Moderado",60%,IF(T532="Menor",40%,IF(T532="Leve",20%,"")))))</f>
        <v/>
      </c>
      <c r="V532" s="487" t="s">
        <v>130</v>
      </c>
      <c r="W532" s="455">
        <f>IF(V532="Catastrófico",100%,IF(V532="Mayor",80%,IF(V532="Moderado",60%,IF(V532="Menor",40%,IF(V532="Leve",20%,"")))))</f>
        <v>0.6</v>
      </c>
      <c r="X532" s="458" t="str">
        <f>IF(Y532=100%,"Catastrófico",IF(Y532=80%,"Mayor",IF(Y532=60%,"Moderado",IF(Y532=40%,"Menor",IF(Y532=20%,"Leve","")))))</f>
        <v>Moderado</v>
      </c>
      <c r="Y532" s="455">
        <f>IF(AND(U532="",W532=""),"",MAX(U532,W532))</f>
        <v>0.6</v>
      </c>
      <c r="Z532" s="455" t="str">
        <f>CONCATENATE(R532,X532)</f>
        <v>AltaModerado</v>
      </c>
      <c r="AA532" s="464" t="str">
        <f>IF(Z532="Muy AltaLeve","Alto",IF(Z532="Muy AltaMenor","Alto",IF(Z532="Muy AltaModerado","Alto",IF(Z532="Muy AltaMayor","Alto",IF(Z532="Muy AltaCatastrófico","Extremo",IF(Z532="AltaLeve","Moderado",IF(Z532="AltaMenor","Moderado",IF(Z532="AltaModerado","Alto",IF(Z532="AltaMayor","Alto",IF(Z532="AltaCatastrófico","Extremo",IF(Z532="MediaLeve","Moderado",IF(Z532="MediaMenor","Moderado",IF(Z532="MediaModerado","Moderado",IF(Z532="MediaMayor","Alto",IF(Z532="MediaCatastrófico","Extremo",IF(Z532="BajaLeve","Bajo",IF(Z532="BajaMenor","Moderado",IF(Z532="BajaModerado","Moderado",IF(Z532="BajaMayor","Alto",IF(Z532="BajaCatastrófico","Extremo",IF(Z532="Muy BajaLeve","Bajo",IF(Z532="Muy BajaMenor","Bajo",IF(Z532="Muy BajaModerado","Moderado",IF(Z532="Muy BajaMayor","Alto",IF(Z532="Muy BajaCatastrófico","Extremo","")))))))))))))))))))))))))</f>
        <v>Alto</v>
      </c>
      <c r="AB532" s="243">
        <v>1</v>
      </c>
      <c r="AC532" s="304" t="s">
        <v>2659</v>
      </c>
      <c r="AD532" s="239" t="s">
        <v>2590</v>
      </c>
      <c r="AE532" s="237" t="s">
        <v>2345</v>
      </c>
      <c r="AF532" s="245" t="str">
        <f t="shared" si="33"/>
        <v>Probabilidad</v>
      </c>
      <c r="AG532" s="246" t="s">
        <v>97</v>
      </c>
      <c r="AH532" s="241">
        <f t="shared" si="32"/>
        <v>0.25</v>
      </c>
      <c r="AI532" s="246" t="s">
        <v>98</v>
      </c>
      <c r="AJ532" s="241">
        <f t="shared" si="34"/>
        <v>0.15</v>
      </c>
      <c r="AK532" s="247">
        <f t="shared" si="35"/>
        <v>0.4</v>
      </c>
      <c r="AL532" s="248">
        <f>IFERROR(IF(AF532="Probabilidad",(S532-(+S532*AK532)),IF(AF532="Impacto",S532,"")),"")</f>
        <v>0.48</v>
      </c>
      <c r="AM532" s="248">
        <f>IFERROR(IF(AF532="Impacto",(Y532-(+Y532*AK532)),IF(AF532="Probabilidad",Y532,"")),"")</f>
        <v>0.6</v>
      </c>
      <c r="AN532" s="249" t="s">
        <v>99</v>
      </c>
      <c r="AO532" s="249" t="s">
        <v>766</v>
      </c>
      <c r="AP532" s="249" t="s">
        <v>101</v>
      </c>
      <c r="AQ532" s="487" t="s">
        <v>2645</v>
      </c>
      <c r="AR532" s="462">
        <f>S532</f>
        <v>0.8</v>
      </c>
      <c r="AS532" s="462">
        <f>IF(AL532="","",MIN(AL532:AL536))</f>
        <v>0.20159999999999997</v>
      </c>
      <c r="AT532" s="464" t="str">
        <f>IFERROR(IF(AS532="","",IF(AS532&lt;=0.2,"Muy Baja",IF(AS532&lt;=0.4,"Baja",IF(AS532&lt;=0.6,"Media",IF(AS532&lt;=0.8,"Alta","Muy Alta"))))),"")</f>
        <v>Baja</v>
      </c>
      <c r="AU532" s="462">
        <f>Y532</f>
        <v>0.6</v>
      </c>
      <c r="AV532" s="462">
        <f>IF(AM532="","",MIN(AM532:AM536))</f>
        <v>0.33749999999999997</v>
      </c>
      <c r="AW532" s="464" t="str">
        <f>IFERROR(IF(AV532="","",IF(AV532&lt;=0.2,"Leve",IF(AV532&lt;=0.4,"Menor",IF(AV532&lt;=0.6,"Moderado",IF(AV532&lt;=0.8,"Mayor","Catastrófico"))))),"")</f>
        <v>Menor</v>
      </c>
      <c r="AX532" s="464" t="str">
        <f>AA532</f>
        <v>Alto</v>
      </c>
      <c r="AY532" s="464" t="str">
        <f>IFERROR(IF(OR(AND(AT532="Muy Baja",AW532="Leve"),AND(AT532="Muy Baja",AW532="Menor"),AND(AT532="Baja",AW532="Leve")),"Bajo",IF(OR(AND(AT532="Muy baja",AW532="Moderado"),AND(AT532="Baja",AW532="Menor"),AND(AT532="Baja",AW532="Moderado"),AND(AT532="Media",AW532="Leve"),AND(AT532="Media",AW532="Menor"),AND(AT532="Media",AW532="Moderado"),AND(AT532="Alta",AW532="Leve"),AND(AT532="Alta",AW532="Menor")),"Moderado",IF(OR(AND(AT532="Muy Baja",AW532="Mayor"),AND(AT532="Baja",AW532="Mayor"),AND(AT532="Media",AW532="Mayor"),AND(AT532="Alta",AW532="Moderado"),AND(AT532="Alta",AW532="Mayor"),AND(AT532="Muy Alta",AW532="Leve"),AND(AT532="Muy Alta",AW532="Menor"),AND(AT532="Muy Alta",AW532="Moderado"),AND(AT532="Muy Alta",AW532="Mayor")),"Alto",IF(OR(AND(AT532="Muy Baja",AW532="Catastrófico"),AND(AT532="Baja",AW532="Catastrófico"),AND(AT532="Media",AW532="Catastrófico"),AND(AT532="Alta",AW532="Catastrófico"),AND(AT532="Muy Alta",AW532="Catastrófico")),"Extremo","")))),"")</f>
        <v>Moderado</v>
      </c>
      <c r="AZ532" s="487" t="s">
        <v>105</v>
      </c>
      <c r="BA532" s="738" t="s">
        <v>2660</v>
      </c>
      <c r="BB532" s="486" t="s">
        <v>2661</v>
      </c>
      <c r="BC532" s="486" t="s">
        <v>2571</v>
      </c>
      <c r="BD532" s="408" t="s">
        <v>2648</v>
      </c>
      <c r="BE532" s="492">
        <v>45657</v>
      </c>
      <c r="BF532" s="408" t="s">
        <v>2662</v>
      </c>
      <c r="BG532" s="408" t="s">
        <v>2663</v>
      </c>
      <c r="BH532" s="416" t="s">
        <v>2664</v>
      </c>
      <c r="BI532" s="416"/>
      <c r="BJ532" s="416"/>
      <c r="BK532" s="416"/>
      <c r="BL532" s="416" t="s">
        <v>114</v>
      </c>
      <c r="BM532" s="408" t="s">
        <v>2652</v>
      </c>
      <c r="BN532" s="408" t="s">
        <v>870</v>
      </c>
      <c r="BO532" s="673" t="s">
        <v>870</v>
      </c>
    </row>
    <row r="533" spans="1:67" ht="70.5">
      <c r="A533" s="748"/>
      <c r="B533" s="751"/>
      <c r="C533" s="751"/>
      <c r="D533" s="682"/>
      <c r="E533" s="682"/>
      <c r="F533" s="483"/>
      <c r="G533" s="408"/>
      <c r="H533" s="487"/>
      <c r="I533" s="736"/>
      <c r="J533" s="463"/>
      <c r="K533" s="736"/>
      <c r="L533" s="408"/>
      <c r="M533" s="464"/>
      <c r="N533" s="408"/>
      <c r="O533" s="408"/>
      <c r="P533" s="486"/>
      <c r="Q533" s="411"/>
      <c r="R533" s="487"/>
      <c r="S533" s="455"/>
      <c r="T533" s="487"/>
      <c r="U533" s="455"/>
      <c r="V533" s="487"/>
      <c r="W533" s="455"/>
      <c r="X533" s="458"/>
      <c r="Y533" s="455"/>
      <c r="Z533" s="455"/>
      <c r="AA533" s="464"/>
      <c r="AB533" s="243">
        <v>2</v>
      </c>
      <c r="AC533" s="304" t="s">
        <v>2653</v>
      </c>
      <c r="AD533" s="239" t="s">
        <v>2615</v>
      </c>
      <c r="AE533" s="237" t="s">
        <v>2665</v>
      </c>
      <c r="AF533" s="245" t="str">
        <f t="shared" si="33"/>
        <v>Impacto</v>
      </c>
      <c r="AG533" s="246" t="s">
        <v>294</v>
      </c>
      <c r="AH533" s="241">
        <f t="shared" si="32"/>
        <v>0.1</v>
      </c>
      <c r="AI533" s="246" t="s">
        <v>98</v>
      </c>
      <c r="AJ533" s="241">
        <f t="shared" si="34"/>
        <v>0.15</v>
      </c>
      <c r="AK533" s="247">
        <f t="shared" si="35"/>
        <v>0.25</v>
      </c>
      <c r="AL533" s="248">
        <f>IFERROR(IF(AND(AF532="Probabilidad",AF533="Probabilidad"),(AL532-(+AL532*AK533)),IF(AF533="Probabilidad",(S532-(+S532*AK533)),IF(AF533="Impacto",AL532,""))),"")</f>
        <v>0.48</v>
      </c>
      <c r="AM533" s="248">
        <f>IFERROR(IF(AND(AF532="Impacto",AF533="Impacto"),(AM532-(+AM532*AK533)),IF(AF533="Impacto",(Y532-(Y532*AK533)),IF(AF533="Probabilidad",AM532,""))),"")</f>
        <v>0.44999999999999996</v>
      </c>
      <c r="AN533" s="249" t="s">
        <v>99</v>
      </c>
      <c r="AO533" s="249" t="s">
        <v>766</v>
      </c>
      <c r="AP533" s="249" t="s">
        <v>101</v>
      </c>
      <c r="AQ533" s="487"/>
      <c r="AR533" s="463"/>
      <c r="AS533" s="463"/>
      <c r="AT533" s="464"/>
      <c r="AU533" s="463"/>
      <c r="AV533" s="463"/>
      <c r="AW533" s="464"/>
      <c r="AX533" s="464"/>
      <c r="AY533" s="464"/>
      <c r="AZ533" s="487"/>
      <c r="BA533" s="486"/>
      <c r="BB533" s="486"/>
      <c r="BC533" s="772"/>
      <c r="BD533" s="408"/>
      <c r="BE533" s="408"/>
      <c r="BF533" s="408"/>
      <c r="BG533" s="408"/>
      <c r="BH533" s="416"/>
      <c r="BI533" s="416"/>
      <c r="BJ533" s="416"/>
      <c r="BK533" s="416"/>
      <c r="BL533" s="416"/>
      <c r="BM533" s="408"/>
      <c r="BN533" s="408"/>
      <c r="BO533" s="673"/>
    </row>
    <row r="534" spans="1:67" ht="105">
      <c r="A534" s="748"/>
      <c r="B534" s="751"/>
      <c r="C534" s="751"/>
      <c r="D534" s="682"/>
      <c r="E534" s="682"/>
      <c r="F534" s="483"/>
      <c r="G534" s="408"/>
      <c r="H534" s="487"/>
      <c r="I534" s="736"/>
      <c r="J534" s="463"/>
      <c r="K534" s="736"/>
      <c r="L534" s="408"/>
      <c r="M534" s="464"/>
      <c r="N534" s="408"/>
      <c r="O534" s="408"/>
      <c r="P534" s="486"/>
      <c r="Q534" s="411"/>
      <c r="R534" s="487"/>
      <c r="S534" s="455"/>
      <c r="T534" s="487"/>
      <c r="U534" s="455"/>
      <c r="V534" s="487"/>
      <c r="W534" s="455"/>
      <c r="X534" s="458"/>
      <c r="Y534" s="455"/>
      <c r="Z534" s="455"/>
      <c r="AA534" s="464"/>
      <c r="AB534" s="243">
        <v>3</v>
      </c>
      <c r="AC534" s="322" t="s">
        <v>2666</v>
      </c>
      <c r="AD534" s="239" t="s">
        <v>94</v>
      </c>
      <c r="AE534" s="237" t="s">
        <v>1495</v>
      </c>
      <c r="AF534" s="245" t="str">
        <f t="shared" si="33"/>
        <v>Impacto</v>
      </c>
      <c r="AG534" s="246" t="s">
        <v>294</v>
      </c>
      <c r="AH534" s="241">
        <f t="shared" si="32"/>
        <v>0.1</v>
      </c>
      <c r="AI534" s="246" t="s">
        <v>98</v>
      </c>
      <c r="AJ534" s="241">
        <f t="shared" si="34"/>
        <v>0.15</v>
      </c>
      <c r="AK534" s="247">
        <f t="shared" si="35"/>
        <v>0.25</v>
      </c>
      <c r="AL534" s="248">
        <f>IFERROR(IF(AND(AF533="Probabilidad",AF534="Probabilidad"),(AL533-(+AL533*AK534)),IF(AND(AF533="Impacto",AF534="Probabilidad"),(AL532-(+AL532*AK534)),IF(AF534="Impacto",AL533,""))),"")</f>
        <v>0.48</v>
      </c>
      <c r="AM534" s="248">
        <f>IFERROR(IF(AND(AF533="Impacto",AF534="Impacto"),(AM533-(+AM533*AK534)),IF(AND(AF533="Probabilidad",AF534="Impacto"),(AM532-(+AM532*AK534)),IF(AF534="Probabilidad",AM533,""))),"")</f>
        <v>0.33749999999999997</v>
      </c>
      <c r="AN534" s="249" t="s">
        <v>99</v>
      </c>
      <c r="AO534" s="249" t="s">
        <v>100</v>
      </c>
      <c r="AP534" s="249" t="s">
        <v>101</v>
      </c>
      <c r="AQ534" s="487"/>
      <c r="AR534" s="463"/>
      <c r="AS534" s="463"/>
      <c r="AT534" s="464"/>
      <c r="AU534" s="463"/>
      <c r="AV534" s="463"/>
      <c r="AW534" s="464"/>
      <c r="AX534" s="464"/>
      <c r="AY534" s="464"/>
      <c r="AZ534" s="487"/>
      <c r="BA534" s="486"/>
      <c r="BB534" s="486"/>
      <c r="BC534" s="772"/>
      <c r="BD534" s="408"/>
      <c r="BE534" s="408"/>
      <c r="BF534" s="408"/>
      <c r="BG534" s="408"/>
      <c r="BH534" s="416"/>
      <c r="BI534" s="416"/>
      <c r="BJ534" s="416"/>
      <c r="BK534" s="416"/>
      <c r="BL534" s="416"/>
      <c r="BM534" s="408"/>
      <c r="BN534" s="408"/>
      <c r="BO534" s="673"/>
    </row>
    <row r="535" spans="1:67" ht="135">
      <c r="A535" s="748"/>
      <c r="B535" s="751"/>
      <c r="C535" s="751"/>
      <c r="D535" s="682"/>
      <c r="E535" s="682"/>
      <c r="F535" s="483"/>
      <c r="G535" s="408"/>
      <c r="H535" s="487"/>
      <c r="I535" s="736"/>
      <c r="J535" s="463"/>
      <c r="K535" s="736"/>
      <c r="L535" s="408"/>
      <c r="M535" s="464"/>
      <c r="N535" s="408"/>
      <c r="O535" s="408"/>
      <c r="P535" s="486"/>
      <c r="Q535" s="411"/>
      <c r="R535" s="487"/>
      <c r="S535" s="455"/>
      <c r="T535" s="487"/>
      <c r="U535" s="455"/>
      <c r="V535" s="487"/>
      <c r="W535" s="455"/>
      <c r="X535" s="458"/>
      <c r="Y535" s="455"/>
      <c r="Z535" s="455"/>
      <c r="AA535" s="464"/>
      <c r="AB535" s="243">
        <v>4</v>
      </c>
      <c r="AC535" s="321" t="s">
        <v>2654</v>
      </c>
      <c r="AD535" s="239" t="s">
        <v>359</v>
      </c>
      <c r="AE535" s="237" t="s">
        <v>1486</v>
      </c>
      <c r="AF535" s="245" t="str">
        <f t="shared" si="33"/>
        <v>Probabilidad</v>
      </c>
      <c r="AG535" s="246" t="s">
        <v>250</v>
      </c>
      <c r="AH535" s="241">
        <f t="shared" si="32"/>
        <v>0.15</v>
      </c>
      <c r="AI535" s="246" t="s">
        <v>98</v>
      </c>
      <c r="AJ535" s="241">
        <f t="shared" si="34"/>
        <v>0.15</v>
      </c>
      <c r="AK535" s="247">
        <f t="shared" si="35"/>
        <v>0.3</v>
      </c>
      <c r="AL535" s="248">
        <f>IFERROR(IF(AND(AF534="Probabilidad",AF535="Probabilidad"),(AL534-(+AL534*AK535)),IF(AND(AF534="Impacto",AF535="Probabilidad"),(AL533-(+AL533*AK535)),IF(AF535="Impacto",AL534,""))),"")</f>
        <v>0.33599999999999997</v>
      </c>
      <c r="AM535" s="256">
        <f>IFERROR(IF(AND(AF534="Impacto",AF535="Impacto"),(AM534-(+AM534*AK535)),IF(AND(AF534="Probabilidad",AF535="Impacto"),(AM533-(+AM533*AK535)),IF(AF535="Probabilidad",AM534,""))),"")</f>
        <v>0.33749999999999997</v>
      </c>
      <c r="AN535" s="249" t="s">
        <v>99</v>
      </c>
      <c r="AO535" s="249" t="s">
        <v>766</v>
      </c>
      <c r="AP535" s="249" t="s">
        <v>101</v>
      </c>
      <c r="AQ535" s="487"/>
      <c r="AR535" s="463"/>
      <c r="AS535" s="463"/>
      <c r="AT535" s="464"/>
      <c r="AU535" s="463"/>
      <c r="AV535" s="463"/>
      <c r="AW535" s="464"/>
      <c r="AX535" s="464"/>
      <c r="AY535" s="464"/>
      <c r="AZ535" s="487"/>
      <c r="BA535" s="486"/>
      <c r="BB535" s="486"/>
      <c r="BC535" s="772"/>
      <c r="BD535" s="408"/>
      <c r="BE535" s="408"/>
      <c r="BF535" s="408"/>
      <c r="BG535" s="408"/>
      <c r="BH535" s="416"/>
      <c r="BI535" s="416"/>
      <c r="BJ535" s="416"/>
      <c r="BK535" s="416"/>
      <c r="BL535" s="416"/>
      <c r="BM535" s="408"/>
      <c r="BN535" s="408"/>
      <c r="BO535" s="673"/>
    </row>
    <row r="536" spans="1:67" ht="78.75">
      <c r="A536" s="748"/>
      <c r="B536" s="751"/>
      <c r="C536" s="751"/>
      <c r="D536" s="682"/>
      <c r="E536" s="682"/>
      <c r="F536" s="483"/>
      <c r="G536" s="408"/>
      <c r="H536" s="487"/>
      <c r="I536" s="736"/>
      <c r="J536" s="463"/>
      <c r="K536" s="736"/>
      <c r="L536" s="408"/>
      <c r="M536" s="464"/>
      <c r="N536" s="408"/>
      <c r="O536" s="408"/>
      <c r="P536" s="486"/>
      <c r="Q536" s="411"/>
      <c r="R536" s="487"/>
      <c r="S536" s="455"/>
      <c r="T536" s="487"/>
      <c r="U536" s="455"/>
      <c r="V536" s="487"/>
      <c r="W536" s="455"/>
      <c r="X536" s="458"/>
      <c r="Y536" s="455"/>
      <c r="Z536" s="455"/>
      <c r="AA536" s="464"/>
      <c r="AB536" s="243">
        <v>5</v>
      </c>
      <c r="AC536" s="282" t="s">
        <v>2667</v>
      </c>
      <c r="AD536" s="239" t="s">
        <v>2668</v>
      </c>
      <c r="AE536" s="237" t="s">
        <v>1486</v>
      </c>
      <c r="AF536" s="245" t="str">
        <f t="shared" si="33"/>
        <v>Probabilidad</v>
      </c>
      <c r="AG536" s="246" t="s">
        <v>97</v>
      </c>
      <c r="AH536" s="241">
        <f t="shared" si="32"/>
        <v>0.25</v>
      </c>
      <c r="AI536" s="246" t="s">
        <v>98</v>
      </c>
      <c r="AJ536" s="241">
        <f t="shared" si="34"/>
        <v>0.15</v>
      </c>
      <c r="AK536" s="247">
        <f t="shared" si="35"/>
        <v>0.4</v>
      </c>
      <c r="AL536" s="248">
        <f>IFERROR(IF(AND(AF535="Probabilidad",AF536="Probabilidad"),(AL535-(+AL535*AK536)),IF(AND(AF535="Impacto",AF536="Probabilidad"),(AL534-(+AL534*AK536)),IF(AF536="Impacto",AL535,""))),"")</f>
        <v>0.20159999999999997</v>
      </c>
      <c r="AM536" s="248">
        <f>IFERROR(IF(AND(AF535="Impacto",AF536="Impacto"),(AM535-(+AM535*AK536)),IF(AND(AF535="Probabilidad",AF536="Impacto"),(AM534-(+AM534*AK536)),IF(AF536="Probabilidad",AM535,""))),"")</f>
        <v>0.33749999999999997</v>
      </c>
      <c r="AN536" s="249" t="s">
        <v>1420</v>
      </c>
      <c r="AO536" s="249" t="s">
        <v>100</v>
      </c>
      <c r="AP536" s="249" t="s">
        <v>101</v>
      </c>
      <c r="AQ536" s="487"/>
      <c r="AR536" s="463"/>
      <c r="AS536" s="463"/>
      <c r="AT536" s="464"/>
      <c r="AU536" s="463"/>
      <c r="AV536" s="463"/>
      <c r="AW536" s="464"/>
      <c r="AX536" s="464"/>
      <c r="AY536" s="464"/>
      <c r="AZ536" s="487"/>
      <c r="BA536" s="486"/>
      <c r="BB536" s="486"/>
      <c r="BC536" s="772"/>
      <c r="BD536" s="408"/>
      <c r="BE536" s="408"/>
      <c r="BF536" s="408"/>
      <c r="BG536" s="408"/>
      <c r="BH536" s="416"/>
      <c r="BI536" s="416"/>
      <c r="BJ536" s="416"/>
      <c r="BK536" s="416"/>
      <c r="BL536" s="416"/>
      <c r="BM536" s="408"/>
      <c r="BN536" s="408"/>
      <c r="BO536" s="673"/>
    </row>
    <row r="537" spans="1:67" ht="210">
      <c r="A537" s="748"/>
      <c r="B537" s="751"/>
      <c r="C537" s="751"/>
      <c r="D537" s="232" t="s">
        <v>1470</v>
      </c>
      <c r="E537" s="232" t="s">
        <v>822</v>
      </c>
      <c r="F537" s="233">
        <v>9</v>
      </c>
      <c r="G537" s="237" t="s">
        <v>2669</v>
      </c>
      <c r="H537" s="235" t="s">
        <v>1561</v>
      </c>
      <c r="I537" s="236" t="s">
        <v>1473</v>
      </c>
      <c r="J537" s="250" t="s">
        <v>2670</v>
      </c>
      <c r="K537" s="236" t="s">
        <v>192</v>
      </c>
      <c r="L537" s="237" t="s">
        <v>349</v>
      </c>
      <c r="M537" s="242" t="s">
        <v>1475</v>
      </c>
      <c r="N537" s="237" t="s">
        <v>2671</v>
      </c>
      <c r="O537" s="237" t="s">
        <v>2672</v>
      </c>
      <c r="P537" s="239" t="s">
        <v>114</v>
      </c>
      <c r="Q537" s="240" t="s">
        <v>114</v>
      </c>
      <c r="R537" s="235" t="s">
        <v>129</v>
      </c>
      <c r="S537" s="241">
        <f>IF(R537="Muy Alta",100%,IF(R537="Alta",80%,IF(R537="Media",60%,IF(R537="Baja",40%,IF(R537="Muy Baja",20%,"")))))</f>
        <v>0.4</v>
      </c>
      <c r="T537" s="235" t="s">
        <v>125</v>
      </c>
      <c r="U537" s="241">
        <f>IF(T537="Catastrófico",100%,IF(T537="Mayor",80%,IF(T537="Moderado",60%,IF(T537="Menor",40%,IF(T537="Leve",20%,"")))))</f>
        <v>0.2</v>
      </c>
      <c r="V537" s="235" t="s">
        <v>130</v>
      </c>
      <c r="W537" s="241">
        <f>IF(V537="Catastrófico",100%,IF(V537="Mayor",80%,IF(V537="Moderado",60%,IF(V537="Menor",40%,IF(V537="Leve",20%,"")))))</f>
        <v>0.6</v>
      </c>
      <c r="X537" s="238" t="str">
        <f>IF(Y537=100%,"Catastrófico",IF(Y537=80%,"Mayor",IF(Y537=60%,"Moderado",IF(Y537=40%,"Menor",IF(Y537=20%,"Leve","")))))</f>
        <v>Moderado</v>
      </c>
      <c r="Y537" s="241">
        <f>IF(AND(U537="",W537=""),"",MAX(U537,W537))</f>
        <v>0.6</v>
      </c>
      <c r="Z537" s="241" t="str">
        <f>CONCATENATE(R537,X537)</f>
        <v>BajaModerado</v>
      </c>
      <c r="AA537" s="242" t="str">
        <f>IF(Z537="Muy AltaLeve","Alto",IF(Z537="Muy AltaMenor","Alto",IF(Z537="Muy AltaModerado","Alto",IF(Z537="Muy AltaMayor","Alto",IF(Z537="Muy AltaCatastrófico","Extremo",IF(Z537="AltaLeve","Moderado",IF(Z537="AltaMenor","Moderado",IF(Z537="AltaModerado","Alto",IF(Z537="AltaMayor","Alto",IF(Z537="AltaCatastrófico","Extremo",IF(Z537="MediaLeve","Moderado",IF(Z537="MediaMenor","Moderado",IF(Z537="MediaModerado","Moderado",IF(Z537="MediaMayor","Alto",IF(Z537="MediaCatastrófico","Extremo",IF(Z537="BajaLeve","Bajo",IF(Z537="BajaMenor","Moderado",IF(Z537="BajaModerado","Moderado",IF(Z537="BajaMayor","Alto",IF(Z537="BajaCatastrófico","Extremo",IF(Z537="Muy BajaLeve","Bajo",IF(Z537="Muy BajaMenor","Bajo",IF(Z537="Muy BajaModerado","Moderado",IF(Z537="Muy BajaMayor","Alto",IF(Z537="Muy BajaCatastrófico","Extremo","")))))))))))))))))))))))))</f>
        <v>Moderado</v>
      </c>
      <c r="AB537" s="243">
        <v>1</v>
      </c>
      <c r="AC537" s="304" t="s">
        <v>2599</v>
      </c>
      <c r="AD537" s="239" t="s">
        <v>2673</v>
      </c>
      <c r="AE537" s="237" t="s">
        <v>1486</v>
      </c>
      <c r="AF537" s="245" t="str">
        <f t="shared" si="33"/>
        <v>Probabilidad</v>
      </c>
      <c r="AG537" s="246" t="s">
        <v>250</v>
      </c>
      <c r="AH537" s="241">
        <f t="shared" si="32"/>
        <v>0.15</v>
      </c>
      <c r="AI537" s="246" t="s">
        <v>98</v>
      </c>
      <c r="AJ537" s="241">
        <f t="shared" si="34"/>
        <v>0.15</v>
      </c>
      <c r="AK537" s="247">
        <f t="shared" si="35"/>
        <v>0.3</v>
      </c>
      <c r="AL537" s="248">
        <f>IFERROR(IF(AF537="Probabilidad",(S537-(+S537*AK537)),IF(AF537="Impacto",S537,"")),"")</f>
        <v>0.28000000000000003</v>
      </c>
      <c r="AM537" s="248">
        <f>IFERROR(IF(AF537="Impacto",(Y537-(+Y537*AK537)),IF(AF537="Probabilidad",Y537,"")),"")</f>
        <v>0.6</v>
      </c>
      <c r="AN537" s="249" t="s">
        <v>99</v>
      </c>
      <c r="AO537" s="249" t="s">
        <v>100</v>
      </c>
      <c r="AP537" s="249" t="s">
        <v>101</v>
      </c>
      <c r="AQ537" s="235" t="s">
        <v>2674</v>
      </c>
      <c r="AR537" s="247">
        <f>S537</f>
        <v>0.4</v>
      </c>
      <c r="AS537" s="247">
        <f>IF(AL537="","",MIN(AL537:AL537))</f>
        <v>0.28000000000000003</v>
      </c>
      <c r="AT537" s="242" t="str">
        <f>IFERROR(IF(AS537="","",IF(AS537&lt;=0.2,"Muy Baja",IF(AS537&lt;=0.4,"Baja",IF(AS537&lt;=0.6,"Media",IF(AS537&lt;=0.8,"Alta","Muy Alta"))))),"")</f>
        <v>Baja</v>
      </c>
      <c r="AU537" s="247">
        <f>Y537</f>
        <v>0.6</v>
      </c>
      <c r="AV537" s="247">
        <f>IF(AM537="","",MIN(AM537:AM537))</f>
        <v>0.6</v>
      </c>
      <c r="AW537" s="242" t="str">
        <f>IFERROR(IF(AV537="","",IF(AV537&lt;=0.2,"Leve",IF(AV537&lt;=0.4,"Menor",IF(AV537&lt;=0.6,"Moderado",IF(AV537&lt;=0.8,"Mayor","Catastrófico"))))),"")</f>
        <v>Moderado</v>
      </c>
      <c r="AX537" s="242" t="str">
        <f>AA537</f>
        <v>Moderado</v>
      </c>
      <c r="AY537" s="242" t="str">
        <f>IFERROR(IF(OR(AND(AT537="Muy Baja",AW537="Leve"),AND(AT537="Muy Baja",AW537="Menor"),AND(AT537="Baja",AW537="Leve")),"Bajo",IF(OR(AND(AT537="Muy baja",AW537="Moderado"),AND(AT537="Baja",AW537="Menor"),AND(AT537="Baja",AW537="Moderado"),AND(AT537="Media",AW537="Leve"),AND(AT537="Media",AW537="Menor"),AND(AT537="Media",AW537="Moderado"),AND(AT537="Alta",AW537="Leve"),AND(AT537="Alta",AW537="Menor")),"Moderado",IF(OR(AND(AT537="Muy Baja",AW537="Mayor"),AND(AT537="Baja",AW537="Mayor"),AND(AT537="Media",AW537="Mayor"),AND(AT537="Alta",AW537="Moderado"),AND(AT537="Alta",AW537="Mayor"),AND(AT537="Muy Alta",AW537="Leve"),AND(AT537="Muy Alta",AW537="Menor"),AND(AT537="Muy Alta",AW537="Moderado"),AND(AT537="Muy Alta",AW537="Mayor")),"Alto",IF(OR(AND(AT537="Muy Baja",AW537="Catastrófico"),AND(AT537="Baja",AW537="Catastrófico"),AND(AT537="Media",AW537="Catastrófico"),AND(AT537="Alta",AW537="Catastrófico"),AND(AT537="Muy Alta",AW537="Catastrófico")),"Extremo","")))),"")</f>
        <v>Moderado</v>
      </c>
      <c r="AZ537" s="235" t="s">
        <v>105</v>
      </c>
      <c r="BA537" s="239" t="s">
        <v>2675</v>
      </c>
      <c r="BB537" s="239" t="s">
        <v>2676</v>
      </c>
      <c r="BC537" s="239" t="s">
        <v>1561</v>
      </c>
      <c r="BD537" s="237" t="s">
        <v>2677</v>
      </c>
      <c r="BE537" s="261">
        <v>45657</v>
      </c>
      <c r="BF537" s="237" t="s">
        <v>2678</v>
      </c>
      <c r="BG537" s="237" t="s">
        <v>2679</v>
      </c>
      <c r="BH537" s="254" t="s">
        <v>2680</v>
      </c>
      <c r="BI537" s="254"/>
      <c r="BJ537" s="254"/>
      <c r="BK537" s="254"/>
      <c r="BL537" s="254" t="s">
        <v>114</v>
      </c>
      <c r="BM537" s="237" t="s">
        <v>2652</v>
      </c>
      <c r="BN537" s="237" t="s">
        <v>870</v>
      </c>
      <c r="BO537" s="198" t="s">
        <v>870</v>
      </c>
    </row>
    <row r="538" spans="1:67" ht="135">
      <c r="A538" s="748"/>
      <c r="B538" s="751"/>
      <c r="C538" s="751"/>
      <c r="D538" s="682" t="s">
        <v>1470</v>
      </c>
      <c r="E538" s="682" t="s">
        <v>822</v>
      </c>
      <c r="F538" s="483">
        <v>10</v>
      </c>
      <c r="G538" s="408" t="s">
        <v>2669</v>
      </c>
      <c r="H538" s="487" t="s">
        <v>1561</v>
      </c>
      <c r="I538" s="736" t="s">
        <v>1487</v>
      </c>
      <c r="J538" s="463" t="s">
        <v>2681</v>
      </c>
      <c r="K538" s="736" t="s">
        <v>192</v>
      </c>
      <c r="L538" s="408" t="s">
        <v>349</v>
      </c>
      <c r="M538" s="464" t="s">
        <v>1475</v>
      </c>
      <c r="N538" s="408" t="s">
        <v>2682</v>
      </c>
      <c r="O538" s="408" t="s">
        <v>2683</v>
      </c>
      <c r="P538" s="486" t="s">
        <v>114</v>
      </c>
      <c r="Q538" s="411" t="s">
        <v>114</v>
      </c>
      <c r="R538" s="487" t="s">
        <v>103</v>
      </c>
      <c r="S538" s="455">
        <f>IF(R538="Muy Alta",100%,IF(R538="Alta",80%,IF(R538="Media",60%,IF(R538="Baja",40%,IF(R538="Muy Baja",20%,"")))))</f>
        <v>0.2</v>
      </c>
      <c r="T538" s="487"/>
      <c r="U538" s="455" t="str">
        <f>IF(T538="Catastrófico",100%,IF(T538="Mayor",80%,IF(T538="Moderado",60%,IF(T538="Menor",40%,IF(T538="Leve",20%,"")))))</f>
        <v/>
      </c>
      <c r="V538" s="487" t="s">
        <v>125</v>
      </c>
      <c r="W538" s="455">
        <f>IF(V538="Catastrófico",100%,IF(V538="Mayor",80%,IF(V538="Moderado",60%,IF(V538="Menor",40%,IF(V538="Leve",20%,"")))))</f>
        <v>0.2</v>
      </c>
      <c r="X538" s="458" t="str">
        <f>IF(Y538=100%,"Catastrófico",IF(Y538=80%,"Mayor",IF(Y538=60%,"Moderado",IF(Y538=40%,"Menor",IF(Y538=20%,"Leve","")))))</f>
        <v>Leve</v>
      </c>
      <c r="Y538" s="455">
        <f>IF(AND(U538="",W538=""),"",MAX(U538,W538))</f>
        <v>0.2</v>
      </c>
      <c r="Z538" s="455" t="str">
        <f>CONCATENATE(R538,X538)</f>
        <v>Muy BajaLeve</v>
      </c>
      <c r="AA538" s="464" t="str">
        <f>IF(Z538="Muy AltaLeve","Alto",IF(Z538="Muy AltaMenor","Alto",IF(Z538="Muy AltaModerado","Alto",IF(Z538="Muy AltaMayor","Alto",IF(Z538="Muy AltaCatastrófico","Extremo",IF(Z538="AltaLeve","Moderado",IF(Z538="AltaMenor","Moderado",IF(Z538="AltaModerado","Alto",IF(Z538="AltaMayor","Alto",IF(Z538="AltaCatastrófico","Extremo",IF(Z538="MediaLeve","Moderado",IF(Z538="MediaMenor","Moderado",IF(Z538="MediaModerado","Moderado",IF(Z538="MediaMayor","Alto",IF(Z538="MediaCatastrófico","Extremo",IF(Z538="BajaLeve","Bajo",IF(Z538="BajaMenor","Moderado",IF(Z538="BajaModerado","Moderado",IF(Z538="BajaMayor","Alto",IF(Z538="BajaCatastrófico","Extremo",IF(Z538="Muy BajaLeve","Bajo",IF(Z538="Muy BajaMenor","Bajo",IF(Z538="Muy BajaModerado","Moderado",IF(Z538="Muy BajaMayor","Alto",IF(Z538="Muy BajaCatastrófico","Extremo","")))))))))))))))))))))))))</f>
        <v>Bajo</v>
      </c>
      <c r="AB538" s="243">
        <v>1</v>
      </c>
      <c r="AC538" s="304" t="s">
        <v>2599</v>
      </c>
      <c r="AD538" s="239" t="s">
        <v>754</v>
      </c>
      <c r="AE538" s="237" t="s">
        <v>1486</v>
      </c>
      <c r="AF538" s="245" t="str">
        <f t="shared" si="33"/>
        <v>Probabilidad</v>
      </c>
      <c r="AG538" s="246" t="s">
        <v>250</v>
      </c>
      <c r="AH538" s="241">
        <f t="shared" si="32"/>
        <v>0.15</v>
      </c>
      <c r="AI538" s="246" t="s">
        <v>98</v>
      </c>
      <c r="AJ538" s="241">
        <f t="shared" si="34"/>
        <v>0.15</v>
      </c>
      <c r="AK538" s="247">
        <f t="shared" si="35"/>
        <v>0.3</v>
      </c>
      <c r="AL538" s="248">
        <f>IFERROR(IF(AF538="Probabilidad",(S538-(+S538*AK538)),IF(AF538="Impacto",S538,"")),"")</f>
        <v>0.14000000000000001</v>
      </c>
      <c r="AM538" s="248">
        <f>IFERROR(IF(AF538="Impacto",(Y538-(+Y538*AK538)),IF(AF538="Probabilidad",Y538,"")),"")</f>
        <v>0.2</v>
      </c>
      <c r="AN538" s="249" t="s">
        <v>99</v>
      </c>
      <c r="AO538" s="249" t="s">
        <v>100</v>
      </c>
      <c r="AP538" s="249" t="s">
        <v>101</v>
      </c>
      <c r="AQ538" s="487" t="s">
        <v>2674</v>
      </c>
      <c r="AR538" s="462">
        <f>S538</f>
        <v>0.2</v>
      </c>
      <c r="AS538" s="462">
        <f>IF(AL538="","",MIN(AL538:AL539))</f>
        <v>8.4000000000000005E-2</v>
      </c>
      <c r="AT538" s="464" t="str">
        <f>IFERROR(IF(AS538="","",IF(AS538&lt;=0.2,"Muy Baja",IF(AS538&lt;=0.4,"Baja",IF(AS538&lt;=0.6,"Media",IF(AS538&lt;=0.8,"Alta","Muy Alta"))))),"")</f>
        <v>Muy Baja</v>
      </c>
      <c r="AU538" s="462">
        <f>Y538</f>
        <v>0.2</v>
      </c>
      <c r="AV538" s="462">
        <f>IF(AM538="","",MIN(AM538:AM539))</f>
        <v>0.2</v>
      </c>
      <c r="AW538" s="464" t="str">
        <f>IFERROR(IF(AV538="","",IF(AV538&lt;=0.2,"Leve",IF(AV538&lt;=0.4,"Menor",IF(AV538&lt;=0.6,"Moderado",IF(AV538&lt;=0.8,"Mayor","Catastrófico"))))),"")</f>
        <v>Leve</v>
      </c>
      <c r="AX538" s="464" t="str">
        <f>AA538</f>
        <v>Bajo</v>
      </c>
      <c r="AY538" s="464" t="str">
        <f>IFERROR(IF(OR(AND(AT538="Muy Baja",AW538="Leve"),AND(AT538="Muy Baja",AW538="Menor"),AND(AT538="Baja",AW538="Leve")),"Bajo",IF(OR(AND(AT538="Muy baja",AW538="Moderado"),AND(AT538="Baja",AW538="Menor"),AND(AT538="Baja",AW538="Moderado"),AND(AT538="Media",AW538="Leve"),AND(AT538="Media",AW538="Menor"),AND(AT538="Media",AW538="Moderado"),AND(AT538="Alta",AW538="Leve"),AND(AT538="Alta",AW538="Menor")),"Moderado",IF(OR(AND(AT538="Muy Baja",AW538="Mayor"),AND(AT538="Baja",AW538="Mayor"),AND(AT538="Media",AW538="Mayor"),AND(AT538="Alta",AW538="Moderado"),AND(AT538="Alta",AW538="Mayor"),AND(AT538="Muy Alta",AW538="Leve"),AND(AT538="Muy Alta",AW538="Menor"),AND(AT538="Muy Alta",AW538="Moderado"),AND(AT538="Muy Alta",AW538="Mayor")),"Alto",IF(OR(AND(AT538="Muy Baja",AW538="Catastrófico"),AND(AT538="Baja",AW538="Catastrófico"),AND(AT538="Media",AW538="Catastrófico"),AND(AT538="Alta",AW538="Catastrófico"),AND(AT538="Muy Alta",AW538="Catastrófico")),"Extremo","")))),"")</f>
        <v>Bajo</v>
      </c>
      <c r="AZ538" s="487" t="s">
        <v>132</v>
      </c>
      <c r="BA538" s="486" t="s">
        <v>114</v>
      </c>
      <c r="BB538" s="486" t="s">
        <v>114</v>
      </c>
      <c r="BC538" s="486" t="s">
        <v>114</v>
      </c>
      <c r="BD538" s="486" t="s">
        <v>114</v>
      </c>
      <c r="BE538" s="486" t="s">
        <v>114</v>
      </c>
      <c r="BF538" s="408"/>
      <c r="BG538" s="408"/>
      <c r="BH538" s="416" t="s">
        <v>114</v>
      </c>
      <c r="BI538" s="416"/>
      <c r="BJ538" s="416"/>
      <c r="BK538" s="416"/>
      <c r="BL538" s="416" t="s">
        <v>114</v>
      </c>
      <c r="BM538" s="408" t="s">
        <v>2652</v>
      </c>
      <c r="BN538" s="408" t="s">
        <v>870</v>
      </c>
      <c r="BO538" s="673" t="s">
        <v>870</v>
      </c>
    </row>
    <row r="539" spans="1:67" ht="75">
      <c r="A539" s="748"/>
      <c r="B539" s="751"/>
      <c r="C539" s="751"/>
      <c r="D539" s="682"/>
      <c r="E539" s="682"/>
      <c r="F539" s="483"/>
      <c r="G539" s="408"/>
      <c r="H539" s="487"/>
      <c r="I539" s="736"/>
      <c r="J539" s="463"/>
      <c r="K539" s="736"/>
      <c r="L539" s="408"/>
      <c r="M539" s="464"/>
      <c r="N539" s="408"/>
      <c r="O539" s="408"/>
      <c r="P539" s="486"/>
      <c r="Q539" s="411"/>
      <c r="R539" s="487"/>
      <c r="S539" s="455"/>
      <c r="T539" s="487"/>
      <c r="U539" s="455"/>
      <c r="V539" s="487"/>
      <c r="W539" s="455"/>
      <c r="X539" s="458"/>
      <c r="Y539" s="455"/>
      <c r="Z539" s="455"/>
      <c r="AA539" s="464"/>
      <c r="AB539" s="243">
        <v>2</v>
      </c>
      <c r="AC539" s="304" t="s">
        <v>1574</v>
      </c>
      <c r="AD539" s="239" t="s">
        <v>94</v>
      </c>
      <c r="AE539" s="237" t="s">
        <v>1619</v>
      </c>
      <c r="AF539" s="245" t="str">
        <f t="shared" si="33"/>
        <v>Probabilidad</v>
      </c>
      <c r="AG539" s="246" t="s">
        <v>97</v>
      </c>
      <c r="AH539" s="241">
        <f t="shared" si="32"/>
        <v>0.25</v>
      </c>
      <c r="AI539" s="246" t="s">
        <v>98</v>
      </c>
      <c r="AJ539" s="241">
        <f t="shared" si="34"/>
        <v>0.15</v>
      </c>
      <c r="AK539" s="247">
        <f t="shared" si="35"/>
        <v>0.4</v>
      </c>
      <c r="AL539" s="248">
        <f>IFERROR(IF(AND(AF538="Probabilidad",AF539="Probabilidad"),(AL538-(+AL538*AK539)),IF(AF539="Probabilidad",(S538-(+S538*AK539)),IF(AF539="Impacto",AL538,""))),"")</f>
        <v>8.4000000000000005E-2</v>
      </c>
      <c r="AM539" s="248">
        <f>IFERROR(IF(AND(AF538="Impacto",AF539="Impacto"),(AM538-(+AM538*AK539)),IF(AF539="Impacto",(Y538-(Y538*AK539)),IF(AF539="Probabilidad",AM538,""))),"")</f>
        <v>0.2</v>
      </c>
      <c r="AN539" s="249" t="s">
        <v>99</v>
      </c>
      <c r="AO539" s="249" t="s">
        <v>766</v>
      </c>
      <c r="AP539" s="249" t="s">
        <v>101</v>
      </c>
      <c r="AQ539" s="487"/>
      <c r="AR539" s="463"/>
      <c r="AS539" s="463"/>
      <c r="AT539" s="464"/>
      <c r="AU539" s="463"/>
      <c r="AV539" s="463"/>
      <c r="AW539" s="464"/>
      <c r="AX539" s="464"/>
      <c r="AY539" s="464"/>
      <c r="AZ539" s="487"/>
      <c r="BA539" s="486"/>
      <c r="BB539" s="486"/>
      <c r="BC539" s="486"/>
      <c r="BD539" s="486"/>
      <c r="BE539" s="486"/>
      <c r="BF539" s="408"/>
      <c r="BG539" s="408"/>
      <c r="BH539" s="416"/>
      <c r="BI539" s="416"/>
      <c r="BJ539" s="416"/>
      <c r="BK539" s="416"/>
      <c r="BL539" s="416"/>
      <c r="BM539" s="408"/>
      <c r="BN539" s="408"/>
      <c r="BO539" s="673"/>
    </row>
    <row r="540" spans="1:67" ht="135">
      <c r="A540" s="748"/>
      <c r="B540" s="751"/>
      <c r="C540" s="751"/>
      <c r="D540" s="682" t="s">
        <v>1470</v>
      </c>
      <c r="E540" s="682" t="s">
        <v>822</v>
      </c>
      <c r="F540" s="483">
        <v>11</v>
      </c>
      <c r="G540" s="408" t="s">
        <v>2684</v>
      </c>
      <c r="H540" s="487" t="s">
        <v>1894</v>
      </c>
      <c r="I540" s="736" t="s">
        <v>1473</v>
      </c>
      <c r="J540" s="463" t="s">
        <v>2685</v>
      </c>
      <c r="K540" s="736" t="s">
        <v>192</v>
      </c>
      <c r="L540" s="408" t="s">
        <v>408</v>
      </c>
      <c r="M540" s="464" t="s">
        <v>1475</v>
      </c>
      <c r="N540" s="408" t="s">
        <v>2686</v>
      </c>
      <c r="O540" s="408" t="s">
        <v>2579</v>
      </c>
      <c r="P540" s="486" t="s">
        <v>114</v>
      </c>
      <c r="Q540" s="411" t="s">
        <v>114</v>
      </c>
      <c r="R540" s="487" t="s">
        <v>233</v>
      </c>
      <c r="S540" s="455">
        <f>IF(R540="Muy Alta",100%,IF(R540="Alta",80%,IF(R540="Media",60%,IF(R540="Baja",40%,IF(R540="Muy Baja",20%,"")))))</f>
        <v>0.8</v>
      </c>
      <c r="T540" s="487" t="s">
        <v>125</v>
      </c>
      <c r="U540" s="455">
        <f>IF(T540="Catastrófico",100%,IF(T540="Mayor",80%,IF(T540="Moderado",60%,IF(T540="Menor",40%,IF(T540="Leve",20%,"")))))</f>
        <v>0.2</v>
      </c>
      <c r="V540" s="487" t="s">
        <v>92</v>
      </c>
      <c r="W540" s="455">
        <f>IF(V540="Catastrófico",100%,IF(V540="Mayor",80%,IF(V540="Moderado",60%,IF(V540="Menor",40%,IF(V540="Leve",20%,"")))))</f>
        <v>0.8</v>
      </c>
      <c r="X540" s="458" t="str">
        <f>IF(Y540=100%,"Catastrófico",IF(Y540=80%,"Mayor",IF(Y540=60%,"Moderado",IF(Y540=40%,"Menor",IF(Y540=20%,"Leve","")))))</f>
        <v>Mayor</v>
      </c>
      <c r="Y540" s="455">
        <f>IF(AND(U540="",W540=""),"",MAX(U540,W540))</f>
        <v>0.8</v>
      </c>
      <c r="Z540" s="455" t="str">
        <f>CONCATENATE(R540,X540)</f>
        <v>AltaMayor</v>
      </c>
      <c r="AA540" s="464" t="str">
        <f>IF(Z540="Muy AltaLeve","Alto",IF(Z540="Muy AltaMenor","Alto",IF(Z540="Muy AltaModerado","Alto",IF(Z540="Muy AltaMayor","Alto",IF(Z540="Muy AltaCatastrófico","Extremo",IF(Z540="AltaLeve","Moderado",IF(Z540="AltaMenor","Moderado",IF(Z540="AltaModerado","Alto",IF(Z540="AltaMayor","Alto",IF(Z540="AltaCatastrófico","Extremo",IF(Z540="MediaLeve","Moderado",IF(Z540="MediaMenor","Moderado",IF(Z540="MediaModerado","Moderado",IF(Z540="MediaMayor","Alto",IF(Z540="MediaCatastrófico","Extremo",IF(Z540="BajaLeve","Bajo",IF(Z540="BajaMenor","Moderado",IF(Z540="BajaModerado","Moderado",IF(Z540="BajaMayor","Alto",IF(Z540="BajaCatastrófico","Extremo",IF(Z540="Muy BajaLeve","Bajo",IF(Z540="Muy BajaMenor","Bajo",IF(Z540="Muy BajaModerado","Moderado",IF(Z540="Muy BajaMayor","Alto",IF(Z540="Muy BajaCatastrófico","Extremo","")))))))))))))))))))))))))</f>
        <v>Alto</v>
      </c>
      <c r="AB540" s="243">
        <v>1</v>
      </c>
      <c r="AC540" s="304" t="s">
        <v>2687</v>
      </c>
      <c r="AD540" s="239" t="s">
        <v>2688</v>
      </c>
      <c r="AE540" s="323" t="s">
        <v>1654</v>
      </c>
      <c r="AF540" s="245" t="str">
        <f t="shared" si="33"/>
        <v>Probabilidad</v>
      </c>
      <c r="AG540" s="246" t="s">
        <v>250</v>
      </c>
      <c r="AH540" s="241">
        <f t="shared" si="32"/>
        <v>0.15</v>
      </c>
      <c r="AI540" s="246" t="s">
        <v>98</v>
      </c>
      <c r="AJ540" s="241">
        <f t="shared" si="34"/>
        <v>0.15</v>
      </c>
      <c r="AK540" s="247">
        <f t="shared" si="35"/>
        <v>0.3</v>
      </c>
      <c r="AL540" s="248">
        <f>IFERROR(IF(AF540="Probabilidad",(S540-(+S540*AK540)),IF(AF540="Impacto",S540,"")),"")</f>
        <v>0.56000000000000005</v>
      </c>
      <c r="AM540" s="248">
        <f>IFERROR(IF(AF540="Impacto",(Y540-(+Y540*AK540)),IF(AF540="Probabilidad",Y540,"")),"")</f>
        <v>0.8</v>
      </c>
      <c r="AN540" s="249" t="s">
        <v>99</v>
      </c>
      <c r="AO540" s="249" t="s">
        <v>766</v>
      </c>
      <c r="AP540" s="249" t="s">
        <v>101</v>
      </c>
      <c r="AQ540" s="487" t="s">
        <v>2689</v>
      </c>
      <c r="AR540" s="462">
        <f>S540</f>
        <v>0.8</v>
      </c>
      <c r="AS540" s="462">
        <f>IF(AL540="","",MIN(AL540:AL541))</f>
        <v>0.33600000000000002</v>
      </c>
      <c r="AT540" s="464" t="str">
        <f>IFERROR(IF(AS540="","",IF(AS540&lt;=0.2,"Muy Baja",IF(AS540&lt;=0.4,"Baja",IF(AS540&lt;=0.6,"Media",IF(AS540&lt;=0.8,"Alta","Muy Alta"))))),"")</f>
        <v>Baja</v>
      </c>
      <c r="AU540" s="462">
        <f>Y540</f>
        <v>0.8</v>
      </c>
      <c r="AV540" s="462">
        <f>IF(AM540="","",MIN(AM540:AM541))</f>
        <v>0.8</v>
      </c>
      <c r="AW540" s="464" t="str">
        <f>IFERROR(IF(AV540="","",IF(AV540&lt;=0.2,"Leve",IF(AV540&lt;=0.4,"Menor",IF(AV540&lt;=0.6,"Moderado",IF(AV540&lt;=0.8,"Mayor","Catastrófico"))))),"")</f>
        <v>Mayor</v>
      </c>
      <c r="AX540" s="464" t="str">
        <f>AA540</f>
        <v>Alto</v>
      </c>
      <c r="AY540" s="464" t="str">
        <f>IFERROR(IF(OR(AND(AT540="Muy Baja",AW540="Leve"),AND(AT540="Muy Baja",AW540="Menor"),AND(AT540="Baja",AW540="Leve")),"Bajo",IF(OR(AND(AT540="Muy baja",AW540="Moderado"),AND(AT540="Baja",AW540="Menor"),AND(AT540="Baja",AW540="Moderado"),AND(AT540="Media",AW540="Leve"),AND(AT540="Media",AW540="Menor"),AND(AT540="Media",AW540="Moderado"),AND(AT540="Alta",AW540="Leve"),AND(AT540="Alta",AW540="Menor")),"Moderado",IF(OR(AND(AT540="Muy Baja",AW540="Mayor"),AND(AT540="Baja",AW540="Mayor"),AND(AT540="Media",AW540="Mayor"),AND(AT540="Alta",AW540="Moderado"),AND(AT540="Alta",AW540="Mayor"),AND(AT540="Muy Alta",AW540="Leve"),AND(AT540="Muy Alta",AW540="Menor"),AND(AT540="Muy Alta",AW540="Moderado"),AND(AT540="Muy Alta",AW540="Mayor")),"Alto",IF(OR(AND(AT540="Muy Baja",AW540="Catastrófico"),AND(AT540="Baja",AW540="Catastrófico"),AND(AT540="Media",AW540="Catastrófico"),AND(AT540="Alta",AW540="Catastrófico"),AND(AT540="Muy Alta",AW540="Catastrófico")),"Extremo","")))),"")</f>
        <v>Alto</v>
      </c>
      <c r="AZ540" s="487" t="s">
        <v>105</v>
      </c>
      <c r="BA540" s="486" t="s">
        <v>2690</v>
      </c>
      <c r="BB540" s="486" t="s">
        <v>2691</v>
      </c>
      <c r="BC540" s="486" t="s">
        <v>2692</v>
      </c>
      <c r="BD540" s="408" t="s">
        <v>2585</v>
      </c>
      <c r="BE540" s="492">
        <v>45657</v>
      </c>
      <c r="BF540" s="408" t="s">
        <v>2586</v>
      </c>
      <c r="BG540" s="408" t="s">
        <v>2610</v>
      </c>
      <c r="BH540" s="416" t="s">
        <v>2693</v>
      </c>
      <c r="BI540" s="416"/>
      <c r="BJ540" s="416"/>
      <c r="BK540" s="416"/>
      <c r="BL540" s="416" t="s">
        <v>114</v>
      </c>
      <c r="BM540" s="408" t="s">
        <v>616</v>
      </c>
      <c r="BN540" s="408" t="s">
        <v>870</v>
      </c>
      <c r="BO540" s="673" t="s">
        <v>870</v>
      </c>
    </row>
    <row r="541" spans="1:67" ht="135">
      <c r="A541" s="748"/>
      <c r="B541" s="751"/>
      <c r="C541" s="751"/>
      <c r="D541" s="682"/>
      <c r="E541" s="682"/>
      <c r="F541" s="483"/>
      <c r="G541" s="408"/>
      <c r="H541" s="487"/>
      <c r="I541" s="736"/>
      <c r="J541" s="463"/>
      <c r="K541" s="736"/>
      <c r="L541" s="408"/>
      <c r="M541" s="464"/>
      <c r="N541" s="408"/>
      <c r="O541" s="408"/>
      <c r="P541" s="486"/>
      <c r="Q541" s="411"/>
      <c r="R541" s="487"/>
      <c r="S541" s="455"/>
      <c r="T541" s="487"/>
      <c r="U541" s="455"/>
      <c r="V541" s="487"/>
      <c r="W541" s="455"/>
      <c r="X541" s="458"/>
      <c r="Y541" s="455"/>
      <c r="Z541" s="455"/>
      <c r="AA541" s="464"/>
      <c r="AB541" s="243">
        <v>2</v>
      </c>
      <c r="AC541" s="304" t="s">
        <v>2599</v>
      </c>
      <c r="AD541" s="239" t="s">
        <v>2590</v>
      </c>
      <c r="AE541" s="324" t="s">
        <v>1486</v>
      </c>
      <c r="AF541" s="245" t="str">
        <f t="shared" si="33"/>
        <v>Probabilidad</v>
      </c>
      <c r="AG541" s="246" t="s">
        <v>97</v>
      </c>
      <c r="AH541" s="241">
        <f t="shared" si="32"/>
        <v>0.25</v>
      </c>
      <c r="AI541" s="246" t="s">
        <v>98</v>
      </c>
      <c r="AJ541" s="241">
        <f t="shared" si="34"/>
        <v>0.15</v>
      </c>
      <c r="AK541" s="247">
        <f t="shared" si="35"/>
        <v>0.4</v>
      </c>
      <c r="AL541" s="248">
        <f>IFERROR(IF(AND(AF540="Probabilidad",AF541="Probabilidad"),(AL540-(+AL540*AK541)),IF(AF541="Probabilidad",(S540-(+S540*AK541)),IF(AF541="Impacto",AL540,""))),"")</f>
        <v>0.33600000000000002</v>
      </c>
      <c r="AM541" s="248">
        <f>IFERROR(IF(AND(AF540="Impacto",AF541="Impacto"),(AM540-(+AM540*AK541)),IF(AF541="Impacto",(Y540-(Y540*AK541)),IF(AF541="Probabilidad",AM540,""))),"")</f>
        <v>0.8</v>
      </c>
      <c r="AN541" s="249" t="s">
        <v>99</v>
      </c>
      <c r="AO541" s="249" t="s">
        <v>100</v>
      </c>
      <c r="AP541" s="249" t="s">
        <v>101</v>
      </c>
      <c r="AQ541" s="487"/>
      <c r="AR541" s="463"/>
      <c r="AS541" s="463"/>
      <c r="AT541" s="464"/>
      <c r="AU541" s="463"/>
      <c r="AV541" s="463"/>
      <c r="AW541" s="464"/>
      <c r="AX541" s="464"/>
      <c r="AY541" s="464"/>
      <c r="AZ541" s="487"/>
      <c r="BA541" s="486"/>
      <c r="BB541" s="486"/>
      <c r="BC541" s="486"/>
      <c r="BD541" s="408"/>
      <c r="BE541" s="408"/>
      <c r="BF541" s="408"/>
      <c r="BG541" s="408"/>
      <c r="BH541" s="416"/>
      <c r="BI541" s="416"/>
      <c r="BJ541" s="416"/>
      <c r="BK541" s="416"/>
      <c r="BL541" s="416"/>
      <c r="BM541" s="408"/>
      <c r="BN541" s="408"/>
      <c r="BO541" s="673"/>
    </row>
    <row r="542" spans="1:67" ht="105">
      <c r="A542" s="748"/>
      <c r="B542" s="751"/>
      <c r="C542" s="751"/>
      <c r="D542" s="682" t="s">
        <v>1470</v>
      </c>
      <c r="E542" s="682" t="s">
        <v>822</v>
      </c>
      <c r="F542" s="483">
        <v>12</v>
      </c>
      <c r="G542" s="408" t="s">
        <v>2684</v>
      </c>
      <c r="H542" s="487" t="s">
        <v>1894</v>
      </c>
      <c r="I542" s="736" t="s">
        <v>1487</v>
      </c>
      <c r="J542" s="463" t="s">
        <v>2694</v>
      </c>
      <c r="K542" s="736" t="s">
        <v>192</v>
      </c>
      <c r="L542" s="408" t="s">
        <v>408</v>
      </c>
      <c r="M542" s="464" t="s">
        <v>1475</v>
      </c>
      <c r="N542" s="408" t="s">
        <v>2592</v>
      </c>
      <c r="O542" s="408" t="s">
        <v>2593</v>
      </c>
      <c r="P542" s="486" t="s">
        <v>114</v>
      </c>
      <c r="Q542" s="411" t="s">
        <v>114</v>
      </c>
      <c r="R542" s="487" t="s">
        <v>233</v>
      </c>
      <c r="S542" s="455">
        <f>IF(R542="Muy Alta",100%,IF(R542="Alta",80%,IF(R542="Media",60%,IF(R542="Baja",40%,IF(R542="Muy Baja",20%,"")))))</f>
        <v>0.8</v>
      </c>
      <c r="T542" s="487"/>
      <c r="U542" s="455" t="str">
        <f>IF(T542="Catastrófico",100%,IF(T542="Mayor",80%,IF(T542="Moderado",60%,IF(T542="Menor",40%,IF(T542="Leve",20%,"")))))</f>
        <v/>
      </c>
      <c r="V542" s="487" t="s">
        <v>130</v>
      </c>
      <c r="W542" s="455">
        <f>IF(V542="Catastrófico",100%,IF(V542="Mayor",80%,IF(V542="Moderado",60%,IF(V542="Menor",40%,IF(V542="Leve",20%,"")))))</f>
        <v>0.6</v>
      </c>
      <c r="X542" s="458" t="str">
        <f>IF(Y542=100%,"Catastrófico",IF(Y542=80%,"Mayor",IF(Y542=60%,"Moderado",IF(Y542=40%,"Menor",IF(Y542=20%,"Leve","")))))</f>
        <v>Moderado</v>
      </c>
      <c r="Y542" s="455">
        <f>IF(AND(U542="",W542=""),"",MAX(U542,W542))</f>
        <v>0.6</v>
      </c>
      <c r="Z542" s="455" t="str">
        <f>CONCATENATE(R542,X542)</f>
        <v>AltaModerado</v>
      </c>
      <c r="AA542" s="464" t="str">
        <f>IF(Z542="Muy AltaLeve","Alto",IF(Z542="Muy AltaMenor","Alto",IF(Z542="Muy AltaModerado","Alto",IF(Z542="Muy AltaMayor","Alto",IF(Z542="Muy AltaCatastrófico","Extremo",IF(Z542="AltaLeve","Moderado",IF(Z542="AltaMenor","Moderado",IF(Z542="AltaModerado","Alto",IF(Z542="AltaMayor","Alto",IF(Z542="AltaCatastrófico","Extremo",IF(Z542="MediaLeve","Moderado",IF(Z542="MediaMenor","Moderado",IF(Z542="MediaModerado","Moderado",IF(Z542="MediaMayor","Alto",IF(Z542="MediaCatastrófico","Extremo",IF(Z542="BajaLeve","Bajo",IF(Z542="BajaMenor","Moderado",IF(Z542="BajaModerado","Moderado",IF(Z542="BajaMayor","Alto",IF(Z542="BajaCatastrófico","Extremo",IF(Z542="Muy BajaLeve","Bajo",IF(Z542="Muy BajaMenor","Bajo",IF(Z542="Muy BajaModerado","Moderado",IF(Z542="Muy BajaMayor","Alto",IF(Z542="Muy BajaCatastrófico","Extremo","")))))))))))))))))))))))))</f>
        <v>Alto</v>
      </c>
      <c r="AB542" s="243">
        <v>1</v>
      </c>
      <c r="AC542" s="304" t="s">
        <v>2695</v>
      </c>
      <c r="AD542" s="239" t="s">
        <v>94</v>
      </c>
      <c r="AE542" s="237" t="s">
        <v>1643</v>
      </c>
      <c r="AF542" s="245" t="str">
        <f t="shared" si="33"/>
        <v>Impacto</v>
      </c>
      <c r="AG542" s="246" t="s">
        <v>294</v>
      </c>
      <c r="AH542" s="241">
        <f t="shared" si="32"/>
        <v>0.1</v>
      </c>
      <c r="AI542" s="246" t="s">
        <v>98</v>
      </c>
      <c r="AJ542" s="241">
        <f t="shared" si="34"/>
        <v>0.15</v>
      </c>
      <c r="AK542" s="247">
        <f t="shared" si="35"/>
        <v>0.25</v>
      </c>
      <c r="AL542" s="248">
        <f>IFERROR(IF(AF542="Probabilidad",(S542-(+S542*AK542)),IF(AF542="Impacto",S542,"")),"")</f>
        <v>0.8</v>
      </c>
      <c r="AM542" s="248">
        <f>IFERROR(IF(AF542="Impacto",(Y542-(+Y542*AK542)),IF(AF542="Probabilidad",Y542,"")),"")</f>
        <v>0.44999999999999996</v>
      </c>
      <c r="AN542" s="249" t="s">
        <v>1420</v>
      </c>
      <c r="AO542" s="249" t="s">
        <v>100</v>
      </c>
      <c r="AP542" s="249" t="s">
        <v>101</v>
      </c>
      <c r="AQ542" s="487" t="s">
        <v>2689</v>
      </c>
      <c r="AR542" s="462">
        <f>S542</f>
        <v>0.8</v>
      </c>
      <c r="AS542" s="462">
        <f>IF(AL542="","",MIN(AL542:AL546))</f>
        <v>0.12096</v>
      </c>
      <c r="AT542" s="464" t="str">
        <f>IFERROR(IF(AS542="","",IF(AS542&lt;=0.2,"Muy Baja",IF(AS542&lt;=0.4,"Baja",IF(AS542&lt;=0.6,"Media",IF(AS542&lt;=0.8,"Alta","Muy Alta"))))),"")</f>
        <v>Muy Baja</v>
      </c>
      <c r="AU542" s="462">
        <f>Y542</f>
        <v>0.6</v>
      </c>
      <c r="AV542" s="462">
        <f>IF(AM542="","",MIN(AM542:AM546))</f>
        <v>0.44999999999999996</v>
      </c>
      <c r="AW542" s="464" t="str">
        <f>IFERROR(IF(AV542="","",IF(AV542&lt;=0.2,"Leve",IF(AV542&lt;=0.4,"Menor",IF(AV542&lt;=0.6,"Moderado",IF(AV542&lt;=0.8,"Mayor","Catastrófico"))))),"")</f>
        <v>Moderado</v>
      </c>
      <c r="AX542" s="464" t="str">
        <f>AA542</f>
        <v>Alto</v>
      </c>
      <c r="AY542" s="464" t="str">
        <f>IFERROR(IF(OR(AND(AT542="Muy Baja",AW542="Leve"),AND(AT542="Muy Baja",AW542="Menor"),AND(AT542="Baja",AW542="Leve")),"Bajo",IF(OR(AND(AT542="Muy baja",AW542="Moderado"),AND(AT542="Baja",AW542="Menor"),AND(AT542="Baja",AW542="Moderado"),AND(AT542="Media",AW542="Leve"),AND(AT542="Media",AW542="Menor"),AND(AT542="Media",AW542="Moderado"),AND(AT542="Alta",AW542="Leve"),AND(AT542="Alta",AW542="Menor")),"Moderado",IF(OR(AND(AT542="Muy Baja",AW542="Mayor"),AND(AT542="Baja",AW542="Mayor"),AND(AT542="Media",AW542="Mayor"),AND(AT542="Alta",AW542="Moderado"),AND(AT542="Alta",AW542="Mayor"),AND(AT542="Muy Alta",AW542="Leve"),AND(AT542="Muy Alta",AW542="Menor"),AND(AT542="Muy Alta",AW542="Moderado"),AND(AT542="Muy Alta",AW542="Mayor")),"Alto",IF(OR(AND(AT542="Muy Baja",AW542="Catastrófico"),AND(AT542="Baja",AW542="Catastrófico"),AND(AT542="Media",AW542="Catastrófico"),AND(AT542="Alta",AW542="Catastrófico"),AND(AT542="Muy Alta",AW542="Catastrófico")),"Extremo","")))),"")</f>
        <v>Moderado</v>
      </c>
      <c r="AZ542" s="487" t="s">
        <v>105</v>
      </c>
      <c r="BA542" s="776" t="s">
        <v>2696</v>
      </c>
      <c r="BB542" s="776" t="s">
        <v>2697</v>
      </c>
      <c r="BC542" s="486" t="s">
        <v>1561</v>
      </c>
      <c r="BD542" s="408" t="s">
        <v>2585</v>
      </c>
      <c r="BE542" s="492">
        <v>45657</v>
      </c>
      <c r="BF542" s="408" t="s">
        <v>2698</v>
      </c>
      <c r="BG542" s="408" t="s">
        <v>2699</v>
      </c>
      <c r="BH542" s="416" t="s">
        <v>2700</v>
      </c>
      <c r="BI542" s="416"/>
      <c r="BJ542" s="416"/>
      <c r="BK542" s="416"/>
      <c r="BL542" s="416" t="s">
        <v>114</v>
      </c>
      <c r="BM542" s="408" t="s">
        <v>616</v>
      </c>
      <c r="BN542" s="408" t="s">
        <v>870</v>
      </c>
      <c r="BO542" s="673" t="s">
        <v>870</v>
      </c>
    </row>
    <row r="543" spans="1:67" ht="70.5">
      <c r="A543" s="748"/>
      <c r="B543" s="751"/>
      <c r="C543" s="751"/>
      <c r="D543" s="682"/>
      <c r="E543" s="682"/>
      <c r="F543" s="483"/>
      <c r="G543" s="408"/>
      <c r="H543" s="487"/>
      <c r="I543" s="736"/>
      <c r="J543" s="463"/>
      <c r="K543" s="736"/>
      <c r="L543" s="408"/>
      <c r="M543" s="464"/>
      <c r="N543" s="408"/>
      <c r="O543" s="408"/>
      <c r="P543" s="486"/>
      <c r="Q543" s="411"/>
      <c r="R543" s="487"/>
      <c r="S543" s="455"/>
      <c r="T543" s="487"/>
      <c r="U543" s="455"/>
      <c r="V543" s="487"/>
      <c r="W543" s="455"/>
      <c r="X543" s="458"/>
      <c r="Y543" s="455"/>
      <c r="Z543" s="455"/>
      <c r="AA543" s="464"/>
      <c r="AB543" s="243">
        <v>2</v>
      </c>
      <c r="AC543" s="304" t="s">
        <v>2597</v>
      </c>
      <c r="AD543" s="239" t="s">
        <v>357</v>
      </c>
      <c r="AE543" s="277" t="s">
        <v>1497</v>
      </c>
      <c r="AF543" s="245" t="str">
        <f t="shared" si="33"/>
        <v>Probabilidad</v>
      </c>
      <c r="AG543" s="246" t="s">
        <v>97</v>
      </c>
      <c r="AH543" s="241">
        <f t="shared" si="32"/>
        <v>0.25</v>
      </c>
      <c r="AI543" s="246" t="s">
        <v>98</v>
      </c>
      <c r="AJ543" s="241">
        <f t="shared" si="34"/>
        <v>0.15</v>
      </c>
      <c r="AK543" s="247">
        <f t="shared" si="35"/>
        <v>0.4</v>
      </c>
      <c r="AL543" s="248">
        <f>IFERROR(IF(AND(AF542="Probabilidad",AF543="Probabilidad"),(AL542-(+AL542*AK543)),IF(AF543="Probabilidad",(S542-(+S542*AK543)),IF(AF543="Impacto",AL542,""))),"")</f>
        <v>0.48</v>
      </c>
      <c r="AM543" s="248">
        <f>IFERROR(IF(AND(AF542="Impacto",AF543="Impacto"),(AM542-(+AM542*AK543)),IF(AF543="Impacto",(Y542-(Y542*AK543)),IF(AF543="Probabilidad",AM542,""))),"")</f>
        <v>0.44999999999999996</v>
      </c>
      <c r="AN543" s="249" t="s">
        <v>99</v>
      </c>
      <c r="AO543" s="249" t="s">
        <v>766</v>
      </c>
      <c r="AP543" s="249" t="s">
        <v>101</v>
      </c>
      <c r="AQ543" s="487"/>
      <c r="AR543" s="463"/>
      <c r="AS543" s="463"/>
      <c r="AT543" s="464"/>
      <c r="AU543" s="463"/>
      <c r="AV543" s="463"/>
      <c r="AW543" s="464"/>
      <c r="AX543" s="464"/>
      <c r="AY543" s="464"/>
      <c r="AZ543" s="487"/>
      <c r="BA543" s="776" t="s">
        <v>2701</v>
      </c>
      <c r="BB543" s="776" t="s">
        <v>2702</v>
      </c>
      <c r="BC543" s="486"/>
      <c r="BD543" s="408"/>
      <c r="BE543" s="408"/>
      <c r="BF543" s="408"/>
      <c r="BG543" s="408"/>
      <c r="BH543" s="416"/>
      <c r="BI543" s="416"/>
      <c r="BJ543" s="416"/>
      <c r="BK543" s="416"/>
      <c r="BL543" s="416"/>
      <c r="BM543" s="408"/>
      <c r="BN543" s="408"/>
      <c r="BO543" s="673"/>
    </row>
    <row r="544" spans="1:67" ht="135">
      <c r="A544" s="748"/>
      <c r="B544" s="751"/>
      <c r="C544" s="751"/>
      <c r="D544" s="682"/>
      <c r="E544" s="682"/>
      <c r="F544" s="483"/>
      <c r="G544" s="408"/>
      <c r="H544" s="487"/>
      <c r="I544" s="736"/>
      <c r="J544" s="463"/>
      <c r="K544" s="736"/>
      <c r="L544" s="408"/>
      <c r="M544" s="464"/>
      <c r="N544" s="408"/>
      <c r="O544" s="408"/>
      <c r="P544" s="486"/>
      <c r="Q544" s="411"/>
      <c r="R544" s="487"/>
      <c r="S544" s="455"/>
      <c r="T544" s="487"/>
      <c r="U544" s="455"/>
      <c r="V544" s="487"/>
      <c r="W544" s="455"/>
      <c r="X544" s="458"/>
      <c r="Y544" s="455"/>
      <c r="Z544" s="455"/>
      <c r="AA544" s="464"/>
      <c r="AB544" s="243">
        <v>3</v>
      </c>
      <c r="AC544" s="304" t="s">
        <v>2599</v>
      </c>
      <c r="AD544" s="239" t="s">
        <v>359</v>
      </c>
      <c r="AE544" s="237" t="s">
        <v>1486</v>
      </c>
      <c r="AF544" s="245" t="str">
        <f t="shared" si="33"/>
        <v>Probabilidad</v>
      </c>
      <c r="AG544" s="246" t="s">
        <v>97</v>
      </c>
      <c r="AH544" s="241">
        <f t="shared" si="32"/>
        <v>0.25</v>
      </c>
      <c r="AI544" s="246" t="s">
        <v>98</v>
      </c>
      <c r="AJ544" s="241">
        <f t="shared" si="34"/>
        <v>0.15</v>
      </c>
      <c r="AK544" s="247">
        <f t="shared" si="35"/>
        <v>0.4</v>
      </c>
      <c r="AL544" s="248">
        <f>IFERROR(IF(AND(AF543="Probabilidad",AF544="Probabilidad"),(AL543-(+AL543*AK544)),IF(AND(AF543="Impacto",AF544="Probabilidad"),(AL542-(+AL542*AK544)),IF(AF544="Impacto",AL543,""))),"")</f>
        <v>0.28799999999999998</v>
      </c>
      <c r="AM544" s="248">
        <f>IFERROR(IF(AND(AF543="Impacto",AF544="Impacto"),(AM543-(+AM543*AK544)),IF(AND(AF543="Probabilidad",AF544="Impacto"),(AM542-(+AM542*AK544)),IF(AF544="Probabilidad",AM543,""))),"")</f>
        <v>0.44999999999999996</v>
      </c>
      <c r="AN544" s="249" t="s">
        <v>99</v>
      </c>
      <c r="AO544" s="249" t="s">
        <v>100</v>
      </c>
      <c r="AP544" s="249" t="s">
        <v>1560</v>
      </c>
      <c r="AQ544" s="487"/>
      <c r="AR544" s="463"/>
      <c r="AS544" s="463"/>
      <c r="AT544" s="464"/>
      <c r="AU544" s="463"/>
      <c r="AV544" s="463"/>
      <c r="AW544" s="464"/>
      <c r="AX544" s="464"/>
      <c r="AY544" s="464"/>
      <c r="AZ544" s="487"/>
      <c r="BA544" s="777" t="s">
        <v>2703</v>
      </c>
      <c r="BB544" s="776"/>
      <c r="BC544" s="486"/>
      <c r="BD544" s="408"/>
      <c r="BE544" s="408"/>
      <c r="BF544" s="408"/>
      <c r="BG544" s="408"/>
      <c r="BH544" s="416"/>
      <c r="BI544" s="416"/>
      <c r="BJ544" s="416"/>
      <c r="BK544" s="416"/>
      <c r="BL544" s="416"/>
      <c r="BM544" s="408"/>
      <c r="BN544" s="408"/>
      <c r="BO544" s="673"/>
    </row>
    <row r="545" spans="1:67" ht="105">
      <c r="A545" s="748"/>
      <c r="B545" s="751"/>
      <c r="C545" s="751"/>
      <c r="D545" s="682"/>
      <c r="E545" s="682"/>
      <c r="F545" s="483"/>
      <c r="G545" s="408"/>
      <c r="H545" s="487"/>
      <c r="I545" s="736"/>
      <c r="J545" s="463"/>
      <c r="K545" s="736"/>
      <c r="L545" s="408"/>
      <c r="M545" s="464"/>
      <c r="N545" s="408"/>
      <c r="O545" s="408"/>
      <c r="P545" s="486"/>
      <c r="Q545" s="411"/>
      <c r="R545" s="487"/>
      <c r="S545" s="455"/>
      <c r="T545" s="487"/>
      <c r="U545" s="455"/>
      <c r="V545" s="487"/>
      <c r="W545" s="455"/>
      <c r="X545" s="458"/>
      <c r="Y545" s="455"/>
      <c r="Z545" s="455"/>
      <c r="AA545" s="464"/>
      <c r="AB545" s="243">
        <v>4</v>
      </c>
      <c r="AC545" s="286" t="s">
        <v>2704</v>
      </c>
      <c r="AD545" s="239" t="s">
        <v>94</v>
      </c>
      <c r="AE545" s="282" t="s">
        <v>1643</v>
      </c>
      <c r="AF545" s="245" t="str">
        <f t="shared" si="33"/>
        <v>Probabilidad</v>
      </c>
      <c r="AG545" s="246" t="s">
        <v>250</v>
      </c>
      <c r="AH545" s="241">
        <f t="shared" si="32"/>
        <v>0.15</v>
      </c>
      <c r="AI545" s="246" t="s">
        <v>98</v>
      </c>
      <c r="AJ545" s="241">
        <f t="shared" si="34"/>
        <v>0.15</v>
      </c>
      <c r="AK545" s="247">
        <f t="shared" si="35"/>
        <v>0.3</v>
      </c>
      <c r="AL545" s="248">
        <f>IFERROR(IF(AND(AF544="Probabilidad",AF545="Probabilidad"),(AL544-(+AL544*AK545)),IF(AND(AF544="Impacto",AF545="Probabilidad"),(AL543-(+AL543*AK545)),IF(AF545="Impacto",AL544,""))),"")</f>
        <v>0.2016</v>
      </c>
      <c r="AM545" s="248">
        <f>IFERROR(IF(AND(AF544="Impacto",AF545="Impacto"),(AM544-(+AM544*AK545)),IF(AND(AF544="Probabilidad",AF545="Impacto"),(AM543-(+AM543*AK545)),IF(AF545="Probabilidad",AM544,""))),"")</f>
        <v>0.44999999999999996</v>
      </c>
      <c r="AN545" s="249" t="s">
        <v>99</v>
      </c>
      <c r="AO545" s="249" t="s">
        <v>100</v>
      </c>
      <c r="AP545" s="249" t="s">
        <v>101</v>
      </c>
      <c r="AQ545" s="487"/>
      <c r="AR545" s="463"/>
      <c r="AS545" s="463"/>
      <c r="AT545" s="464"/>
      <c r="AU545" s="463"/>
      <c r="AV545" s="463"/>
      <c r="AW545" s="464"/>
      <c r="AX545" s="464"/>
      <c r="AY545" s="464"/>
      <c r="AZ545" s="487"/>
      <c r="BA545" s="778"/>
      <c r="BB545" s="776"/>
      <c r="BC545" s="486"/>
      <c r="BD545" s="408"/>
      <c r="BE545" s="408"/>
      <c r="BF545" s="408"/>
      <c r="BG545" s="408"/>
      <c r="BH545" s="416"/>
      <c r="BI545" s="416"/>
      <c r="BJ545" s="416"/>
      <c r="BK545" s="416"/>
      <c r="BL545" s="416"/>
      <c r="BM545" s="408"/>
      <c r="BN545" s="408"/>
      <c r="BO545" s="673"/>
    </row>
    <row r="546" spans="1:67" ht="75">
      <c r="A546" s="748"/>
      <c r="B546" s="751"/>
      <c r="C546" s="751"/>
      <c r="D546" s="682"/>
      <c r="E546" s="682"/>
      <c r="F546" s="483"/>
      <c r="G546" s="408"/>
      <c r="H546" s="487"/>
      <c r="I546" s="736"/>
      <c r="J546" s="463"/>
      <c r="K546" s="736"/>
      <c r="L546" s="408"/>
      <c r="M546" s="464"/>
      <c r="N546" s="408"/>
      <c r="O546" s="408"/>
      <c r="P546" s="486"/>
      <c r="Q546" s="411"/>
      <c r="R546" s="487"/>
      <c r="S546" s="455"/>
      <c r="T546" s="487"/>
      <c r="U546" s="455"/>
      <c r="V546" s="487"/>
      <c r="W546" s="455"/>
      <c r="X546" s="458"/>
      <c r="Y546" s="455"/>
      <c r="Z546" s="455"/>
      <c r="AA546" s="464"/>
      <c r="AB546" s="243">
        <v>5</v>
      </c>
      <c r="AC546" s="282" t="s">
        <v>2705</v>
      </c>
      <c r="AD546" s="239" t="s">
        <v>357</v>
      </c>
      <c r="AE546" s="282" t="s">
        <v>870</v>
      </c>
      <c r="AF546" s="245" t="str">
        <f t="shared" si="33"/>
        <v>Probabilidad</v>
      </c>
      <c r="AG546" s="246" t="s">
        <v>97</v>
      </c>
      <c r="AH546" s="241">
        <f t="shared" si="32"/>
        <v>0.25</v>
      </c>
      <c r="AI546" s="246" t="s">
        <v>98</v>
      </c>
      <c r="AJ546" s="241">
        <f t="shared" si="34"/>
        <v>0.15</v>
      </c>
      <c r="AK546" s="247">
        <f t="shared" si="35"/>
        <v>0.4</v>
      </c>
      <c r="AL546" s="248">
        <f>IFERROR(IF(AND(AF545="Probabilidad",AF546="Probabilidad"),(AL545-(+AL545*AK546)),IF(AND(AF545="Impacto",AF546="Probabilidad"),(AL544-(+AL544*AK546)),IF(AF546="Impacto",AL545,""))),"")</f>
        <v>0.12096</v>
      </c>
      <c r="AM546" s="248">
        <f>IFERROR(IF(AND(AF545="Impacto",AF546="Impacto"),(AM545-(+AM545*AK546)),IF(AND(AF545="Probabilidad",AF546="Impacto"),(AM544-(+AM544*AK546)),IF(AF546="Probabilidad",AM545,""))),"")</f>
        <v>0.44999999999999996</v>
      </c>
      <c r="AN546" s="249" t="s">
        <v>99</v>
      </c>
      <c r="AO546" s="249" t="s">
        <v>100</v>
      </c>
      <c r="AP546" s="249" t="s">
        <v>101</v>
      </c>
      <c r="AQ546" s="487"/>
      <c r="AR546" s="463"/>
      <c r="AS546" s="463"/>
      <c r="AT546" s="464"/>
      <c r="AU546" s="463"/>
      <c r="AV546" s="463"/>
      <c r="AW546" s="464"/>
      <c r="AX546" s="464"/>
      <c r="AY546" s="464"/>
      <c r="AZ546" s="487"/>
      <c r="BA546" s="778"/>
      <c r="BB546" s="776"/>
      <c r="BC546" s="486"/>
      <c r="BD546" s="408"/>
      <c r="BE546" s="408"/>
      <c r="BF546" s="408"/>
      <c r="BG546" s="408"/>
      <c r="BH546" s="416"/>
      <c r="BI546" s="416"/>
      <c r="BJ546" s="416"/>
      <c r="BK546" s="416"/>
      <c r="BL546" s="416"/>
      <c r="BM546" s="408"/>
      <c r="BN546" s="408"/>
      <c r="BO546" s="673"/>
    </row>
    <row r="547" spans="1:67" ht="132.6" customHeight="1">
      <c r="A547" s="748"/>
      <c r="B547" s="751"/>
      <c r="C547" s="751"/>
      <c r="D547" s="682" t="s">
        <v>1470</v>
      </c>
      <c r="E547" s="682" t="s">
        <v>822</v>
      </c>
      <c r="F547" s="483">
        <v>13</v>
      </c>
      <c r="G547" s="408" t="s">
        <v>2706</v>
      </c>
      <c r="H547" s="487" t="s">
        <v>1735</v>
      </c>
      <c r="I547" s="736" t="s">
        <v>1473</v>
      </c>
      <c r="J547" s="463" t="s">
        <v>2707</v>
      </c>
      <c r="K547" s="736" t="s">
        <v>192</v>
      </c>
      <c r="L547" s="408" t="s">
        <v>408</v>
      </c>
      <c r="M547" s="464" t="s">
        <v>1475</v>
      </c>
      <c r="N547" s="513" t="s">
        <v>2708</v>
      </c>
      <c r="O547" s="513" t="s">
        <v>2709</v>
      </c>
      <c r="P547" s="486" t="s">
        <v>114</v>
      </c>
      <c r="Q547" s="411" t="s">
        <v>114</v>
      </c>
      <c r="R547" s="487" t="s">
        <v>233</v>
      </c>
      <c r="S547" s="455">
        <f>IF(R547="Muy Alta",100%,IF(R547="Alta",80%,IF(R547="Media",60%,IF(R547="Baja",40%,IF(R547="Muy Baja",20%,"")))))</f>
        <v>0.8</v>
      </c>
      <c r="T547" s="487"/>
      <c r="U547" s="455" t="str">
        <f>IF(T547="Catastrófico",100%,IF(T547="Mayor",80%,IF(T547="Moderado",60%,IF(T547="Menor",40%,IF(T547="Leve",20%,"")))))</f>
        <v/>
      </c>
      <c r="V547" s="487" t="s">
        <v>125</v>
      </c>
      <c r="W547" s="455">
        <f>IF(V547="Catastrófico",100%,IF(V547="Mayor",80%,IF(V547="Moderado",60%,IF(V547="Menor",40%,IF(V547="Leve",20%,"")))))</f>
        <v>0.2</v>
      </c>
      <c r="X547" s="458" t="str">
        <f>IF(Y547=100%,"Catastrófico",IF(Y547=80%,"Mayor",IF(Y547=60%,"Moderado",IF(Y547=40%,"Menor",IF(Y547=20%,"Leve","")))))</f>
        <v>Leve</v>
      </c>
      <c r="Y547" s="455">
        <f>IF(AND(U547="",W547=""),"",MAX(U547,W547))</f>
        <v>0.2</v>
      </c>
      <c r="Z547" s="455" t="str">
        <f>CONCATENATE(R547,X547)</f>
        <v>AltaLeve</v>
      </c>
      <c r="AA547" s="464" t="str">
        <f>IF(Z547="Muy AltaLeve","Alto",IF(Z547="Muy AltaMenor","Alto",IF(Z547="Muy AltaModerado","Alto",IF(Z547="Muy AltaMayor","Alto",IF(Z547="Muy AltaCatastrófico","Extremo",IF(Z547="AltaLeve","Moderado",IF(Z547="AltaMenor","Moderado",IF(Z547="AltaModerado","Alto",IF(Z547="AltaMayor","Alto",IF(Z547="AltaCatastrófico","Extremo",IF(Z547="MediaLeve","Moderado",IF(Z547="MediaMenor","Moderado",IF(Z547="MediaModerado","Moderado",IF(Z547="MediaMayor","Alto",IF(Z547="MediaCatastrófico","Extremo",IF(Z547="BajaLeve","Bajo",IF(Z547="BajaMenor","Moderado",IF(Z547="BajaModerado","Moderado",IF(Z547="BajaMayor","Alto",IF(Z547="BajaCatastrófico","Extremo",IF(Z547="Muy BajaLeve","Bajo",IF(Z547="Muy BajaMenor","Bajo",IF(Z547="Muy BajaModerado","Moderado",IF(Z547="Muy BajaMayor","Alto",IF(Z547="Muy BajaCatastrófico","Extremo","")))))))))))))))))))))))))</f>
        <v>Moderado</v>
      </c>
      <c r="AB547" s="243">
        <v>1</v>
      </c>
      <c r="AC547" s="286" t="s">
        <v>2704</v>
      </c>
      <c r="AD547" s="239" t="s">
        <v>2668</v>
      </c>
      <c r="AE547" s="324" t="s">
        <v>1654</v>
      </c>
      <c r="AF547" s="245" t="str">
        <f t="shared" si="33"/>
        <v>Probabilidad</v>
      </c>
      <c r="AG547" s="246" t="s">
        <v>250</v>
      </c>
      <c r="AH547" s="241">
        <f t="shared" si="32"/>
        <v>0.15</v>
      </c>
      <c r="AI547" s="246" t="s">
        <v>98</v>
      </c>
      <c r="AJ547" s="241">
        <f t="shared" si="34"/>
        <v>0.15</v>
      </c>
      <c r="AK547" s="247">
        <f t="shared" si="35"/>
        <v>0.3</v>
      </c>
      <c r="AL547" s="248">
        <f>IFERROR(IF(AF547="Probabilidad",(S547-(+S547*AK547)),IF(AF547="Impacto",S547,"")),"")</f>
        <v>0.56000000000000005</v>
      </c>
      <c r="AM547" s="248">
        <f>IFERROR(IF(AF547="Impacto",(Y547-(+Y547*AK547)),IF(AF547="Probabilidad",Y547,"")),"")</f>
        <v>0.2</v>
      </c>
      <c r="AN547" s="249" t="s">
        <v>99</v>
      </c>
      <c r="AO547" s="249" t="s">
        <v>100</v>
      </c>
      <c r="AP547" s="249" t="s">
        <v>101</v>
      </c>
      <c r="AQ547" s="487" t="s">
        <v>2710</v>
      </c>
      <c r="AR547" s="462">
        <f>S547</f>
        <v>0.8</v>
      </c>
      <c r="AS547" s="462">
        <f>IF(AL547="","",MIN(AL547:AL548))</f>
        <v>0.33600000000000002</v>
      </c>
      <c r="AT547" s="464" t="str">
        <f>IFERROR(IF(AS547="","",IF(AS547&lt;=0.2,"Muy Baja",IF(AS547&lt;=0.4,"Baja",IF(AS547&lt;=0.6,"Media",IF(AS547&lt;=0.8,"Alta","Muy Alta"))))),"")</f>
        <v>Baja</v>
      </c>
      <c r="AU547" s="462">
        <f>Y547</f>
        <v>0.2</v>
      </c>
      <c r="AV547" s="462">
        <f>IF(AM547="","",MIN(AM547:AM548))</f>
        <v>0.2</v>
      </c>
      <c r="AW547" s="464" t="str">
        <f>IFERROR(IF(AV547="","",IF(AV547&lt;=0.2,"Leve",IF(AV547&lt;=0.4,"Menor",IF(AV547&lt;=0.6,"Moderado",IF(AV547&lt;=0.8,"Mayor","Catastrófico"))))),"")</f>
        <v>Leve</v>
      </c>
      <c r="AX547" s="464" t="str">
        <f>AA547</f>
        <v>Moderado</v>
      </c>
      <c r="AY547" s="464" t="str">
        <f>IFERROR(IF(OR(AND(AT547="Muy Baja",AW547="Leve"),AND(AT547="Muy Baja",AW547="Menor"),AND(AT547="Baja",AW547="Leve")),"Bajo",IF(OR(AND(AT547="Muy baja",AW547="Moderado"),AND(AT547="Baja",AW547="Menor"),AND(AT547="Baja",AW547="Moderado"),AND(AT547="Media",AW547="Leve"),AND(AT547="Media",AW547="Menor"),AND(AT547="Media",AW547="Moderado"),AND(AT547="Alta",AW547="Leve"),AND(AT547="Alta",AW547="Menor")),"Moderado",IF(OR(AND(AT547="Muy Baja",AW547="Mayor"),AND(AT547="Baja",AW547="Mayor"),AND(AT547="Media",AW547="Mayor"),AND(AT547="Alta",AW547="Moderado"),AND(AT547="Alta",AW547="Mayor"),AND(AT547="Muy Alta",AW547="Leve"),AND(AT547="Muy Alta",AW547="Menor"),AND(AT547="Muy Alta",AW547="Moderado"),AND(AT547="Muy Alta",AW547="Mayor")),"Alto",IF(OR(AND(AT547="Muy Baja",AW547="Catastrófico"),AND(AT547="Baja",AW547="Catastrófico"),AND(AT547="Media",AW547="Catastrófico"),AND(AT547="Alta",AW547="Catastrófico"),AND(AT547="Muy Alta",AW547="Catastrófico")),"Extremo","")))),"")</f>
        <v>Bajo</v>
      </c>
      <c r="AZ547" s="487" t="s">
        <v>132</v>
      </c>
      <c r="BA547" s="486" t="s">
        <v>114</v>
      </c>
      <c r="BB547" s="486" t="s">
        <v>114</v>
      </c>
      <c r="BC547" s="486" t="s">
        <v>114</v>
      </c>
      <c r="BD547" s="486" t="s">
        <v>114</v>
      </c>
      <c r="BE547" s="486" t="s">
        <v>114</v>
      </c>
      <c r="BF547" s="408" t="s">
        <v>1478</v>
      </c>
      <c r="BG547" s="408" t="s">
        <v>114</v>
      </c>
      <c r="BH547" s="416" t="s">
        <v>114</v>
      </c>
      <c r="BI547" s="416"/>
      <c r="BJ547" s="416"/>
      <c r="BK547" s="416"/>
      <c r="BL547" s="416" t="s">
        <v>114</v>
      </c>
      <c r="BM547" s="408" t="s">
        <v>616</v>
      </c>
      <c r="BN547" s="408" t="s">
        <v>870</v>
      </c>
      <c r="BO547" s="673" t="s">
        <v>870</v>
      </c>
    </row>
    <row r="548" spans="1:67" ht="174" customHeight="1">
      <c r="A548" s="748"/>
      <c r="B548" s="751"/>
      <c r="C548" s="751"/>
      <c r="D548" s="682"/>
      <c r="E548" s="682"/>
      <c r="F548" s="483"/>
      <c r="G548" s="408"/>
      <c r="H548" s="487"/>
      <c r="I548" s="736"/>
      <c r="J548" s="463"/>
      <c r="K548" s="736"/>
      <c r="L548" s="408"/>
      <c r="M548" s="464"/>
      <c r="N548" s="513"/>
      <c r="O548" s="513"/>
      <c r="P548" s="486"/>
      <c r="Q548" s="411"/>
      <c r="R548" s="487"/>
      <c r="S548" s="455"/>
      <c r="T548" s="487"/>
      <c r="U548" s="455"/>
      <c r="V548" s="487"/>
      <c r="W548" s="455"/>
      <c r="X548" s="458"/>
      <c r="Y548" s="455"/>
      <c r="Z548" s="455"/>
      <c r="AA548" s="464"/>
      <c r="AB548" s="243">
        <v>2</v>
      </c>
      <c r="AC548" s="321" t="s">
        <v>2711</v>
      </c>
      <c r="AD548" s="239" t="s">
        <v>2590</v>
      </c>
      <c r="AE548" s="324" t="s">
        <v>1486</v>
      </c>
      <c r="AF548" s="245" t="str">
        <f t="shared" si="33"/>
        <v>Probabilidad</v>
      </c>
      <c r="AG548" s="246" t="s">
        <v>97</v>
      </c>
      <c r="AH548" s="241">
        <f t="shared" si="32"/>
        <v>0.25</v>
      </c>
      <c r="AI548" s="246" t="s">
        <v>98</v>
      </c>
      <c r="AJ548" s="241">
        <f t="shared" si="34"/>
        <v>0.15</v>
      </c>
      <c r="AK548" s="247">
        <f t="shared" si="35"/>
        <v>0.4</v>
      </c>
      <c r="AL548" s="248">
        <f>IFERROR(IF(AND(AF547="Probabilidad",AF548="Probabilidad"),(AL547-(+AL547*AK548)),IF(AF548="Probabilidad",(S547-(+S547*AK548)),IF(AF548="Impacto",AL547,""))),"")</f>
        <v>0.33600000000000002</v>
      </c>
      <c r="AM548" s="248">
        <f>IFERROR(IF(AND(AF547="Impacto",AF548="Impacto"),(AM547-(+AM547*AK548)),IF(AF548="Impacto",(Y547-(Y547*AK548)),IF(AF548="Probabilidad",AM547,""))),"")</f>
        <v>0.2</v>
      </c>
      <c r="AN548" s="249" t="s">
        <v>99</v>
      </c>
      <c r="AO548" s="249" t="s">
        <v>100</v>
      </c>
      <c r="AP548" s="249" t="s">
        <v>101</v>
      </c>
      <c r="AQ548" s="487"/>
      <c r="AR548" s="463"/>
      <c r="AS548" s="463"/>
      <c r="AT548" s="464"/>
      <c r="AU548" s="463"/>
      <c r="AV548" s="463"/>
      <c r="AW548" s="464"/>
      <c r="AX548" s="464"/>
      <c r="AY548" s="464"/>
      <c r="AZ548" s="487"/>
      <c r="BA548" s="486"/>
      <c r="BB548" s="486"/>
      <c r="BC548" s="486"/>
      <c r="BD548" s="486"/>
      <c r="BE548" s="486"/>
      <c r="BF548" s="408"/>
      <c r="BG548" s="408"/>
      <c r="BH548" s="416"/>
      <c r="BI548" s="416"/>
      <c r="BJ548" s="416"/>
      <c r="BK548" s="416"/>
      <c r="BL548" s="416"/>
      <c r="BM548" s="408"/>
      <c r="BN548" s="408"/>
      <c r="BO548" s="673"/>
    </row>
    <row r="549" spans="1:67" ht="225">
      <c r="A549" s="748"/>
      <c r="B549" s="751"/>
      <c r="C549" s="751"/>
      <c r="D549" s="232" t="s">
        <v>1470</v>
      </c>
      <c r="E549" s="232" t="s">
        <v>822</v>
      </c>
      <c r="F549" s="233">
        <v>14</v>
      </c>
      <c r="G549" s="237" t="s">
        <v>2706</v>
      </c>
      <c r="H549" s="235" t="s">
        <v>1735</v>
      </c>
      <c r="I549" s="236" t="s">
        <v>1487</v>
      </c>
      <c r="J549" s="250" t="s">
        <v>2712</v>
      </c>
      <c r="K549" s="236" t="s">
        <v>192</v>
      </c>
      <c r="L549" s="237" t="s">
        <v>408</v>
      </c>
      <c r="M549" s="242" t="s">
        <v>1475</v>
      </c>
      <c r="N549" s="277" t="s">
        <v>2713</v>
      </c>
      <c r="O549" s="277" t="s">
        <v>2714</v>
      </c>
      <c r="P549" s="239" t="s">
        <v>114</v>
      </c>
      <c r="Q549" s="240" t="s">
        <v>114</v>
      </c>
      <c r="R549" s="235" t="s">
        <v>233</v>
      </c>
      <c r="S549" s="241">
        <f>IF(R549="Muy Alta",100%,IF(R549="Alta",80%,IF(R549="Media",60%,IF(R549="Baja",40%,IF(R549="Muy Baja",20%,"")))))</f>
        <v>0.8</v>
      </c>
      <c r="T549" s="235" t="s">
        <v>125</v>
      </c>
      <c r="U549" s="241">
        <f>IF(T549="Catastrófico",100%,IF(T549="Mayor",80%,IF(T549="Moderado",60%,IF(T549="Menor",40%,IF(T549="Leve",20%,"")))))</f>
        <v>0.2</v>
      </c>
      <c r="V549" s="235" t="s">
        <v>195</v>
      </c>
      <c r="W549" s="241">
        <f>IF(V549="Catastrófico",100%,IF(V549="Mayor",80%,IF(V549="Moderado",60%,IF(V549="Menor",40%,IF(V549="Leve",20%,"")))))</f>
        <v>0.4</v>
      </c>
      <c r="X549" s="238" t="str">
        <f>IF(Y549=100%,"Catastrófico",IF(Y549=80%,"Mayor",IF(Y549=60%,"Moderado",IF(Y549=40%,"Menor",IF(Y549=20%,"Leve","")))))</f>
        <v>Menor</v>
      </c>
      <c r="Y549" s="241">
        <f>IF(AND(U549="",W549=""),"",MAX(U549,W549))</f>
        <v>0.4</v>
      </c>
      <c r="Z549" s="241" t="str">
        <f>CONCATENATE(R549,X549)</f>
        <v>AltaMenor</v>
      </c>
      <c r="AA549" s="242" t="str">
        <f>IF(Z549="Muy AltaLeve","Alto",IF(Z549="Muy AltaMenor","Alto",IF(Z549="Muy AltaModerado","Alto",IF(Z549="Muy AltaMayor","Alto",IF(Z549="Muy AltaCatastrófico","Extremo",IF(Z549="AltaLeve","Moderado",IF(Z549="AltaMenor","Moderado",IF(Z549="AltaModerado","Alto",IF(Z549="AltaMayor","Alto",IF(Z549="AltaCatastrófico","Extremo",IF(Z549="MediaLeve","Moderado",IF(Z549="MediaMenor","Moderado",IF(Z549="MediaModerado","Moderado",IF(Z549="MediaMayor","Alto",IF(Z549="MediaCatastrófico","Extremo",IF(Z549="BajaLeve","Bajo",IF(Z549="BajaMenor","Moderado",IF(Z549="BajaModerado","Moderado",IF(Z549="BajaMayor","Alto",IF(Z549="BajaCatastrófico","Extremo",IF(Z549="Muy BajaLeve","Bajo",IF(Z549="Muy BajaMenor","Bajo",IF(Z549="Muy BajaModerado","Moderado",IF(Z549="Muy BajaMayor","Alto",IF(Z549="Muy BajaCatastrófico","Extremo","")))))))))))))))))))))))))</f>
        <v>Moderado</v>
      </c>
      <c r="AB549" s="243">
        <v>1</v>
      </c>
      <c r="AC549" s="326" t="s">
        <v>2715</v>
      </c>
      <c r="AD549" s="239" t="s">
        <v>116</v>
      </c>
      <c r="AE549" s="239" t="s">
        <v>2716</v>
      </c>
      <c r="AF549" s="245" t="str">
        <f t="shared" si="33"/>
        <v>Impacto</v>
      </c>
      <c r="AG549" s="246" t="s">
        <v>294</v>
      </c>
      <c r="AH549" s="241">
        <f t="shared" si="32"/>
        <v>0.1</v>
      </c>
      <c r="AI549" s="246" t="s">
        <v>98</v>
      </c>
      <c r="AJ549" s="241">
        <f t="shared" si="34"/>
        <v>0.15</v>
      </c>
      <c r="AK549" s="247">
        <f t="shared" si="35"/>
        <v>0.25</v>
      </c>
      <c r="AL549" s="248">
        <f>IFERROR(IF(AF549="Probabilidad",(S549-(+S549*AK549)),IF(AF549="Impacto",S549,"")),"")</f>
        <v>0.8</v>
      </c>
      <c r="AM549" s="248">
        <f>IFERROR(IF(AF549="Impacto",(Y549-(+Y549*AK549)),IF(AF549="Probabilidad",Y549,"")),"")</f>
        <v>0.30000000000000004</v>
      </c>
      <c r="AN549" s="249" t="s">
        <v>99</v>
      </c>
      <c r="AO549" s="249" t="s">
        <v>766</v>
      </c>
      <c r="AP549" s="249" t="s">
        <v>101</v>
      </c>
      <c r="AQ549" s="235" t="s">
        <v>2710</v>
      </c>
      <c r="AR549" s="247">
        <f>S549</f>
        <v>0.8</v>
      </c>
      <c r="AS549" s="247">
        <f>IF(AL549="","",MIN(AL549:AL549))</f>
        <v>0.8</v>
      </c>
      <c r="AT549" s="242" t="str">
        <f>IFERROR(IF(AS549="","",IF(AS549&lt;=0.2,"Muy Baja",IF(AS549&lt;=0.4,"Baja",IF(AS549&lt;=0.6,"Media",IF(AS549&lt;=0.8,"Alta","Muy Alta"))))),"")</f>
        <v>Alta</v>
      </c>
      <c r="AU549" s="247">
        <f>Y549</f>
        <v>0.4</v>
      </c>
      <c r="AV549" s="247">
        <f>IF(AM549="","",MIN(AM549:AM549))</f>
        <v>0.30000000000000004</v>
      </c>
      <c r="AW549" s="242" t="str">
        <f>IFERROR(IF(AV549="","",IF(AV549&lt;=0.2,"Leve",IF(AV549&lt;=0.4,"Menor",IF(AV549&lt;=0.6,"Moderado",IF(AV549&lt;=0.8,"Mayor","Catastrófico"))))),"")</f>
        <v>Menor</v>
      </c>
      <c r="AX549" s="242" t="str">
        <f>AA549</f>
        <v>Moderado</v>
      </c>
      <c r="AY549" s="242" t="str">
        <f>IFERROR(IF(OR(AND(AT549="Muy Baja",AW549="Leve"),AND(AT549="Muy Baja",AW549="Menor"),AND(AT549="Baja",AW549="Leve")),"Bajo",IF(OR(AND(AT549="Muy baja",AW549="Moderado"),AND(AT549="Baja",AW549="Menor"),AND(AT549="Baja",AW549="Moderado"),AND(AT549="Media",AW549="Leve"),AND(AT549="Media",AW549="Menor"),AND(AT549="Media",AW549="Moderado"),AND(AT549="Alta",AW549="Leve"),AND(AT549="Alta",AW549="Menor")),"Moderado",IF(OR(AND(AT549="Muy Baja",AW549="Mayor"),AND(AT549="Baja",AW549="Mayor"),AND(AT549="Media",AW549="Mayor"),AND(AT549="Alta",AW549="Moderado"),AND(AT549="Alta",AW549="Mayor"),AND(AT549="Muy Alta",AW549="Leve"),AND(AT549="Muy Alta",AW549="Menor"),AND(AT549="Muy Alta",AW549="Moderado"),AND(AT549="Muy Alta",AW549="Mayor")),"Alto",IF(OR(AND(AT549="Muy Baja",AW549="Catastrófico"),AND(AT549="Baja",AW549="Catastrófico"),AND(AT549="Media",AW549="Catastrófico"),AND(AT549="Alta",AW549="Catastrófico"),AND(AT549="Muy Alta",AW549="Catastrófico")),"Extremo","")))),"")</f>
        <v>Moderado</v>
      </c>
      <c r="AZ549" s="235" t="s">
        <v>105</v>
      </c>
      <c r="BA549" s="239" t="s">
        <v>2717</v>
      </c>
      <c r="BB549" s="239" t="s">
        <v>2718</v>
      </c>
      <c r="BC549" s="239" t="s">
        <v>2692</v>
      </c>
      <c r="BD549" s="237" t="s">
        <v>2585</v>
      </c>
      <c r="BE549" s="261">
        <v>45657</v>
      </c>
      <c r="BF549" s="237" t="s">
        <v>2719</v>
      </c>
      <c r="BG549" s="237" t="s">
        <v>2720</v>
      </c>
      <c r="BH549" s="254" t="s">
        <v>2721</v>
      </c>
      <c r="BI549" s="254"/>
      <c r="BJ549" s="254"/>
      <c r="BK549" s="254"/>
      <c r="BL549" s="254" t="s">
        <v>114</v>
      </c>
      <c r="BM549" s="237" t="s">
        <v>616</v>
      </c>
      <c r="BN549" s="237" t="s">
        <v>870</v>
      </c>
      <c r="BO549" s="198" t="s">
        <v>870</v>
      </c>
    </row>
    <row r="550" spans="1:67" ht="90">
      <c r="A550" s="748"/>
      <c r="B550" s="751"/>
      <c r="C550" s="751"/>
      <c r="D550" s="682" t="s">
        <v>1470</v>
      </c>
      <c r="E550" s="682" t="s">
        <v>822</v>
      </c>
      <c r="F550" s="483">
        <v>15</v>
      </c>
      <c r="G550" s="486" t="s">
        <v>2722</v>
      </c>
      <c r="H550" s="487" t="s">
        <v>1543</v>
      </c>
      <c r="I550" s="736" t="s">
        <v>1473</v>
      </c>
      <c r="J550" s="463" t="s">
        <v>2723</v>
      </c>
      <c r="K550" s="736" t="s">
        <v>192</v>
      </c>
      <c r="L550" s="408" t="s">
        <v>408</v>
      </c>
      <c r="M550" s="464" t="s">
        <v>1475</v>
      </c>
      <c r="N550" s="408" t="s">
        <v>1723</v>
      </c>
      <c r="O550" s="408" t="s">
        <v>1724</v>
      </c>
      <c r="P550" s="486" t="s">
        <v>114</v>
      </c>
      <c r="Q550" s="411" t="s">
        <v>114</v>
      </c>
      <c r="R550" s="487" t="s">
        <v>129</v>
      </c>
      <c r="S550" s="455">
        <f>IF(R550="Muy Alta",100%,IF(R550="Alta",80%,IF(R550="Media",60%,IF(R550="Baja",40%,IF(R550="Muy Baja",20%,"")))))</f>
        <v>0.4</v>
      </c>
      <c r="T550" s="487"/>
      <c r="U550" s="455" t="str">
        <f>IF(T550="Catastrófico",100%,IF(T550="Mayor",80%,IF(T550="Moderado",60%,IF(T550="Menor",40%,IF(T550="Leve",20%,"")))))</f>
        <v/>
      </c>
      <c r="V550" s="487" t="s">
        <v>195</v>
      </c>
      <c r="W550" s="455">
        <f>IF(V550="Catastrófico",100%,IF(V550="Mayor",80%,IF(V550="Moderado",60%,IF(V550="Menor",40%,IF(V550="Leve",20%,"")))))</f>
        <v>0.4</v>
      </c>
      <c r="X550" s="458" t="str">
        <f>IF(Y550=100%,"Catastrófico",IF(Y550=80%,"Mayor",IF(Y550=60%,"Moderado",IF(Y550=40%,"Menor",IF(Y550=20%,"Leve","")))))</f>
        <v>Menor</v>
      </c>
      <c r="Y550" s="455">
        <f>IF(AND(U550="",W550=""),"",MAX(U550,W550))</f>
        <v>0.4</v>
      </c>
      <c r="Z550" s="455" t="str">
        <f>CONCATENATE(R550,X550)</f>
        <v>BajaMenor</v>
      </c>
      <c r="AA550" s="464" t="str">
        <f>IF(Z550="Muy AltaLeve","Alto",IF(Z550="Muy AltaMenor","Alto",IF(Z550="Muy AltaModerado","Alto",IF(Z550="Muy AltaMayor","Alto",IF(Z550="Muy AltaCatastrófico","Extremo",IF(Z550="AltaLeve","Moderado",IF(Z550="AltaMenor","Moderado",IF(Z550="AltaModerado","Alto",IF(Z550="AltaMayor","Alto",IF(Z550="AltaCatastrófico","Extremo",IF(Z550="MediaLeve","Moderado",IF(Z550="MediaMenor","Moderado",IF(Z550="MediaModerado","Moderado",IF(Z550="MediaMayor","Alto",IF(Z550="MediaCatastrófico","Extremo",IF(Z550="BajaLeve","Bajo",IF(Z550="BajaMenor","Moderado",IF(Z550="BajaModerado","Moderado",IF(Z550="BajaMayor","Alto",IF(Z550="BajaCatastrófico","Extremo",IF(Z550="Muy BajaLeve","Bajo",IF(Z550="Muy BajaMenor","Bajo",IF(Z550="Muy BajaModerado","Moderado",IF(Z550="Muy BajaMayor","Alto",IF(Z550="Muy BajaCatastrófico","Extremo","")))))))))))))))))))))))))</f>
        <v>Moderado</v>
      </c>
      <c r="AB550" s="243">
        <v>1</v>
      </c>
      <c r="AC550" s="237" t="s">
        <v>2724</v>
      </c>
      <c r="AD550" s="239" t="s">
        <v>2595</v>
      </c>
      <c r="AE550" s="237" t="s">
        <v>1495</v>
      </c>
      <c r="AF550" s="245" t="str">
        <f t="shared" si="33"/>
        <v>Probabilidad</v>
      </c>
      <c r="AG550" s="246" t="s">
        <v>250</v>
      </c>
      <c r="AH550" s="241">
        <f t="shared" si="32"/>
        <v>0.15</v>
      </c>
      <c r="AI550" s="246" t="s">
        <v>98</v>
      </c>
      <c r="AJ550" s="241">
        <f t="shared" si="34"/>
        <v>0.15</v>
      </c>
      <c r="AK550" s="247">
        <f t="shared" si="35"/>
        <v>0.3</v>
      </c>
      <c r="AL550" s="248">
        <f>IFERROR(IF(AF550="Probabilidad",(S550-(+S550*AK550)),IF(AF550="Impacto",S550,"")),"")</f>
        <v>0.28000000000000003</v>
      </c>
      <c r="AM550" s="248">
        <f>IFERROR(IF(AF550="Impacto",(Y550-(+Y550*AK550)),IF(AF550="Probabilidad",Y550,"")),"")</f>
        <v>0.4</v>
      </c>
      <c r="AN550" s="249" t="s">
        <v>99</v>
      </c>
      <c r="AO550" s="249" t="s">
        <v>100</v>
      </c>
      <c r="AP550" s="249" t="s">
        <v>101</v>
      </c>
      <c r="AQ550" s="487" t="s">
        <v>2710</v>
      </c>
      <c r="AR550" s="462">
        <f>S550</f>
        <v>0.4</v>
      </c>
      <c r="AS550" s="462">
        <f>IF(AL550="","",MIN(AL550:AL553))</f>
        <v>0.11760000000000001</v>
      </c>
      <c r="AT550" s="464" t="str">
        <f>IFERROR(IF(AS550="","",IF(AS550&lt;=0.2,"Muy Baja",IF(AS550&lt;=0.4,"Baja",IF(AS550&lt;=0.6,"Media",IF(AS550&lt;=0.8,"Alta","Muy Alta"))))),"")</f>
        <v>Muy Baja</v>
      </c>
      <c r="AU550" s="462">
        <f>Y550</f>
        <v>0.4</v>
      </c>
      <c r="AV550" s="462">
        <f>IF(AM550="","",MIN(AM550:AM553))</f>
        <v>0.30000000000000004</v>
      </c>
      <c r="AW550" s="464" t="str">
        <f>IFERROR(IF(AV550="","",IF(AV550&lt;=0.2,"Leve",IF(AV550&lt;=0.4,"Menor",IF(AV550&lt;=0.6,"Moderado",IF(AV550&lt;=0.8,"Mayor","Catastrófico"))))),"")</f>
        <v>Menor</v>
      </c>
      <c r="AX550" s="464" t="str">
        <f>AA550</f>
        <v>Moderado</v>
      </c>
      <c r="AY550" s="464" t="str">
        <f>IFERROR(IF(OR(AND(AT550="Muy Baja",AW550="Leve"),AND(AT550="Muy Baja",AW550="Menor"),AND(AT550="Baja",AW550="Leve")),"Bajo",IF(OR(AND(AT550="Muy baja",AW550="Moderado"),AND(AT550="Baja",AW550="Menor"),AND(AT550="Baja",AW550="Moderado"),AND(AT550="Media",AW550="Leve"),AND(AT550="Media",AW550="Menor"),AND(AT550="Media",AW550="Moderado"),AND(AT550="Alta",AW550="Leve"),AND(AT550="Alta",AW550="Menor")),"Moderado",IF(OR(AND(AT550="Muy Baja",AW550="Mayor"),AND(AT550="Baja",AW550="Mayor"),AND(AT550="Media",AW550="Mayor"),AND(AT550="Alta",AW550="Moderado"),AND(AT550="Alta",AW550="Mayor"),AND(AT550="Muy Alta",AW550="Leve"),AND(AT550="Muy Alta",AW550="Menor"),AND(AT550="Muy Alta",AW550="Moderado"),AND(AT550="Muy Alta",AW550="Mayor")),"Alto",IF(OR(AND(AT550="Muy Baja",AW550="Catastrófico"),AND(AT550="Baja",AW550="Catastrófico"),AND(AT550="Media",AW550="Catastrófico"),AND(AT550="Alta",AW550="Catastrófico"),AND(AT550="Muy Alta",AW550="Catastrófico")),"Extremo","")))),"")</f>
        <v>Bajo</v>
      </c>
      <c r="AZ550" s="487" t="s">
        <v>132</v>
      </c>
      <c r="BA550" s="486" t="s">
        <v>114</v>
      </c>
      <c r="BB550" s="486" t="s">
        <v>114</v>
      </c>
      <c r="BC550" s="486" t="s">
        <v>114</v>
      </c>
      <c r="BD550" s="486" t="s">
        <v>114</v>
      </c>
      <c r="BE550" s="486" t="s">
        <v>114</v>
      </c>
      <c r="BF550" s="408" t="s">
        <v>114</v>
      </c>
      <c r="BG550" s="408" t="s">
        <v>114</v>
      </c>
      <c r="BH550" s="416" t="s">
        <v>114</v>
      </c>
      <c r="BI550" s="416"/>
      <c r="BJ550" s="416"/>
      <c r="BK550" s="416"/>
      <c r="BL550" s="416" t="s">
        <v>114</v>
      </c>
      <c r="BM550" s="408" t="s">
        <v>2725</v>
      </c>
      <c r="BN550" s="408" t="s">
        <v>870</v>
      </c>
      <c r="BO550" s="673" t="s">
        <v>870</v>
      </c>
    </row>
    <row r="551" spans="1:67" ht="135">
      <c r="A551" s="748"/>
      <c r="B551" s="751"/>
      <c r="C551" s="751"/>
      <c r="D551" s="682"/>
      <c r="E551" s="682"/>
      <c r="F551" s="483"/>
      <c r="G551" s="486"/>
      <c r="H551" s="487"/>
      <c r="I551" s="736"/>
      <c r="J551" s="463"/>
      <c r="K551" s="736"/>
      <c r="L551" s="408"/>
      <c r="M551" s="464"/>
      <c r="N551" s="408"/>
      <c r="O551" s="408"/>
      <c r="P551" s="486"/>
      <c r="Q551" s="411"/>
      <c r="R551" s="487"/>
      <c r="S551" s="455"/>
      <c r="T551" s="487"/>
      <c r="U551" s="455"/>
      <c r="V551" s="487"/>
      <c r="W551" s="455"/>
      <c r="X551" s="458"/>
      <c r="Y551" s="455"/>
      <c r="Z551" s="455"/>
      <c r="AA551" s="464"/>
      <c r="AB551" s="243">
        <v>2</v>
      </c>
      <c r="AC551" s="237" t="s">
        <v>2726</v>
      </c>
      <c r="AD551" s="239" t="s">
        <v>359</v>
      </c>
      <c r="AE551" s="237" t="s">
        <v>2345</v>
      </c>
      <c r="AF551" s="245" t="str">
        <f t="shared" si="33"/>
        <v>Probabilidad</v>
      </c>
      <c r="AG551" s="246" t="s">
        <v>97</v>
      </c>
      <c r="AH551" s="241">
        <f t="shared" si="32"/>
        <v>0.25</v>
      </c>
      <c r="AI551" s="246" t="s">
        <v>98</v>
      </c>
      <c r="AJ551" s="241">
        <f t="shared" si="34"/>
        <v>0.15</v>
      </c>
      <c r="AK551" s="247">
        <f t="shared" si="35"/>
        <v>0.4</v>
      </c>
      <c r="AL551" s="248">
        <f>IFERROR(IF(AND(AF550="Probabilidad",AF551="Probabilidad"),(AL550-(+AL550*AK551)),IF(AF551="Probabilidad",(S550-(+S550*AK551)),IF(AF551="Impacto",AL550,""))),"")</f>
        <v>0.16800000000000001</v>
      </c>
      <c r="AM551" s="248">
        <f>IFERROR(IF(AND(AF550="Impacto",AF551="Impacto"),(AM550-(+AM550*AK551)),IF(AF551="Impacto",(Y550-(Y550*AK551)),IF(AF551="Probabilidad",AM550,""))),"")</f>
        <v>0.4</v>
      </c>
      <c r="AN551" s="249" t="s">
        <v>99</v>
      </c>
      <c r="AO551" s="249" t="s">
        <v>100</v>
      </c>
      <c r="AP551" s="249" t="s">
        <v>101</v>
      </c>
      <c r="AQ551" s="487"/>
      <c r="AR551" s="463"/>
      <c r="AS551" s="463"/>
      <c r="AT551" s="464"/>
      <c r="AU551" s="463"/>
      <c r="AV551" s="463"/>
      <c r="AW551" s="464"/>
      <c r="AX551" s="464"/>
      <c r="AY551" s="464"/>
      <c r="AZ551" s="487"/>
      <c r="BA551" s="486"/>
      <c r="BB551" s="486"/>
      <c r="BC551" s="486"/>
      <c r="BD551" s="486"/>
      <c r="BE551" s="486"/>
      <c r="BF551" s="408"/>
      <c r="BG551" s="408"/>
      <c r="BH551" s="416"/>
      <c r="BI551" s="416"/>
      <c r="BJ551" s="416"/>
      <c r="BK551" s="416"/>
      <c r="BL551" s="416"/>
      <c r="BM551" s="408"/>
      <c r="BN551" s="408"/>
      <c r="BO551" s="673"/>
    </row>
    <row r="552" spans="1:67" ht="70.5">
      <c r="A552" s="748"/>
      <c r="B552" s="751"/>
      <c r="C552" s="751"/>
      <c r="D552" s="682"/>
      <c r="E552" s="682"/>
      <c r="F552" s="483"/>
      <c r="G552" s="486"/>
      <c r="H552" s="487"/>
      <c r="I552" s="736"/>
      <c r="J552" s="463"/>
      <c r="K552" s="736"/>
      <c r="L552" s="408"/>
      <c r="M552" s="464"/>
      <c r="N552" s="408"/>
      <c r="O552" s="408"/>
      <c r="P552" s="486"/>
      <c r="Q552" s="411"/>
      <c r="R552" s="487"/>
      <c r="S552" s="455"/>
      <c r="T552" s="487"/>
      <c r="U552" s="455"/>
      <c r="V552" s="487"/>
      <c r="W552" s="455"/>
      <c r="X552" s="458"/>
      <c r="Y552" s="455"/>
      <c r="Z552" s="455"/>
      <c r="AA552" s="464"/>
      <c r="AB552" s="243">
        <v>3</v>
      </c>
      <c r="AC552" s="237" t="s">
        <v>1978</v>
      </c>
      <c r="AD552" s="239" t="s">
        <v>357</v>
      </c>
      <c r="AE552" s="237" t="s">
        <v>2346</v>
      </c>
      <c r="AF552" s="245" t="str">
        <f t="shared" si="33"/>
        <v>Impacto</v>
      </c>
      <c r="AG552" s="246" t="s">
        <v>294</v>
      </c>
      <c r="AH552" s="241">
        <f t="shared" si="32"/>
        <v>0.1</v>
      </c>
      <c r="AI552" s="246" t="s">
        <v>98</v>
      </c>
      <c r="AJ552" s="241">
        <f t="shared" si="34"/>
        <v>0.15</v>
      </c>
      <c r="AK552" s="247">
        <f t="shared" si="35"/>
        <v>0.25</v>
      </c>
      <c r="AL552" s="248">
        <f>IFERROR(IF(AND(AF551="Probabilidad",AF552="Probabilidad"),(AL551-(+AL551*AK552)),IF(AND(AF551="Impacto",AF552="Probabilidad"),(AL550-(+AL550*AK552)),IF(AF552="Impacto",AL551,""))),"")</f>
        <v>0.16800000000000001</v>
      </c>
      <c r="AM552" s="248">
        <f>IFERROR(IF(AND(AF551="Impacto",AF552="Impacto"),(AM551-(+AM551*AK552)),IF(AND(AF551="Probabilidad",AF552="Impacto"),(AM550-(+AM550*AK552)),IF(AF552="Probabilidad",AM551,""))),"")</f>
        <v>0.30000000000000004</v>
      </c>
      <c r="AN552" s="249" t="s">
        <v>99</v>
      </c>
      <c r="AO552" s="249" t="s">
        <v>766</v>
      </c>
      <c r="AP552" s="249" t="s">
        <v>101</v>
      </c>
      <c r="AQ552" s="487"/>
      <c r="AR552" s="463"/>
      <c r="AS552" s="463"/>
      <c r="AT552" s="464"/>
      <c r="AU552" s="463"/>
      <c r="AV552" s="463"/>
      <c r="AW552" s="464"/>
      <c r="AX552" s="464"/>
      <c r="AY552" s="464"/>
      <c r="AZ552" s="487"/>
      <c r="BA552" s="486"/>
      <c r="BB552" s="486"/>
      <c r="BC552" s="486"/>
      <c r="BD552" s="486"/>
      <c r="BE552" s="486"/>
      <c r="BF552" s="408"/>
      <c r="BG552" s="408"/>
      <c r="BH552" s="416"/>
      <c r="BI552" s="416"/>
      <c r="BJ552" s="416"/>
      <c r="BK552" s="416"/>
      <c r="BL552" s="416"/>
      <c r="BM552" s="408"/>
      <c r="BN552" s="408"/>
      <c r="BO552" s="673"/>
    </row>
    <row r="553" spans="1:67" ht="135">
      <c r="A553" s="748"/>
      <c r="B553" s="751"/>
      <c r="C553" s="751"/>
      <c r="D553" s="682"/>
      <c r="E553" s="682"/>
      <c r="F553" s="483"/>
      <c r="G553" s="486"/>
      <c r="H553" s="487"/>
      <c r="I553" s="736"/>
      <c r="J553" s="463"/>
      <c r="K553" s="736"/>
      <c r="L553" s="408"/>
      <c r="M553" s="464"/>
      <c r="N553" s="408"/>
      <c r="O553" s="408"/>
      <c r="P553" s="486"/>
      <c r="Q553" s="411"/>
      <c r="R553" s="487"/>
      <c r="S553" s="455"/>
      <c r="T553" s="487"/>
      <c r="U553" s="455"/>
      <c r="V553" s="487"/>
      <c r="W553" s="455"/>
      <c r="X553" s="458"/>
      <c r="Y553" s="455"/>
      <c r="Z553" s="455"/>
      <c r="AA553" s="464"/>
      <c r="AB553" s="243">
        <v>4</v>
      </c>
      <c r="AC553" s="237" t="s">
        <v>2727</v>
      </c>
      <c r="AD553" s="239" t="s">
        <v>2590</v>
      </c>
      <c r="AE553" s="239" t="s">
        <v>1529</v>
      </c>
      <c r="AF553" s="245" t="str">
        <f t="shared" si="33"/>
        <v>Probabilidad</v>
      </c>
      <c r="AG553" s="246" t="s">
        <v>250</v>
      </c>
      <c r="AH553" s="241">
        <f t="shared" si="32"/>
        <v>0.15</v>
      </c>
      <c r="AI553" s="246" t="s">
        <v>98</v>
      </c>
      <c r="AJ553" s="241">
        <f t="shared" si="34"/>
        <v>0.15</v>
      </c>
      <c r="AK553" s="247">
        <f t="shared" si="35"/>
        <v>0.3</v>
      </c>
      <c r="AL553" s="248">
        <f>IFERROR(IF(AND(AF552="Probabilidad",AF553="Probabilidad"),(AL552-(+AL552*AK553)),IF(AND(AF552="Impacto",AF553="Probabilidad"),(AL551-(+AL551*AK553)),IF(AF553="Impacto",AL552,""))),"")</f>
        <v>0.11760000000000001</v>
      </c>
      <c r="AM553" s="248">
        <f>IFERROR(IF(AND(AF552="Impacto",AF553="Impacto"),(AM552-(+AM552*AK553)),IF(AND(AF552="Probabilidad",AF553="Impacto"),(AM551-(+AM551*AK553)),IF(AF553="Probabilidad",AM552,""))),"")</f>
        <v>0.30000000000000004</v>
      </c>
      <c r="AN553" s="249" t="s">
        <v>99</v>
      </c>
      <c r="AO553" s="249" t="s">
        <v>100</v>
      </c>
      <c r="AP553" s="249" t="s">
        <v>101</v>
      </c>
      <c r="AQ553" s="487"/>
      <c r="AR553" s="463"/>
      <c r="AS553" s="463"/>
      <c r="AT553" s="464"/>
      <c r="AU553" s="463"/>
      <c r="AV553" s="463"/>
      <c r="AW553" s="464"/>
      <c r="AX553" s="464"/>
      <c r="AY553" s="464"/>
      <c r="AZ553" s="487"/>
      <c r="BA553" s="486"/>
      <c r="BB553" s="486"/>
      <c r="BC553" s="486"/>
      <c r="BD553" s="486"/>
      <c r="BE553" s="486"/>
      <c r="BF553" s="408"/>
      <c r="BG553" s="408"/>
      <c r="BH553" s="416"/>
      <c r="BI553" s="416"/>
      <c r="BJ553" s="416"/>
      <c r="BK553" s="416"/>
      <c r="BL553" s="416"/>
      <c r="BM553" s="408"/>
      <c r="BN553" s="408"/>
      <c r="BO553" s="673"/>
    </row>
    <row r="554" spans="1:67" ht="90">
      <c r="A554" s="748"/>
      <c r="B554" s="751"/>
      <c r="C554" s="751"/>
      <c r="D554" s="682" t="s">
        <v>1470</v>
      </c>
      <c r="E554" s="682" t="s">
        <v>822</v>
      </c>
      <c r="F554" s="483">
        <v>16</v>
      </c>
      <c r="G554" s="486" t="s">
        <v>2728</v>
      </c>
      <c r="H554" s="487" t="s">
        <v>1543</v>
      </c>
      <c r="I554" s="736" t="s">
        <v>1487</v>
      </c>
      <c r="J554" s="463" t="s">
        <v>2729</v>
      </c>
      <c r="K554" s="738" t="s">
        <v>192</v>
      </c>
      <c r="L554" s="408" t="s">
        <v>408</v>
      </c>
      <c r="M554" s="464" t="s">
        <v>1475</v>
      </c>
      <c r="N554" s="408" t="s">
        <v>2730</v>
      </c>
      <c r="O554" s="408" t="s">
        <v>1731</v>
      </c>
      <c r="P554" s="486" t="s">
        <v>114</v>
      </c>
      <c r="Q554" s="411" t="s">
        <v>114</v>
      </c>
      <c r="R554" s="486" t="s">
        <v>91</v>
      </c>
      <c r="S554" s="774">
        <f>IF(R554="Muy Alta",100%,IF(R554="Alta",80%,IF(R554="Media",60%,IF(R554="Baja",40%,IF(R554="Muy Baja",20%,"")))))</f>
        <v>0.6</v>
      </c>
      <c r="T554" s="486"/>
      <c r="U554" s="774" t="str">
        <f>IF(T554="Catastrófico",100%,IF(T554="Mayor",80%,IF(T554="Moderado",60%,IF(T554="Menor",40%,IF(T554="Leve",20%,"")))))</f>
        <v/>
      </c>
      <c r="V554" s="486" t="s">
        <v>195</v>
      </c>
      <c r="W554" s="774">
        <f>IF(V554="Catastrófico",100%,IF(V554="Mayor",80%,IF(V554="Moderado",60%,IF(V554="Menor",40%,IF(V554="Leve",20%,"")))))</f>
        <v>0.4</v>
      </c>
      <c r="X554" s="775" t="str">
        <f>IF(Y554=100%,"Catastrófico",IF(Y554=80%,"Mayor",IF(Y554=60%,"Moderado",IF(Y554=40%,"Menor",IF(Y554=20%,"Leve","")))))</f>
        <v>Menor</v>
      </c>
      <c r="Y554" s="774">
        <f>IF(AND(U554="",W554=""),"",MAX(U554,W554))</f>
        <v>0.4</v>
      </c>
      <c r="Z554" s="774" t="str">
        <f>CONCATENATE(R554,X554)</f>
        <v>MediaMenor</v>
      </c>
      <c r="AA554" s="631" t="str">
        <f>IF(Z554="Muy AltaLeve","Alto",IF(Z554="Muy AltaMenor","Alto",IF(Z554="Muy AltaModerado","Alto",IF(Z554="Muy AltaMayor","Alto",IF(Z554="Muy AltaCatastrófico","Extremo",IF(Z554="AltaLeve","Moderado",IF(Z554="AltaMenor","Moderado",IF(Z554="AltaModerado","Alto",IF(Z554="AltaMayor","Alto",IF(Z554="AltaCatastrófico","Extremo",IF(Z554="MediaLeve","Moderado",IF(Z554="MediaMenor","Moderado",IF(Z554="MediaModerado","Moderado",IF(Z554="MediaMayor","Alto",IF(Z554="MediaCatastrófico","Extremo",IF(Z554="BajaLeve","Bajo",IF(Z554="BajaMenor","Moderado",IF(Z554="BajaModerado","Moderado",IF(Z554="BajaMayor","Alto",IF(Z554="BajaCatastrófico","Extremo",IF(Z554="Muy BajaLeve","Bajo",IF(Z554="Muy BajaMenor","Bajo",IF(Z554="Muy BajaModerado","Moderado",IF(Z554="Muy BajaMayor","Alto",IF(Z554="Muy BajaCatastrófico","Extremo","")))))))))))))))))))))))))</f>
        <v>Moderado</v>
      </c>
      <c r="AB554" s="243">
        <v>1</v>
      </c>
      <c r="AC554" s="237" t="s">
        <v>2724</v>
      </c>
      <c r="AD554" s="239" t="s">
        <v>2595</v>
      </c>
      <c r="AE554" s="237" t="s">
        <v>1495</v>
      </c>
      <c r="AF554" s="245" t="str">
        <f t="shared" si="33"/>
        <v>Probabilidad</v>
      </c>
      <c r="AG554" s="246" t="s">
        <v>250</v>
      </c>
      <c r="AH554" s="241">
        <f t="shared" si="32"/>
        <v>0.15</v>
      </c>
      <c r="AI554" s="246" t="s">
        <v>98</v>
      </c>
      <c r="AJ554" s="241">
        <f t="shared" si="34"/>
        <v>0.15</v>
      </c>
      <c r="AK554" s="247">
        <f t="shared" si="35"/>
        <v>0.3</v>
      </c>
      <c r="AL554" s="248">
        <f>IFERROR(IF(AF554="Probabilidad",(S554-(+S554*AK554)),IF(AF554="Impacto",S554,"")),"")</f>
        <v>0.42</v>
      </c>
      <c r="AM554" s="248">
        <f>IFERROR(IF(AF554="Impacto",(Y554-(+Y554*AK554)),IF(AF554="Probabilidad",Y554,"")),"")</f>
        <v>0.4</v>
      </c>
      <c r="AN554" s="249" t="s">
        <v>99</v>
      </c>
      <c r="AO554" s="249" t="s">
        <v>100</v>
      </c>
      <c r="AP554" s="249" t="s">
        <v>101</v>
      </c>
      <c r="AQ554" s="456" t="s">
        <v>2710</v>
      </c>
      <c r="AR554" s="462">
        <f>S554</f>
        <v>0.6</v>
      </c>
      <c r="AS554" s="462">
        <f>IF(AL554="","",MIN(AL554:AL556))</f>
        <v>0.20579999999999998</v>
      </c>
      <c r="AT554" s="631" t="str">
        <f>IFERROR(IF(AS554="","",IF(AS554&lt;=0.2,"Muy Baja",IF(AS554&lt;=0.4,"Baja",IF(AS554&lt;=0.6,"Media",IF(AS554&lt;=0.8,"Alta","Muy Alta"))))),"")</f>
        <v>Baja</v>
      </c>
      <c r="AU554" s="773">
        <f>Y554</f>
        <v>0.4</v>
      </c>
      <c r="AV554" s="773">
        <f>IF(AM554="","",MIN(AM554:AM556))</f>
        <v>0.4</v>
      </c>
      <c r="AW554" s="631" t="str">
        <f>IFERROR(IF(AV554="","",IF(AV554&lt;=0.2,"Leve",IF(AV554&lt;=0.4,"Menor",IF(AV554&lt;=0.6,"Moderado",IF(AV554&lt;=0.8,"Mayor","Catastrófico"))))),"")</f>
        <v>Menor</v>
      </c>
      <c r="AX554" s="631" t="str">
        <f>AA554</f>
        <v>Moderado</v>
      </c>
      <c r="AY554" s="631" t="str">
        <f>IFERROR(IF(OR(AND(AT554="Muy Baja",AW554="Leve"),AND(AT554="Muy Baja",AW554="Menor"),AND(AT554="Baja",AW554="Leve")),"Bajo",IF(OR(AND(AT554="Muy baja",AW554="Moderado"),AND(AT554="Baja",AW554="Menor"),AND(AT554="Baja",AW554="Moderado"),AND(AT554="Media",AW554="Leve"),AND(AT554="Media",AW554="Menor"),AND(AT554="Media",AW554="Moderado"),AND(AT554="Alta",AW554="Leve"),AND(AT554="Alta",AW554="Menor")),"Moderado",IF(OR(AND(AT554="Muy Baja",AW554="Mayor"),AND(AT554="Baja",AW554="Mayor"),AND(AT554="Media",AW554="Mayor"),AND(AT554="Alta",AW554="Moderado"),AND(AT554="Alta",AW554="Mayor"),AND(AT554="Muy Alta",AW554="Leve"),AND(AT554="Muy Alta",AW554="Menor"),AND(AT554="Muy Alta",AW554="Moderado"),AND(AT554="Muy Alta",AW554="Mayor")),"Alto",IF(OR(AND(AT554="Muy Baja",AW554="Catastrófico"),AND(AT554="Baja",AW554="Catastrófico"),AND(AT554="Media",AW554="Catastrófico"),AND(AT554="Alta",AW554="Catastrófico"),AND(AT554="Muy Alta",AW554="Catastrófico")),"Extremo","")))),"")</f>
        <v>Moderado</v>
      </c>
      <c r="AZ554" s="487" t="s">
        <v>105</v>
      </c>
      <c r="BA554" s="486" t="s">
        <v>2731</v>
      </c>
      <c r="BB554" s="486" t="s">
        <v>2732</v>
      </c>
      <c r="BC554" s="486" t="s">
        <v>2571</v>
      </c>
      <c r="BD554" s="486" t="s">
        <v>2648</v>
      </c>
      <c r="BE554" s="492">
        <v>45657</v>
      </c>
      <c r="BF554" s="492" t="s">
        <v>2733</v>
      </c>
      <c r="BG554" s="408" t="s">
        <v>2734</v>
      </c>
      <c r="BH554" s="416" t="s">
        <v>2735</v>
      </c>
      <c r="BI554" s="416"/>
      <c r="BJ554" s="416"/>
      <c r="BK554" s="416"/>
      <c r="BL554" s="416" t="s">
        <v>114</v>
      </c>
      <c r="BM554" s="408" t="s">
        <v>2725</v>
      </c>
      <c r="BN554" s="408" t="s">
        <v>870</v>
      </c>
      <c r="BO554" s="673" t="s">
        <v>870</v>
      </c>
    </row>
    <row r="555" spans="1:67" ht="135">
      <c r="A555" s="748"/>
      <c r="B555" s="751"/>
      <c r="C555" s="751"/>
      <c r="D555" s="682"/>
      <c r="E555" s="682"/>
      <c r="F555" s="483"/>
      <c r="G555" s="486"/>
      <c r="H555" s="487"/>
      <c r="I555" s="736"/>
      <c r="J555" s="463"/>
      <c r="K555" s="738"/>
      <c r="L555" s="408"/>
      <c r="M555" s="464"/>
      <c r="N555" s="408"/>
      <c r="O555" s="408"/>
      <c r="P555" s="486"/>
      <c r="Q555" s="411"/>
      <c r="R555" s="486"/>
      <c r="S555" s="774"/>
      <c r="T555" s="486"/>
      <c r="U555" s="774"/>
      <c r="V555" s="486"/>
      <c r="W555" s="774"/>
      <c r="X555" s="775"/>
      <c r="Y555" s="774"/>
      <c r="Z555" s="774"/>
      <c r="AA555" s="631"/>
      <c r="AB555" s="243">
        <v>2</v>
      </c>
      <c r="AC555" s="237" t="s">
        <v>1566</v>
      </c>
      <c r="AD555" s="239" t="s">
        <v>357</v>
      </c>
      <c r="AE555" s="237" t="s">
        <v>1529</v>
      </c>
      <c r="AF555" s="245" t="str">
        <f t="shared" si="33"/>
        <v>Probabilidad</v>
      </c>
      <c r="AG555" s="246" t="s">
        <v>250</v>
      </c>
      <c r="AH555" s="241">
        <f t="shared" si="32"/>
        <v>0.15</v>
      </c>
      <c r="AI555" s="246" t="s">
        <v>98</v>
      </c>
      <c r="AJ555" s="241">
        <f t="shared" si="34"/>
        <v>0.15</v>
      </c>
      <c r="AK555" s="247">
        <f t="shared" si="35"/>
        <v>0.3</v>
      </c>
      <c r="AL555" s="248">
        <f>IFERROR(IF(AND(AF554="Probabilidad",AF555="Probabilidad"),(AL554-(+AL554*AK555)),IF(AF555="Probabilidad",(S554-(+S554*AK555)),IF(AF555="Impacto",AL554,""))),"")</f>
        <v>0.29399999999999998</v>
      </c>
      <c r="AM555" s="248">
        <f>IFERROR(IF(AND(AF554="Impacto",AF555="Impacto"),(AM554-(+AM554*AK555)),IF(AF555="Impacto",(Y554-(Y554*AK555)),IF(AF555="Probabilidad",AM554,""))),"")</f>
        <v>0.4</v>
      </c>
      <c r="AN555" s="249" t="s">
        <v>99</v>
      </c>
      <c r="AO555" s="249" t="s">
        <v>100</v>
      </c>
      <c r="AP555" s="249" t="s">
        <v>101</v>
      </c>
      <c r="AQ555" s="456"/>
      <c r="AR555" s="463"/>
      <c r="AS555" s="463"/>
      <c r="AT555" s="631"/>
      <c r="AU555" s="630"/>
      <c r="AV555" s="630"/>
      <c r="AW555" s="631"/>
      <c r="AX555" s="631"/>
      <c r="AY555" s="631"/>
      <c r="AZ555" s="487"/>
      <c r="BA555" s="486"/>
      <c r="BB555" s="486"/>
      <c r="BC555" s="486"/>
      <c r="BD555" s="772"/>
      <c r="BE555" s="408"/>
      <c r="BF555" s="408"/>
      <c r="BG555" s="408"/>
      <c r="BH555" s="416"/>
      <c r="BI555" s="416"/>
      <c r="BJ555" s="416"/>
      <c r="BK555" s="416"/>
      <c r="BL555" s="416"/>
      <c r="BM555" s="408"/>
      <c r="BN555" s="408"/>
      <c r="BO555" s="673"/>
    </row>
    <row r="556" spans="1:67" ht="135.75" thickBot="1">
      <c r="A556" s="748"/>
      <c r="B556" s="751"/>
      <c r="C556" s="751"/>
      <c r="D556" s="682"/>
      <c r="E556" s="682"/>
      <c r="F556" s="483"/>
      <c r="G556" s="486"/>
      <c r="H556" s="487"/>
      <c r="I556" s="736"/>
      <c r="J556" s="463"/>
      <c r="K556" s="738"/>
      <c r="L556" s="408"/>
      <c r="M556" s="464"/>
      <c r="N556" s="408"/>
      <c r="O556" s="408"/>
      <c r="P556" s="486"/>
      <c r="Q556" s="411"/>
      <c r="R556" s="486"/>
      <c r="S556" s="774"/>
      <c r="T556" s="486"/>
      <c r="U556" s="774"/>
      <c r="V556" s="486"/>
      <c r="W556" s="774"/>
      <c r="X556" s="775"/>
      <c r="Y556" s="774"/>
      <c r="Z556" s="774"/>
      <c r="AA556" s="631"/>
      <c r="AB556" s="243">
        <v>3</v>
      </c>
      <c r="AC556" s="237" t="s">
        <v>2726</v>
      </c>
      <c r="AD556" s="239" t="s">
        <v>2736</v>
      </c>
      <c r="AE556" s="237" t="s">
        <v>2345</v>
      </c>
      <c r="AF556" s="245" t="str">
        <f t="shared" si="33"/>
        <v>Probabilidad</v>
      </c>
      <c r="AG556" s="246" t="s">
        <v>250</v>
      </c>
      <c r="AH556" s="241">
        <f t="shared" si="32"/>
        <v>0.15</v>
      </c>
      <c r="AI556" s="246" t="s">
        <v>98</v>
      </c>
      <c r="AJ556" s="241">
        <f t="shared" si="34"/>
        <v>0.15</v>
      </c>
      <c r="AK556" s="247">
        <f t="shared" si="35"/>
        <v>0.3</v>
      </c>
      <c r="AL556" s="248">
        <f>IFERROR(IF(AND(AF555="Probabilidad",AF556="Probabilidad"),(AL555-(+AL555*AK556)),IF(AND(AF555="Impacto",AF556="Probabilidad"),(AL554-(+AL554*AK556)),IF(AF556="Impacto",AL555,""))),"")</f>
        <v>0.20579999999999998</v>
      </c>
      <c r="AM556" s="248">
        <f>IFERROR(IF(AND(AF555="Impacto",AF556="Impacto"),(AM555-(+AM555*AK556)),IF(AND(AF555="Probabilidad",AF556="Impacto"),(AM554-(+AM554*AK556)),IF(AF556="Probabilidad",AM555,""))),"")</f>
        <v>0.4</v>
      </c>
      <c r="AN556" s="249" t="s">
        <v>99</v>
      </c>
      <c r="AO556" s="249" t="s">
        <v>100</v>
      </c>
      <c r="AP556" s="249" t="s">
        <v>101</v>
      </c>
      <c r="AQ556" s="456"/>
      <c r="AR556" s="463"/>
      <c r="AS556" s="463"/>
      <c r="AT556" s="631"/>
      <c r="AU556" s="630"/>
      <c r="AV556" s="630"/>
      <c r="AW556" s="631"/>
      <c r="AX556" s="631"/>
      <c r="AY556" s="631"/>
      <c r="AZ556" s="487"/>
      <c r="BA556" s="486"/>
      <c r="BB556" s="486"/>
      <c r="BC556" s="486"/>
      <c r="BD556" s="772"/>
      <c r="BE556" s="408"/>
      <c r="BF556" s="408"/>
      <c r="BG556" s="408"/>
      <c r="BH556" s="416"/>
      <c r="BI556" s="416"/>
      <c r="BJ556" s="416"/>
      <c r="BK556" s="416"/>
      <c r="BL556" s="416"/>
      <c r="BM556" s="408"/>
      <c r="BN556" s="408"/>
      <c r="BO556" s="673"/>
    </row>
    <row r="557" spans="1:67" ht="70.5">
      <c r="A557" s="747" t="s">
        <v>380</v>
      </c>
      <c r="B557" s="750" t="s">
        <v>381</v>
      </c>
      <c r="C557" s="750" t="s">
        <v>382</v>
      </c>
      <c r="D557" s="771" t="s">
        <v>1470</v>
      </c>
      <c r="E557" s="771" t="s">
        <v>383</v>
      </c>
      <c r="F557" s="670">
        <v>1</v>
      </c>
      <c r="G557" s="655" t="s">
        <v>2737</v>
      </c>
      <c r="H557" s="646" t="s">
        <v>1543</v>
      </c>
      <c r="I557" s="765" t="s">
        <v>1473</v>
      </c>
      <c r="J557" s="659" t="s">
        <v>2738</v>
      </c>
      <c r="K557" s="765" t="s">
        <v>192</v>
      </c>
      <c r="L557" s="638" t="s">
        <v>811</v>
      </c>
      <c r="M557" s="653" t="s">
        <v>1475</v>
      </c>
      <c r="N557" s="638" t="s">
        <v>2739</v>
      </c>
      <c r="O557" s="638" t="s">
        <v>2740</v>
      </c>
      <c r="P557" s="655" t="s">
        <v>114</v>
      </c>
      <c r="Q557" s="762" t="s">
        <v>114</v>
      </c>
      <c r="R557" s="646" t="s">
        <v>129</v>
      </c>
      <c r="S557" s="651">
        <f>IF(R557="Muy Alta",100%,IF(R557="Alta",80%,IF(R557="Media",60%,IF(R557="Baja",40%,IF(R557="Muy Baja",20%,"")))))</f>
        <v>0.4</v>
      </c>
      <c r="T557" s="765"/>
      <c r="U557" s="651" t="str">
        <f>IF(T557="Catastrófico",100%,IF(T557="Mayor",80%,IF(T557="Moderado",60%,IF(T557="Menor",40%,IF(T557="Leve",20%,"")))))</f>
        <v/>
      </c>
      <c r="V557" s="646" t="s">
        <v>130</v>
      </c>
      <c r="W557" s="651">
        <f>IF(V557="Catastrófico",100%,IF(V557="Mayor",80%,IF(V557="Moderado",60%,IF(V557="Menor",40%,IF(V557="Leve",20%,"")))))</f>
        <v>0.6</v>
      </c>
      <c r="X557" s="653" t="str">
        <f>IF(Y557=100%,"Catastrófico",IF(Y557=80%,"Mayor",IF(Y557=60%,"Moderado",IF(Y557=40%,"Menor",IF(Y557=20%,"Leve","")))))</f>
        <v>Moderado</v>
      </c>
      <c r="Y557" s="651">
        <f>IF(AND(U557="",W557=""),"",MAX(U557,W557))</f>
        <v>0.6</v>
      </c>
      <c r="Z557" s="651" t="str">
        <f>CONCATENATE(R557,X557)</f>
        <v>BajaModerado</v>
      </c>
      <c r="AA557" s="644" t="str">
        <f>IF(Z557="Muy AltaLeve","Alto",IF(Z557="Muy AltaMenor","Alto",IF(Z557="Muy AltaModerado","Alto",IF(Z557="Muy AltaMayor","Alto",IF(Z557="Muy AltaCatastrófico","Extremo",IF(Z557="AltaLeve","Moderado",IF(Z557="AltaMenor","Moderado",IF(Z557="AltaModerado","Alto",IF(Z557="AltaMayor","Alto",IF(Z557="AltaCatastrófico","Extremo",IF(Z557="MediaLeve","Moderado",IF(Z557="MediaMenor","Moderado",IF(Z557="MediaModerado","Moderado",IF(Z557="MediaMayor","Alto",IF(Z557="MediaCatastrófico","Extremo",IF(Z557="BajaLeve","Bajo",IF(Z557="BajaMenor","Moderado",IF(Z557="BajaModerado","Moderado",IF(Z557="BajaMayor","Alto",IF(Z557="BajaCatastrófico","Extremo",IF(Z557="Muy BajaLeve","Bajo",IF(Z557="Muy BajaMenor","Bajo",IF(Z557="Muy BajaModerado","Moderado",IF(Z557="Muy BajaMayor","Alto",IF(Z557="Muy BajaCatastrófico","Extremo","")))))))))))))))))))))))))</f>
        <v>Moderado</v>
      </c>
      <c r="AB557" s="26">
        <v>1</v>
      </c>
      <c r="AC557" s="74" t="s">
        <v>2741</v>
      </c>
      <c r="AD557" s="74">
        <v>2</v>
      </c>
      <c r="AE557" s="73" t="s">
        <v>2742</v>
      </c>
      <c r="AF557" s="30" t="str">
        <f t="shared" si="33"/>
        <v>Probabilidad</v>
      </c>
      <c r="AG557" s="27" t="s">
        <v>1644</v>
      </c>
      <c r="AH557" s="75">
        <f t="shared" si="32"/>
        <v>0.25</v>
      </c>
      <c r="AI557" s="27" t="s">
        <v>98</v>
      </c>
      <c r="AJ557" s="75">
        <f t="shared" si="34"/>
        <v>0.15</v>
      </c>
      <c r="AK557" s="76">
        <f t="shared" si="35"/>
        <v>0.4</v>
      </c>
      <c r="AL557" s="28">
        <f>IFERROR(IF(AF557="Probabilidad",(S557-(+S557*AK557)),IF(AF557="Impacto",S557,"")),"")</f>
        <v>0.24</v>
      </c>
      <c r="AM557" s="28">
        <f>IFERROR(IF(AF557="Impacto",(Y557-(+Y557*AK557)),IF(AF557="Probabilidad",Y557,"")),"")</f>
        <v>0.6</v>
      </c>
      <c r="AN557" s="29" t="s">
        <v>99</v>
      </c>
      <c r="AO557" s="29" t="s">
        <v>100</v>
      </c>
      <c r="AP557" s="29" t="s">
        <v>101</v>
      </c>
      <c r="AQ557" s="768" t="s">
        <v>2743</v>
      </c>
      <c r="AR557" s="642">
        <f>S557</f>
        <v>0.4</v>
      </c>
      <c r="AS557" s="642">
        <f>IF(AL557="","",MIN(AL557:AL562))</f>
        <v>4.2335999999999999E-2</v>
      </c>
      <c r="AT557" s="644" t="str">
        <f>IFERROR(IF(AS557="","",IF(AS557&lt;=0.2,"Muy Baja",IF(AS557&lt;=0.4,"Baja",IF(AS557&lt;=0.6,"Media",IF(AS557&lt;=0.8,"Alta","Muy Alta"))))),"")</f>
        <v>Muy Baja</v>
      </c>
      <c r="AU557" s="642">
        <f>Y557</f>
        <v>0.6</v>
      </c>
      <c r="AV557" s="642">
        <f>IF(AM557="","",MIN(AM557:AM562))</f>
        <v>0.44999999999999996</v>
      </c>
      <c r="AW557" s="644" t="str">
        <f>IFERROR(IF(AV557="","",IF(AV557&lt;=0.2,"Leve",IF(AV557&lt;=0.4,"Menor",IF(AV557&lt;=0.6,"Moderado",IF(AV557&lt;=0.8,"Mayor","Catastrófico"))))),"")</f>
        <v>Moderado</v>
      </c>
      <c r="AX557" s="644" t="str">
        <f>AA557</f>
        <v>Moderado</v>
      </c>
      <c r="AY557" s="644" t="str">
        <f>IFERROR(IF(OR(AND(AT557="Muy Baja",AW557="Leve"),AND(AT557="Muy Baja",AW557="Menor"),AND(AT557="Baja",AW557="Leve")),"Bajo",IF(OR(AND(AT557="Muy baja",AW557="Moderado"),AND(AT557="Baja",AW557="Menor"),AND(AT557="Baja",AW557="Moderado"),AND(AT557="Media",AW557="Leve"),AND(AT557="Media",AW557="Menor"),AND(AT557="Media",AW557="Moderado"),AND(AT557="Alta",AW557="Leve"),AND(AT557="Alta",AW557="Menor")),"Moderado",IF(OR(AND(AT557="Muy Baja",AW557="Mayor"),AND(AT557="Baja",AW557="Mayor"),AND(AT557="Media",AW557="Mayor"),AND(AT557="Alta",AW557="Moderado"),AND(AT557="Alta",AW557="Mayor"),AND(AT557="Muy Alta",AW557="Leve"),AND(AT557="Muy Alta",AW557="Menor"),AND(AT557="Muy Alta",AW557="Moderado"),AND(AT557="Muy Alta",AW557="Mayor")),"Alto",IF(OR(AND(AT557="Muy Baja",AW557="Catastrófico"),AND(AT557="Baja",AW557="Catastrófico"),AND(AT557="Media",AW557="Catastrófico"),AND(AT557="Alta",AW557="Catastrófico"),AND(AT557="Muy Alta",AW557="Catastrófico")),"Extremo","")))),"")</f>
        <v>Moderado</v>
      </c>
      <c r="AZ557" s="765" t="s">
        <v>105</v>
      </c>
      <c r="BA557" s="655" t="s">
        <v>2744</v>
      </c>
      <c r="BB557" s="766" t="s">
        <v>2745</v>
      </c>
      <c r="BC557" s="766" t="s">
        <v>2126</v>
      </c>
      <c r="BD557" s="766" t="s">
        <v>2746</v>
      </c>
      <c r="BE557" s="767">
        <v>45657</v>
      </c>
      <c r="BF557" s="638" t="s">
        <v>2747</v>
      </c>
      <c r="BG557" s="638" t="s">
        <v>2748</v>
      </c>
      <c r="BH557" s="640">
        <v>0.25</v>
      </c>
      <c r="BI557" s="640"/>
      <c r="BJ557" s="638"/>
      <c r="BK557" s="638"/>
      <c r="BL557" s="762" t="s">
        <v>219</v>
      </c>
      <c r="BM557" s="655" t="s">
        <v>401</v>
      </c>
      <c r="BN557" s="655" t="s">
        <v>219</v>
      </c>
      <c r="BO557" s="763" t="s">
        <v>219</v>
      </c>
    </row>
    <row r="558" spans="1:67" ht="70.5">
      <c r="A558" s="748"/>
      <c r="B558" s="751"/>
      <c r="C558" s="751"/>
      <c r="D558" s="682"/>
      <c r="E558" s="682"/>
      <c r="F558" s="483"/>
      <c r="G558" s="486"/>
      <c r="H558" s="487" t="s">
        <v>1543</v>
      </c>
      <c r="I558" s="736"/>
      <c r="J558" s="463"/>
      <c r="K558" s="736"/>
      <c r="L558" s="408"/>
      <c r="M558" s="458"/>
      <c r="N558" s="408"/>
      <c r="O558" s="408"/>
      <c r="P558" s="486"/>
      <c r="Q558" s="411"/>
      <c r="R558" s="487"/>
      <c r="S558" s="455"/>
      <c r="T558" s="736"/>
      <c r="U558" s="455"/>
      <c r="V558" s="487"/>
      <c r="W558" s="455"/>
      <c r="X558" s="458"/>
      <c r="Y558" s="455"/>
      <c r="Z558" s="455"/>
      <c r="AA558" s="464"/>
      <c r="AB558" s="243">
        <v>2</v>
      </c>
      <c r="AC558" s="259" t="s">
        <v>2749</v>
      </c>
      <c r="AD558" s="239">
        <v>2</v>
      </c>
      <c r="AE558" s="237" t="s">
        <v>2742</v>
      </c>
      <c r="AF558" s="245" t="str">
        <f t="shared" si="33"/>
        <v>Impacto</v>
      </c>
      <c r="AG558" s="246" t="s">
        <v>1656</v>
      </c>
      <c r="AH558" s="241">
        <f t="shared" si="32"/>
        <v>0.1</v>
      </c>
      <c r="AI558" s="246" t="s">
        <v>98</v>
      </c>
      <c r="AJ558" s="241">
        <f t="shared" si="34"/>
        <v>0.15</v>
      </c>
      <c r="AK558" s="247">
        <f t="shared" si="35"/>
        <v>0.25</v>
      </c>
      <c r="AL558" s="248">
        <f>IFERROR(IF(AND(AF557="Probabilidad",AF558="Probabilidad"),(AL557-(+AL557*AK558)),IF(AF558="Probabilidad",(S557-(+S557*AK558)),IF(AF558="Impacto",AL557,""))),"")</f>
        <v>0.24</v>
      </c>
      <c r="AM558" s="248">
        <f>IFERROR(IF(AND(AF557="Impacto",AF558="Impacto"),(AM557-(+AM557*AK558)),IF(AF558="Impacto",(Y557-(+Y557*AK558)),IF(AF558="Probabilidad",AM557,""))),"")</f>
        <v>0.44999999999999996</v>
      </c>
      <c r="AN558" s="249" t="s">
        <v>99</v>
      </c>
      <c r="AO558" s="249" t="s">
        <v>100</v>
      </c>
      <c r="AP558" s="249" t="s">
        <v>101</v>
      </c>
      <c r="AQ558" s="456"/>
      <c r="AR558" s="463"/>
      <c r="AS558" s="463"/>
      <c r="AT558" s="464"/>
      <c r="AU558" s="463"/>
      <c r="AV558" s="463"/>
      <c r="AW558" s="464"/>
      <c r="AX558" s="464"/>
      <c r="AY558" s="464"/>
      <c r="AZ558" s="736"/>
      <c r="BA558" s="486"/>
      <c r="BB558" s="738"/>
      <c r="BC558" s="738"/>
      <c r="BD558" s="738"/>
      <c r="BE558" s="738"/>
      <c r="BF558" s="408"/>
      <c r="BG558" s="408"/>
      <c r="BH558" s="408"/>
      <c r="BI558" s="408"/>
      <c r="BJ558" s="408"/>
      <c r="BK558" s="408"/>
      <c r="BL558" s="411"/>
      <c r="BM558" s="486"/>
      <c r="BN558" s="486"/>
      <c r="BO558" s="764"/>
    </row>
    <row r="559" spans="1:67" ht="127.5">
      <c r="A559" s="748"/>
      <c r="B559" s="751"/>
      <c r="C559" s="751"/>
      <c r="D559" s="682"/>
      <c r="E559" s="682"/>
      <c r="F559" s="483"/>
      <c r="G559" s="486"/>
      <c r="H559" s="487" t="s">
        <v>1543</v>
      </c>
      <c r="I559" s="736"/>
      <c r="J559" s="463"/>
      <c r="K559" s="736"/>
      <c r="L559" s="408"/>
      <c r="M559" s="458"/>
      <c r="N559" s="408"/>
      <c r="O559" s="408"/>
      <c r="P559" s="486"/>
      <c r="Q559" s="411"/>
      <c r="R559" s="487"/>
      <c r="S559" s="455"/>
      <c r="T559" s="736"/>
      <c r="U559" s="455"/>
      <c r="V559" s="487"/>
      <c r="W559" s="455"/>
      <c r="X559" s="458"/>
      <c r="Y559" s="455"/>
      <c r="Z559" s="455"/>
      <c r="AA559" s="464"/>
      <c r="AB559" s="243">
        <v>3</v>
      </c>
      <c r="AC559" s="330" t="s">
        <v>2750</v>
      </c>
      <c r="AD559" s="239">
        <v>3</v>
      </c>
      <c r="AE559" s="237" t="s">
        <v>1486</v>
      </c>
      <c r="AF559" s="245" t="str">
        <f t="shared" si="33"/>
        <v>Probabilidad</v>
      </c>
      <c r="AG559" s="246" t="s">
        <v>1655</v>
      </c>
      <c r="AH559" s="241">
        <f t="shared" si="32"/>
        <v>0.15</v>
      </c>
      <c r="AI559" s="246" t="s">
        <v>98</v>
      </c>
      <c r="AJ559" s="241">
        <f t="shared" si="34"/>
        <v>0.15</v>
      </c>
      <c r="AK559" s="247">
        <f t="shared" si="35"/>
        <v>0.3</v>
      </c>
      <c r="AL559" s="248">
        <f>IFERROR(IF(AND(AF558="Probabilidad",AF559="Probabilidad"),(AL558-(+AL558*AK559)),IF(AND(AF558="Impacto",AF559="Probabilidad"),(AL557-(+AL557*AK559)),IF(AF559="Impacto",AL558,""))),"")</f>
        <v>0.16799999999999998</v>
      </c>
      <c r="AM559" s="248">
        <f>IFERROR(IF(AND(AF558="Impacto",AF559="Impacto"),(AM558-(+AM558*AK559)),IF(AND(AF558="Probabilidad",AF559="Impacto"),(AM557-(+AM557*AK559)),IF(AF559="Probabilidad",AM558,""))),"")</f>
        <v>0.44999999999999996</v>
      </c>
      <c r="AN559" s="249" t="s">
        <v>99</v>
      </c>
      <c r="AO559" s="249" t="s">
        <v>100</v>
      </c>
      <c r="AP559" s="249" t="s">
        <v>101</v>
      </c>
      <c r="AQ559" s="456"/>
      <c r="AR559" s="463"/>
      <c r="AS559" s="463"/>
      <c r="AT559" s="464"/>
      <c r="AU559" s="463"/>
      <c r="AV559" s="463"/>
      <c r="AW559" s="464"/>
      <c r="AX559" s="464"/>
      <c r="AY559" s="464"/>
      <c r="AZ559" s="736"/>
      <c r="BA559" s="486"/>
      <c r="BB559" s="738"/>
      <c r="BC559" s="738"/>
      <c r="BD559" s="738"/>
      <c r="BE559" s="738"/>
      <c r="BF559" s="408"/>
      <c r="BG559" s="408"/>
      <c r="BH559" s="408"/>
      <c r="BI559" s="408"/>
      <c r="BJ559" s="408"/>
      <c r="BK559" s="408"/>
      <c r="BL559" s="411"/>
      <c r="BM559" s="486"/>
      <c r="BN559" s="486"/>
      <c r="BO559" s="764"/>
    </row>
    <row r="560" spans="1:67" ht="191.25">
      <c r="A560" s="748"/>
      <c r="B560" s="751"/>
      <c r="C560" s="751"/>
      <c r="D560" s="682"/>
      <c r="E560" s="682"/>
      <c r="F560" s="483"/>
      <c r="G560" s="486"/>
      <c r="H560" s="487" t="s">
        <v>1543</v>
      </c>
      <c r="I560" s="736"/>
      <c r="J560" s="463"/>
      <c r="K560" s="736"/>
      <c r="L560" s="408"/>
      <c r="M560" s="458"/>
      <c r="N560" s="408"/>
      <c r="O560" s="408"/>
      <c r="P560" s="486"/>
      <c r="Q560" s="411"/>
      <c r="R560" s="487"/>
      <c r="S560" s="455"/>
      <c r="T560" s="736"/>
      <c r="U560" s="455"/>
      <c r="V560" s="487"/>
      <c r="W560" s="455"/>
      <c r="X560" s="458"/>
      <c r="Y560" s="455"/>
      <c r="Z560" s="455"/>
      <c r="AA560" s="464"/>
      <c r="AB560" s="243">
        <v>4</v>
      </c>
      <c r="AC560" s="259" t="s">
        <v>2751</v>
      </c>
      <c r="AD560" s="239">
        <v>1</v>
      </c>
      <c r="AE560" s="239" t="s">
        <v>1728</v>
      </c>
      <c r="AF560" s="245" t="str">
        <f t="shared" si="33"/>
        <v>Probabilidad</v>
      </c>
      <c r="AG560" s="246" t="s">
        <v>1644</v>
      </c>
      <c r="AH560" s="241">
        <f t="shared" si="32"/>
        <v>0.25</v>
      </c>
      <c r="AI560" s="246" t="s">
        <v>98</v>
      </c>
      <c r="AJ560" s="241">
        <f t="shared" si="34"/>
        <v>0.15</v>
      </c>
      <c r="AK560" s="247">
        <f t="shared" si="35"/>
        <v>0.4</v>
      </c>
      <c r="AL560" s="248">
        <f>IFERROR(IF(AND(AF559="Probabilidad",AF560="Probabilidad"),(AL559-(+AL559*AK560)),IF(AND(AF559="Impacto",AF560="Probabilidad"),(AL558-(+AL558*AK560)),IF(AF560="Impacto",AL559,""))),"")</f>
        <v>0.10079999999999999</v>
      </c>
      <c r="AM560" s="248">
        <f>IFERROR(IF(AND(AF559="Impacto",AF560="Impacto"),(AM559-(+AM559*AK560)),IF(AND(AF559="Probabilidad",AF560="Impacto"),(AM558-(+AM558*AK560)),IF(AF560="Probabilidad",AM559,""))),"")</f>
        <v>0.44999999999999996</v>
      </c>
      <c r="AN560" s="249" t="s">
        <v>99</v>
      </c>
      <c r="AO560" s="249" t="s">
        <v>100</v>
      </c>
      <c r="AP560" s="249" t="s">
        <v>101</v>
      </c>
      <c r="AQ560" s="456"/>
      <c r="AR560" s="463"/>
      <c r="AS560" s="463"/>
      <c r="AT560" s="464"/>
      <c r="AU560" s="463"/>
      <c r="AV560" s="463"/>
      <c r="AW560" s="464"/>
      <c r="AX560" s="464"/>
      <c r="AY560" s="464"/>
      <c r="AZ560" s="736"/>
      <c r="BA560" s="486"/>
      <c r="BB560" s="738"/>
      <c r="BC560" s="738"/>
      <c r="BD560" s="738"/>
      <c r="BE560" s="738"/>
      <c r="BF560" s="408"/>
      <c r="BG560" s="408"/>
      <c r="BH560" s="408"/>
      <c r="BI560" s="408"/>
      <c r="BJ560" s="408"/>
      <c r="BK560" s="408"/>
      <c r="BL560" s="411"/>
      <c r="BM560" s="486"/>
      <c r="BN560" s="486"/>
      <c r="BO560" s="764"/>
    </row>
    <row r="561" spans="1:67" ht="152.44999999999999" customHeight="1">
      <c r="A561" s="748"/>
      <c r="B561" s="751"/>
      <c r="C561" s="751"/>
      <c r="D561" s="682"/>
      <c r="E561" s="682"/>
      <c r="F561" s="483"/>
      <c r="G561" s="486"/>
      <c r="H561" s="487" t="s">
        <v>1543</v>
      </c>
      <c r="I561" s="736"/>
      <c r="J561" s="463"/>
      <c r="K561" s="736"/>
      <c r="L561" s="408"/>
      <c r="M561" s="458"/>
      <c r="N561" s="408"/>
      <c r="O561" s="408"/>
      <c r="P561" s="486"/>
      <c r="Q561" s="411"/>
      <c r="R561" s="487"/>
      <c r="S561" s="455"/>
      <c r="T561" s="736"/>
      <c r="U561" s="455"/>
      <c r="V561" s="487"/>
      <c r="W561" s="455"/>
      <c r="X561" s="458"/>
      <c r="Y561" s="455"/>
      <c r="Z561" s="455"/>
      <c r="AA561" s="464"/>
      <c r="AB561" s="243">
        <v>5</v>
      </c>
      <c r="AC561" s="239" t="s">
        <v>2752</v>
      </c>
      <c r="AD561" s="239">
        <v>2</v>
      </c>
      <c r="AE561" s="239" t="s">
        <v>1728</v>
      </c>
      <c r="AF561" s="245" t="str">
        <f t="shared" si="33"/>
        <v>Probabilidad</v>
      </c>
      <c r="AG561" s="246" t="s">
        <v>1644</v>
      </c>
      <c r="AH561" s="241">
        <f t="shared" si="32"/>
        <v>0.25</v>
      </c>
      <c r="AI561" s="246" t="s">
        <v>98</v>
      </c>
      <c r="AJ561" s="241">
        <f t="shared" si="34"/>
        <v>0.15</v>
      </c>
      <c r="AK561" s="247">
        <f t="shared" si="35"/>
        <v>0.4</v>
      </c>
      <c r="AL561" s="248">
        <f>IFERROR(IF(AND(AF560="Probabilidad",AF561="Probabilidad"),(AL560-(+AL560*AK561)),IF(AND(AF560="Impacto",AF561="Probabilidad"),(AL559-(+AL559*AK561)),IF(AF561="Impacto",AL560,""))),"")</f>
        <v>6.0479999999999992E-2</v>
      </c>
      <c r="AM561" s="248">
        <f>IFERROR(IF(AND(AF560="Impacto",AF561="Impacto"),(AM560-(+AM560*AK561)),IF(AND(AF560="Probabilidad",AF561="Impacto"),(AM559-(+AM559*AK561)),IF(AF561="Probabilidad",AM560,""))),"")</f>
        <v>0.44999999999999996</v>
      </c>
      <c r="AN561" s="249" t="s">
        <v>99</v>
      </c>
      <c r="AO561" s="249" t="s">
        <v>100</v>
      </c>
      <c r="AP561" s="249" t="s">
        <v>101</v>
      </c>
      <c r="AQ561" s="456"/>
      <c r="AR561" s="463"/>
      <c r="AS561" s="463"/>
      <c r="AT561" s="464"/>
      <c r="AU561" s="463"/>
      <c r="AV561" s="463"/>
      <c r="AW561" s="464"/>
      <c r="AX561" s="464"/>
      <c r="AY561" s="464"/>
      <c r="AZ561" s="736"/>
      <c r="BA561" s="486"/>
      <c r="BB561" s="738"/>
      <c r="BC561" s="738"/>
      <c r="BD561" s="738"/>
      <c r="BE561" s="738"/>
      <c r="BF561" s="408"/>
      <c r="BG561" s="408"/>
      <c r="BH561" s="408"/>
      <c r="BI561" s="408"/>
      <c r="BJ561" s="408"/>
      <c r="BK561" s="408"/>
      <c r="BL561" s="411"/>
      <c r="BM561" s="486"/>
      <c r="BN561" s="486"/>
      <c r="BO561" s="764"/>
    </row>
    <row r="562" spans="1:67" ht="211.9" customHeight="1">
      <c r="A562" s="748"/>
      <c r="B562" s="751"/>
      <c r="C562" s="751"/>
      <c r="D562" s="682"/>
      <c r="E562" s="682"/>
      <c r="F562" s="483"/>
      <c r="G562" s="486"/>
      <c r="H562" s="487" t="s">
        <v>1543</v>
      </c>
      <c r="I562" s="736"/>
      <c r="J562" s="463"/>
      <c r="K562" s="736"/>
      <c r="L562" s="408"/>
      <c r="M562" s="458"/>
      <c r="N562" s="408"/>
      <c r="O562" s="408"/>
      <c r="P562" s="486"/>
      <c r="Q562" s="411"/>
      <c r="R562" s="487"/>
      <c r="S562" s="455"/>
      <c r="T562" s="736"/>
      <c r="U562" s="455"/>
      <c r="V562" s="487"/>
      <c r="W562" s="455"/>
      <c r="X562" s="458"/>
      <c r="Y562" s="455"/>
      <c r="Z562" s="455"/>
      <c r="AA562" s="464"/>
      <c r="AB562" s="243">
        <v>6</v>
      </c>
      <c r="AC562" s="239" t="s">
        <v>2753</v>
      </c>
      <c r="AD562" s="239">
        <v>3</v>
      </c>
      <c r="AE562" s="239" t="s">
        <v>1728</v>
      </c>
      <c r="AF562" s="245" t="str">
        <f t="shared" si="33"/>
        <v>Probabilidad</v>
      </c>
      <c r="AG562" s="246" t="s">
        <v>1655</v>
      </c>
      <c r="AH562" s="241">
        <f t="shared" si="32"/>
        <v>0.15</v>
      </c>
      <c r="AI562" s="246" t="s">
        <v>98</v>
      </c>
      <c r="AJ562" s="241">
        <f t="shared" si="34"/>
        <v>0.15</v>
      </c>
      <c r="AK562" s="247">
        <f t="shared" si="35"/>
        <v>0.3</v>
      </c>
      <c r="AL562" s="248">
        <f>IFERROR(IF(AND(AF561="Probabilidad",AF562="Probabilidad"),(AL561-(+AL561*AK562)),IF(AND(AF561="Impacto",AF562="Probabilidad"),(AL560-(+AL560*AK562)),IF(AF562="Impacto",AL561,""))),"")</f>
        <v>4.2335999999999999E-2</v>
      </c>
      <c r="AM562" s="248">
        <f>IFERROR(IF(AND(AF561="Impacto",AF562="Impacto"),(AM561-(+AM561*AK562)),IF(AND(AF561="Probabilidad",AF562="Impacto"),(AM560-(+AM560*AK562)),IF(AF562="Probabilidad",AM561,""))),"")</f>
        <v>0.44999999999999996</v>
      </c>
      <c r="AN562" s="249" t="s">
        <v>99</v>
      </c>
      <c r="AO562" s="249" t="s">
        <v>100</v>
      </c>
      <c r="AP562" s="249" t="s">
        <v>101</v>
      </c>
      <c r="AQ562" s="456"/>
      <c r="AR562" s="463"/>
      <c r="AS562" s="463"/>
      <c r="AT562" s="464"/>
      <c r="AU562" s="463"/>
      <c r="AV562" s="463"/>
      <c r="AW562" s="464"/>
      <c r="AX562" s="464"/>
      <c r="AY562" s="464"/>
      <c r="AZ562" s="736"/>
      <c r="BA562" s="486"/>
      <c r="BB562" s="738"/>
      <c r="BC562" s="738"/>
      <c r="BD562" s="738"/>
      <c r="BE562" s="738"/>
      <c r="BF562" s="408"/>
      <c r="BG562" s="408"/>
      <c r="BH562" s="408"/>
      <c r="BI562" s="408"/>
      <c r="BJ562" s="408"/>
      <c r="BK562" s="408"/>
      <c r="BL562" s="411"/>
      <c r="BM562" s="486"/>
      <c r="BN562" s="486"/>
      <c r="BO562" s="764"/>
    </row>
    <row r="563" spans="1:67" ht="102">
      <c r="A563" s="748"/>
      <c r="B563" s="751"/>
      <c r="C563" s="751"/>
      <c r="D563" s="682" t="s">
        <v>1470</v>
      </c>
      <c r="E563" s="682" t="s">
        <v>383</v>
      </c>
      <c r="F563" s="483">
        <v>2</v>
      </c>
      <c r="G563" s="486" t="s">
        <v>2754</v>
      </c>
      <c r="H563" s="487" t="s">
        <v>1767</v>
      </c>
      <c r="I563" s="736" t="s">
        <v>1487</v>
      </c>
      <c r="J563" s="463" t="s">
        <v>2755</v>
      </c>
      <c r="K563" s="736" t="s">
        <v>192</v>
      </c>
      <c r="L563" s="408" t="s">
        <v>811</v>
      </c>
      <c r="M563" s="458" t="s">
        <v>1475</v>
      </c>
      <c r="N563" s="408" t="s">
        <v>2756</v>
      </c>
      <c r="O563" s="408" t="s">
        <v>2757</v>
      </c>
      <c r="P563" s="486" t="s">
        <v>114</v>
      </c>
      <c r="Q563" s="411" t="s">
        <v>114</v>
      </c>
      <c r="R563" s="487" t="s">
        <v>129</v>
      </c>
      <c r="S563" s="455">
        <f>IF(R563="Muy Alta",100%,IF(R563="Alta",80%,IF(R563="Media",60%,IF(R563="Baja",40%,IF(R563="Muy Baja",20%,"")))))</f>
        <v>0.4</v>
      </c>
      <c r="T563" s="736"/>
      <c r="U563" s="455" t="str">
        <f>IF(T563="Catastrófico",100%,IF(T563="Mayor",80%,IF(T563="Moderado",60%,IF(T563="Menor",40%,IF(T563="Leve",20%,"")))))</f>
        <v/>
      </c>
      <c r="V563" s="487" t="s">
        <v>130</v>
      </c>
      <c r="W563" s="455">
        <f>IF(V563="Catastrófico",100%,IF(V563="Mayor",80%,IF(V563="Moderado",60%,IF(V563="Menor",40%,IF(V563="Leve",20%,"")))))</f>
        <v>0.6</v>
      </c>
      <c r="X563" s="458" t="str">
        <f>IF(Y563=100%,"Catastrófico",IF(Y563=80%,"Mayor",IF(Y563=60%,"Moderado",IF(Y563=40%,"Menor",IF(Y563=20%,"Leve","")))))</f>
        <v>Moderado</v>
      </c>
      <c r="Y563" s="455">
        <f>IF(AND(U563="",W563=""),"",MAX(U563,W563))</f>
        <v>0.6</v>
      </c>
      <c r="Z563" s="455" t="str">
        <f>CONCATENATE(R563,X563)</f>
        <v>BajaModerado</v>
      </c>
      <c r="AA563" s="464" t="str">
        <f>IF(Z563="Muy AltaLeve","Alto",IF(Z563="Muy AltaMenor","Alto",IF(Z563="Muy AltaModerado","Alto",IF(Z563="Muy AltaMayor","Alto",IF(Z563="Muy AltaCatastrófico","Extremo",IF(Z563="AltaLeve","Moderado",IF(Z563="AltaMenor","Moderado",IF(Z563="AltaModerado","Alto",IF(Z563="AltaMayor","Alto",IF(Z563="AltaCatastrófico","Extremo",IF(Z563="MediaLeve","Moderado",IF(Z563="MediaMenor","Moderado",IF(Z563="MediaModerado","Moderado",IF(Z563="MediaMayor","Alto",IF(Z563="MediaCatastrófico","Extremo",IF(Z563="BajaLeve","Bajo",IF(Z563="BajaMenor","Moderado",IF(Z563="BajaModerado","Moderado",IF(Z563="BajaMayor","Alto",IF(Z563="BajaCatastrófico","Extremo",IF(Z563="Muy BajaLeve","Bajo",IF(Z563="Muy BajaMenor","Bajo",IF(Z563="Muy BajaModerado","Moderado",IF(Z563="Muy BajaMayor","Alto",IF(Z563="Muy BajaCatastrófico","Extremo","")))))))))))))))))))))))))</f>
        <v>Moderado</v>
      </c>
      <c r="AB563" s="243">
        <v>1</v>
      </c>
      <c r="AC563" s="259" t="s">
        <v>2752</v>
      </c>
      <c r="AD563" s="239">
        <v>1</v>
      </c>
      <c r="AE563" s="237" t="s">
        <v>1486</v>
      </c>
      <c r="AF563" s="245" t="str">
        <f t="shared" si="33"/>
        <v>Probabilidad</v>
      </c>
      <c r="AG563" s="246" t="s">
        <v>1644</v>
      </c>
      <c r="AH563" s="241">
        <f t="shared" si="32"/>
        <v>0.25</v>
      </c>
      <c r="AI563" s="246" t="s">
        <v>98</v>
      </c>
      <c r="AJ563" s="241">
        <f t="shared" si="34"/>
        <v>0.15</v>
      </c>
      <c r="AK563" s="247">
        <f t="shared" si="35"/>
        <v>0.4</v>
      </c>
      <c r="AL563" s="248">
        <f>IFERROR(IF(AF563="Probabilidad",(S563-(+S563*AK563)),IF(AF563="Impacto",S563,"")),"")</f>
        <v>0.24</v>
      </c>
      <c r="AM563" s="248">
        <f>IFERROR(IF(AF563="Impacto",(Y563-(+Y563*AK563)),IF(AF563="Probabilidad",Y563,"")),"")</f>
        <v>0.6</v>
      </c>
      <c r="AN563" s="249" t="s">
        <v>99</v>
      </c>
      <c r="AO563" s="249" t="s">
        <v>100</v>
      </c>
      <c r="AP563" s="249" t="s">
        <v>101</v>
      </c>
      <c r="AQ563" s="456" t="s">
        <v>2758</v>
      </c>
      <c r="AR563" s="462">
        <f>S563</f>
        <v>0.4</v>
      </c>
      <c r="AS563" s="462">
        <f>IF(AL563="","",MIN(AL563:AL564))</f>
        <v>0.16799999999999998</v>
      </c>
      <c r="AT563" s="464" t="str">
        <f>IFERROR(IF(AS563="","",IF(AS563&lt;=0.2,"Muy Baja",IF(AS563&lt;=0.4,"Baja",IF(AS563&lt;=0.6,"Media",IF(AS563&lt;=0.8,"Alta","Muy Alta"))))),"")</f>
        <v>Muy Baja</v>
      </c>
      <c r="AU563" s="462">
        <f>Y563</f>
        <v>0.6</v>
      </c>
      <c r="AV563" s="462">
        <f>IF(AM563="","",MIN(AM563:AM564))</f>
        <v>0.6</v>
      </c>
      <c r="AW563" s="464" t="str">
        <f>IFERROR(IF(AV563="","",IF(AV563&lt;=0.2,"Leve",IF(AV563&lt;=0.4,"Menor",IF(AV563&lt;=0.6,"Moderado",IF(AV563&lt;=0.8,"Mayor","Catastrófico"))))),"")</f>
        <v>Moderado</v>
      </c>
      <c r="AX563" s="464" t="str">
        <f>AA563</f>
        <v>Moderado</v>
      </c>
      <c r="AY563" s="464" t="str">
        <f>IFERROR(IF(OR(AND(AT563="Muy Baja",AW563="Leve"),AND(AT563="Muy Baja",AW563="Menor"),AND(AT563="Baja",AW563="Leve")),"Bajo",IF(OR(AND(AT563="Muy baja",AW563="Moderado"),AND(AT563="Baja",AW563="Menor"),AND(AT563="Baja",AW563="Moderado"),AND(AT563="Media",AW563="Leve"),AND(AT563="Media",AW563="Menor"),AND(AT563="Media",AW563="Moderado"),AND(AT563="Alta",AW563="Leve"),AND(AT563="Alta",AW563="Menor")),"Moderado",IF(OR(AND(AT563="Muy Baja",AW563="Mayor"),AND(AT563="Baja",AW563="Mayor"),AND(AT563="Media",AW563="Mayor"),AND(AT563="Alta",AW563="Moderado"),AND(AT563="Alta",AW563="Mayor"),AND(AT563="Muy Alta",AW563="Leve"),AND(AT563="Muy Alta",AW563="Menor"),AND(AT563="Muy Alta",AW563="Moderado"),AND(AT563="Muy Alta",AW563="Mayor")),"Alto",IF(OR(AND(AT563="Muy Baja",AW563="Catastrófico"),AND(AT563="Baja",AW563="Catastrófico"),AND(AT563="Media",AW563="Catastrófico"),AND(AT563="Alta",AW563="Catastrófico"),AND(AT563="Muy Alta",AW563="Catastrófico")),"Extremo","")))),"")</f>
        <v>Moderado</v>
      </c>
      <c r="AZ563" s="736" t="s">
        <v>105</v>
      </c>
      <c r="BA563" s="408" t="s">
        <v>2759</v>
      </c>
      <c r="BB563" s="738" t="s">
        <v>2745</v>
      </c>
      <c r="BC563" s="738" t="s">
        <v>2126</v>
      </c>
      <c r="BD563" s="738" t="s">
        <v>2746</v>
      </c>
      <c r="BE563" s="739">
        <v>45657</v>
      </c>
      <c r="BF563" s="408" t="s">
        <v>2760</v>
      </c>
      <c r="BG563" s="408" t="s">
        <v>2761</v>
      </c>
      <c r="BH563" s="416">
        <v>0.25</v>
      </c>
      <c r="BI563" s="416"/>
      <c r="BJ563" s="416"/>
      <c r="BK563" s="416"/>
      <c r="BL563" s="416" t="s">
        <v>219</v>
      </c>
      <c r="BM563" s="408" t="s">
        <v>401</v>
      </c>
      <c r="BN563" s="408" t="s">
        <v>219</v>
      </c>
      <c r="BO563" s="673" t="s">
        <v>219</v>
      </c>
    </row>
    <row r="564" spans="1:67" ht="127.5">
      <c r="A564" s="748"/>
      <c r="B564" s="751"/>
      <c r="C564" s="751"/>
      <c r="D564" s="682"/>
      <c r="E564" s="682"/>
      <c r="F564" s="483"/>
      <c r="G564" s="486"/>
      <c r="H564" s="487"/>
      <c r="I564" s="736"/>
      <c r="J564" s="463"/>
      <c r="K564" s="736"/>
      <c r="L564" s="408"/>
      <c r="M564" s="458"/>
      <c r="N564" s="408"/>
      <c r="O564" s="408"/>
      <c r="P564" s="486"/>
      <c r="Q564" s="411"/>
      <c r="R564" s="487"/>
      <c r="S564" s="455"/>
      <c r="T564" s="736"/>
      <c r="U564" s="455"/>
      <c r="V564" s="487"/>
      <c r="W564" s="455"/>
      <c r="X564" s="458"/>
      <c r="Y564" s="455"/>
      <c r="Z564" s="455"/>
      <c r="AA564" s="464"/>
      <c r="AB564" s="243">
        <v>2</v>
      </c>
      <c r="AC564" s="259" t="s">
        <v>2753</v>
      </c>
      <c r="AD564" s="239">
        <v>2</v>
      </c>
      <c r="AE564" s="237" t="s">
        <v>1486</v>
      </c>
      <c r="AF564" s="255" t="str">
        <f>IF(OR(AG564="Preventivo",AG564="Detectivo"),"Probabilidad",IF(AG564="Correctivo","Impacto",""))</f>
        <v>Probabilidad</v>
      </c>
      <c r="AG564" s="249" t="s">
        <v>1655</v>
      </c>
      <c r="AH564" s="241">
        <f t="shared" si="32"/>
        <v>0.15</v>
      </c>
      <c r="AI564" s="246" t="s">
        <v>98</v>
      </c>
      <c r="AJ564" s="241">
        <f t="shared" si="34"/>
        <v>0.15</v>
      </c>
      <c r="AK564" s="247">
        <f t="shared" si="35"/>
        <v>0.3</v>
      </c>
      <c r="AL564" s="256">
        <f>IFERROR(IF(AND(AF563="Probabilidad",AF564="Probabilidad"),(AL563-(+AL563*AK564)),IF(AF564="Probabilidad",(S563-(+S563*AK564)),IF(AF564="Impacto",AL563,""))),"")</f>
        <v>0.16799999999999998</v>
      </c>
      <c r="AM564" s="256">
        <f>IFERROR(IF(AND(AF563="Impacto",AF564="Impacto"),(AM563-(+AM563*AK564)),IF(AF564="Impacto",(Y563-(+Y563*AK564)),IF(AF564="Probabilidad",AM563,""))),"")</f>
        <v>0.6</v>
      </c>
      <c r="AN564" s="249" t="s">
        <v>99</v>
      </c>
      <c r="AO564" s="249" t="s">
        <v>100</v>
      </c>
      <c r="AP564" s="249" t="s">
        <v>101</v>
      </c>
      <c r="AQ564" s="456"/>
      <c r="AR564" s="463"/>
      <c r="AS564" s="463"/>
      <c r="AT564" s="464"/>
      <c r="AU564" s="463"/>
      <c r="AV564" s="463"/>
      <c r="AW564" s="464"/>
      <c r="AX564" s="464"/>
      <c r="AY564" s="464"/>
      <c r="AZ564" s="736"/>
      <c r="BA564" s="408"/>
      <c r="BB564" s="738"/>
      <c r="BC564" s="738"/>
      <c r="BD564" s="738"/>
      <c r="BE564" s="738"/>
      <c r="BF564" s="408"/>
      <c r="BG564" s="408"/>
      <c r="BH564" s="416"/>
      <c r="BI564" s="416"/>
      <c r="BJ564" s="416"/>
      <c r="BK564" s="416"/>
      <c r="BL564" s="416"/>
      <c r="BM564" s="408"/>
      <c r="BN564" s="408"/>
      <c r="BO564" s="673"/>
    </row>
    <row r="565" spans="1:67" ht="89.25">
      <c r="A565" s="748"/>
      <c r="B565" s="751"/>
      <c r="C565" s="751"/>
      <c r="D565" s="682" t="s">
        <v>1470</v>
      </c>
      <c r="E565" s="682" t="s">
        <v>383</v>
      </c>
      <c r="F565" s="483">
        <v>3</v>
      </c>
      <c r="G565" s="408" t="s">
        <v>2762</v>
      </c>
      <c r="H565" s="487" t="s">
        <v>1501</v>
      </c>
      <c r="I565" s="736" t="s">
        <v>1473</v>
      </c>
      <c r="J565" s="463" t="s">
        <v>2763</v>
      </c>
      <c r="K565" s="736" t="s">
        <v>192</v>
      </c>
      <c r="L565" s="408" t="s">
        <v>408</v>
      </c>
      <c r="M565" s="458" t="s">
        <v>1475</v>
      </c>
      <c r="N565" s="408" t="s">
        <v>2764</v>
      </c>
      <c r="O565" s="408" t="s">
        <v>2765</v>
      </c>
      <c r="P565" s="486" t="s">
        <v>114</v>
      </c>
      <c r="Q565" s="411" t="s">
        <v>114</v>
      </c>
      <c r="R565" s="487" t="s">
        <v>233</v>
      </c>
      <c r="S565" s="455">
        <f>IF(R565="Muy Alta",100%,IF(R565="Alta",80%,IF(R565="Media",60%,IF(R565="Baja",40%,IF(R565="Muy Baja",20%,"")))))</f>
        <v>0.8</v>
      </c>
      <c r="T565" s="736"/>
      <c r="U565" s="455" t="str">
        <f>IF(T565="Catastrófico",100%,IF(T565="Mayor",80%,IF(T565="Moderado",60%,IF(T565="Menor",40%,IF(T565="Leve",20%,"")))))</f>
        <v/>
      </c>
      <c r="V565" s="487" t="s">
        <v>195</v>
      </c>
      <c r="W565" s="455">
        <f>IF(V565="Catastrófico",100%,IF(V565="Mayor",80%,IF(V565="Moderado",60%,IF(V565="Menor",40%,IF(V565="Leve",20%,"")))))</f>
        <v>0.4</v>
      </c>
      <c r="X565" s="458" t="str">
        <f>IF(Y565=100%,"Catastrófico",IF(Y565=80%,"Mayor",IF(Y565=60%,"Moderado",IF(Y565=40%,"Menor",IF(Y565=20%,"Leve","")))))</f>
        <v>Menor</v>
      </c>
      <c r="Y565" s="455">
        <f>IF(AND(U565="",W565=""),"",MAX(U565,W565))</f>
        <v>0.4</v>
      </c>
      <c r="Z565" s="455" t="str">
        <f>CONCATENATE(R565,X565)</f>
        <v>AltaMenor</v>
      </c>
      <c r="AA565" s="464" t="str">
        <f>IF(Z565="Muy AltaLeve","Alto",IF(Z565="Muy AltaMenor","Alto",IF(Z565="Muy AltaModerado","Alto",IF(Z565="Muy AltaMayor","Alto",IF(Z565="Muy AltaCatastrófico","Extremo",IF(Z565="AltaLeve","Moderado",IF(Z565="AltaMenor","Moderado",IF(Z565="AltaModerado","Alto",IF(Z565="AltaMayor","Alto",IF(Z565="AltaCatastrófico","Extremo",IF(Z565="MediaLeve","Moderado",IF(Z565="MediaMenor","Moderado",IF(Z565="MediaModerado","Moderado",IF(Z565="MediaMayor","Alto",IF(Z565="MediaCatastrófico","Extremo",IF(Z565="BajaLeve","Bajo",IF(Z565="BajaMenor","Moderado",IF(Z565="BajaModerado","Moderado",IF(Z565="BajaMayor","Alto",IF(Z565="BajaCatastrófico","Extremo",IF(Z565="Muy BajaLeve","Bajo",IF(Z565="Muy BajaMenor","Bajo",IF(Z565="Muy BajaModerado","Moderado",IF(Z565="Muy BajaMayor","Alto",IF(Z565="Muy BajaCatastrófico","Extremo","")))))))))))))))))))))))))</f>
        <v>Moderado</v>
      </c>
      <c r="AB565" s="243">
        <v>1</v>
      </c>
      <c r="AC565" s="330" t="s">
        <v>2766</v>
      </c>
      <c r="AD565" s="239">
        <v>1.4</v>
      </c>
      <c r="AE565" s="237" t="s">
        <v>1486</v>
      </c>
      <c r="AF565" s="245" t="str">
        <f t="shared" si="33"/>
        <v>Probabilidad</v>
      </c>
      <c r="AG565" s="246" t="s">
        <v>1655</v>
      </c>
      <c r="AH565" s="241">
        <f t="shared" si="32"/>
        <v>0.15</v>
      </c>
      <c r="AI565" s="246" t="s">
        <v>710</v>
      </c>
      <c r="AJ565" s="241">
        <f t="shared" si="34"/>
        <v>0.25</v>
      </c>
      <c r="AK565" s="247">
        <f t="shared" si="35"/>
        <v>0.4</v>
      </c>
      <c r="AL565" s="248">
        <f>IFERROR(IF(AF565="Probabilidad",(S565-(+S565*AK565)),IF(AF565="Impacto",S565,"")),"")</f>
        <v>0.48</v>
      </c>
      <c r="AM565" s="248">
        <f>IFERROR(IF(AF565="Impacto",(Y565-(+Y565*AK565)),IF(AF565="Probabilidad",Y565,"")),"")</f>
        <v>0.4</v>
      </c>
      <c r="AN565" s="249" t="s">
        <v>99</v>
      </c>
      <c r="AO565" s="249" t="s">
        <v>100</v>
      </c>
      <c r="AP565" s="249" t="s">
        <v>101</v>
      </c>
      <c r="AQ565" s="758" t="s">
        <v>2767</v>
      </c>
      <c r="AR565" s="462">
        <f>S565</f>
        <v>0.8</v>
      </c>
      <c r="AS565" s="462">
        <f>IF(AL565="","",MIN(AL565:AL570))</f>
        <v>9.8783999999999983E-2</v>
      </c>
      <c r="AT565" s="464" t="str">
        <f>IFERROR(IF(AS565="","",IF(AS565&lt;=0.2,"Muy Baja",IF(AS565&lt;=0.4,"Baja",IF(AS565&lt;=0.6,"Media",IF(AS565&lt;=0.8,"Alta","Muy Alta"))))),"")</f>
        <v>Muy Baja</v>
      </c>
      <c r="AU565" s="462">
        <f>Y565</f>
        <v>0.4</v>
      </c>
      <c r="AV565" s="462">
        <f>IF(AM565="","",MIN(AM565:AM570))</f>
        <v>0.30000000000000004</v>
      </c>
      <c r="AW565" s="464" t="str">
        <f>IFERROR(IF(AV565="","",IF(AV565&lt;=0.2,"Leve",IF(AV565&lt;=0.4,"Menor",IF(AV565&lt;=0.6,"Moderado",IF(AV565&lt;=0.8,"Mayor","Catastrófico"))))),"")</f>
        <v>Menor</v>
      </c>
      <c r="AX565" s="464" t="str">
        <f>AA565</f>
        <v>Moderado</v>
      </c>
      <c r="AY565" s="464" t="str">
        <f>IFERROR(IF(OR(AND(AT565="Muy Baja",AW565="Leve"),AND(AT565="Muy Baja",AW565="Menor"),AND(AT565="Baja",AW565="Leve")),"Bajo",IF(OR(AND(AT565="Muy baja",AW565="Moderado"),AND(AT565="Baja",AW565="Menor"),AND(AT565="Baja",AW565="Moderado"),AND(AT565="Media",AW565="Leve"),AND(AT565="Media",AW565="Menor"),AND(AT565="Media",AW565="Moderado"),AND(AT565="Alta",AW565="Leve"),AND(AT565="Alta",AW565="Menor")),"Moderado",IF(OR(AND(AT565="Muy Baja",AW565="Mayor"),AND(AT565="Baja",AW565="Mayor"),AND(AT565="Media",AW565="Mayor"),AND(AT565="Alta",AW565="Moderado"),AND(AT565="Alta",AW565="Mayor"),AND(AT565="Muy Alta",AW565="Leve"),AND(AT565="Muy Alta",AW565="Menor"),AND(AT565="Muy Alta",AW565="Moderado"),AND(AT565="Muy Alta",AW565="Mayor")),"Alto",IF(OR(AND(AT565="Muy Baja",AW565="Catastrófico"),AND(AT565="Baja",AW565="Catastrófico"),AND(AT565="Media",AW565="Catastrófico"),AND(AT565="Alta",AW565="Catastrófico"),AND(AT565="Muy Alta",AW565="Catastrófico")),"Extremo","")))),"")</f>
        <v>Bajo</v>
      </c>
      <c r="AZ565" s="736" t="s">
        <v>132</v>
      </c>
      <c r="BA565" s="486" t="s">
        <v>114</v>
      </c>
      <c r="BB565" s="486" t="s">
        <v>114</v>
      </c>
      <c r="BC565" s="486" t="s">
        <v>114</v>
      </c>
      <c r="BD565" s="486" t="s">
        <v>114</v>
      </c>
      <c r="BE565" s="486" t="s">
        <v>114</v>
      </c>
      <c r="BF565" s="408"/>
      <c r="BG565" s="408"/>
      <c r="BH565" s="416" t="s">
        <v>219</v>
      </c>
      <c r="BI565" s="416"/>
      <c r="BJ565" s="416"/>
      <c r="BK565" s="416"/>
      <c r="BL565" s="416" t="s">
        <v>219</v>
      </c>
      <c r="BM565" s="408" t="s">
        <v>401</v>
      </c>
      <c r="BN565" s="408" t="s">
        <v>219</v>
      </c>
      <c r="BO565" s="673" t="s">
        <v>219</v>
      </c>
    </row>
    <row r="566" spans="1:67" ht="114.75">
      <c r="A566" s="748"/>
      <c r="B566" s="751"/>
      <c r="C566" s="751"/>
      <c r="D566" s="682"/>
      <c r="E566" s="682"/>
      <c r="F566" s="483"/>
      <c r="G566" s="408"/>
      <c r="H566" s="487"/>
      <c r="I566" s="736"/>
      <c r="J566" s="463"/>
      <c r="K566" s="736"/>
      <c r="L566" s="408"/>
      <c r="M566" s="458"/>
      <c r="N566" s="408"/>
      <c r="O566" s="408"/>
      <c r="P566" s="486"/>
      <c r="Q566" s="411"/>
      <c r="R566" s="487"/>
      <c r="S566" s="455"/>
      <c r="T566" s="736"/>
      <c r="U566" s="455"/>
      <c r="V566" s="487"/>
      <c r="W566" s="455"/>
      <c r="X566" s="458"/>
      <c r="Y566" s="455"/>
      <c r="Z566" s="455"/>
      <c r="AA566" s="464"/>
      <c r="AB566" s="243">
        <v>2</v>
      </c>
      <c r="AC566" s="259" t="s">
        <v>1795</v>
      </c>
      <c r="AD566" s="239">
        <v>2</v>
      </c>
      <c r="AE566" s="237" t="s">
        <v>1486</v>
      </c>
      <c r="AF566" s="245" t="str">
        <f t="shared" si="33"/>
        <v>Probabilidad</v>
      </c>
      <c r="AG566" s="246" t="s">
        <v>1655</v>
      </c>
      <c r="AH566" s="241">
        <f t="shared" si="32"/>
        <v>0.15</v>
      </c>
      <c r="AI566" s="246" t="s">
        <v>98</v>
      </c>
      <c r="AJ566" s="241">
        <f t="shared" si="34"/>
        <v>0.15</v>
      </c>
      <c r="AK566" s="247">
        <f t="shared" si="35"/>
        <v>0.3</v>
      </c>
      <c r="AL566" s="248">
        <f>IFERROR(IF(AND(AF565="Probabilidad",AF566="Probabilidad"),(AL565-(+AL565*AK566)),IF(AF566="Probabilidad",(S565-(+S565*AK566)),IF(AF566="Impacto",AL565,""))),"")</f>
        <v>0.33599999999999997</v>
      </c>
      <c r="AM566" s="248">
        <f>IFERROR(IF(AND(AF565="Impacto",AF566="Impacto"),(AM565-(+AM565*AK566)),IF(AF566="Impacto",(Y565-(+Y565*AK566)),IF(AF566="Probabilidad",AM565,""))),"")</f>
        <v>0.4</v>
      </c>
      <c r="AN566" s="249" t="s">
        <v>99</v>
      </c>
      <c r="AO566" s="249" t="s">
        <v>100</v>
      </c>
      <c r="AP566" s="249" t="s">
        <v>101</v>
      </c>
      <c r="AQ566" s="515"/>
      <c r="AR566" s="463"/>
      <c r="AS566" s="463"/>
      <c r="AT566" s="464"/>
      <c r="AU566" s="463"/>
      <c r="AV566" s="463"/>
      <c r="AW566" s="464"/>
      <c r="AX566" s="464"/>
      <c r="AY566" s="464"/>
      <c r="AZ566" s="736"/>
      <c r="BA566" s="486"/>
      <c r="BB566" s="486"/>
      <c r="BC566" s="486"/>
      <c r="BD566" s="486"/>
      <c r="BE566" s="486"/>
      <c r="BF566" s="408"/>
      <c r="BG566" s="408"/>
      <c r="BH566" s="416"/>
      <c r="BI566" s="416"/>
      <c r="BJ566" s="416"/>
      <c r="BK566" s="416"/>
      <c r="BL566" s="416"/>
      <c r="BM566" s="408"/>
      <c r="BN566" s="408"/>
      <c r="BO566" s="673"/>
    </row>
    <row r="567" spans="1:67" ht="70.5">
      <c r="A567" s="748"/>
      <c r="B567" s="751"/>
      <c r="C567" s="751"/>
      <c r="D567" s="682"/>
      <c r="E567" s="682"/>
      <c r="F567" s="483"/>
      <c r="G567" s="408"/>
      <c r="H567" s="487"/>
      <c r="I567" s="736"/>
      <c r="J567" s="463"/>
      <c r="K567" s="736"/>
      <c r="L567" s="408"/>
      <c r="M567" s="458"/>
      <c r="N567" s="408"/>
      <c r="O567" s="408"/>
      <c r="P567" s="486"/>
      <c r="Q567" s="411"/>
      <c r="R567" s="487"/>
      <c r="S567" s="455"/>
      <c r="T567" s="736"/>
      <c r="U567" s="455"/>
      <c r="V567" s="487"/>
      <c r="W567" s="455"/>
      <c r="X567" s="458"/>
      <c r="Y567" s="455"/>
      <c r="Z567" s="455"/>
      <c r="AA567" s="464"/>
      <c r="AB567" s="243">
        <v>3</v>
      </c>
      <c r="AC567" s="259" t="s">
        <v>2768</v>
      </c>
      <c r="AD567" s="239" t="s">
        <v>2769</v>
      </c>
      <c r="AE567" s="237" t="s">
        <v>1680</v>
      </c>
      <c r="AF567" s="245" t="str">
        <f t="shared" si="33"/>
        <v>Impacto</v>
      </c>
      <c r="AG567" s="246" t="s">
        <v>1656</v>
      </c>
      <c r="AH567" s="241">
        <f t="shared" si="32"/>
        <v>0.1</v>
      </c>
      <c r="AI567" s="246" t="s">
        <v>98</v>
      </c>
      <c r="AJ567" s="241">
        <f t="shared" si="34"/>
        <v>0.15</v>
      </c>
      <c r="AK567" s="247">
        <f t="shared" si="35"/>
        <v>0.25</v>
      </c>
      <c r="AL567" s="248">
        <f>IFERROR(IF(AND(AF566="Probabilidad",AF567="Probabilidad"),(AL566-(+AL566*AK567)),IF(AND(AF566="Impacto",AF567="Probabilidad"),(AL565-(+AL565*AK567)),IF(AF567="Impacto",AL566,""))),"")</f>
        <v>0.33599999999999997</v>
      </c>
      <c r="AM567" s="248">
        <f>IFERROR(IF(AND(AF566="Impacto",AF567="Impacto"),(AM566-(+AM566*AK567)),IF(AND(AF566="Probabilidad",AF567="Impacto"),(AM565-(+AM565*AK567)),IF(AF567="Probabilidad",AM566,""))),"")</f>
        <v>0.30000000000000004</v>
      </c>
      <c r="AN567" s="249" t="s">
        <v>99</v>
      </c>
      <c r="AO567" s="249" t="s">
        <v>100</v>
      </c>
      <c r="AP567" s="249" t="s">
        <v>101</v>
      </c>
      <c r="AQ567" s="515"/>
      <c r="AR567" s="463"/>
      <c r="AS567" s="463"/>
      <c r="AT567" s="464"/>
      <c r="AU567" s="463"/>
      <c r="AV567" s="463"/>
      <c r="AW567" s="464"/>
      <c r="AX567" s="464"/>
      <c r="AY567" s="464"/>
      <c r="AZ567" s="736"/>
      <c r="BA567" s="486"/>
      <c r="BB567" s="486"/>
      <c r="BC567" s="486"/>
      <c r="BD567" s="486"/>
      <c r="BE567" s="486"/>
      <c r="BF567" s="408"/>
      <c r="BG567" s="408"/>
      <c r="BH567" s="416"/>
      <c r="BI567" s="416"/>
      <c r="BJ567" s="416"/>
      <c r="BK567" s="416"/>
      <c r="BL567" s="416"/>
      <c r="BM567" s="408"/>
      <c r="BN567" s="408"/>
      <c r="BO567" s="673"/>
    </row>
    <row r="568" spans="1:67" ht="105">
      <c r="A568" s="748"/>
      <c r="B568" s="751"/>
      <c r="C568" s="751"/>
      <c r="D568" s="682"/>
      <c r="E568" s="682"/>
      <c r="F568" s="483"/>
      <c r="G568" s="408"/>
      <c r="H568" s="487"/>
      <c r="I568" s="736"/>
      <c r="J568" s="463"/>
      <c r="K568" s="736"/>
      <c r="L568" s="408"/>
      <c r="M568" s="458"/>
      <c r="N568" s="408"/>
      <c r="O568" s="408"/>
      <c r="P568" s="486"/>
      <c r="Q568" s="411"/>
      <c r="R568" s="487"/>
      <c r="S568" s="455"/>
      <c r="T568" s="736"/>
      <c r="U568" s="455"/>
      <c r="V568" s="487"/>
      <c r="W568" s="455"/>
      <c r="X568" s="458"/>
      <c r="Y568" s="455"/>
      <c r="Z568" s="455"/>
      <c r="AA568" s="464"/>
      <c r="AB568" s="243">
        <v>4</v>
      </c>
      <c r="AC568" s="239" t="s">
        <v>1681</v>
      </c>
      <c r="AD568" s="239">
        <v>3</v>
      </c>
      <c r="AE568" s="237" t="s">
        <v>1680</v>
      </c>
      <c r="AF568" s="245" t="str">
        <f t="shared" si="33"/>
        <v>Probabilidad</v>
      </c>
      <c r="AG568" s="246" t="s">
        <v>1655</v>
      </c>
      <c r="AH568" s="241">
        <f t="shared" si="32"/>
        <v>0.15</v>
      </c>
      <c r="AI568" s="246" t="s">
        <v>98</v>
      </c>
      <c r="AJ568" s="241">
        <f t="shared" si="34"/>
        <v>0.15</v>
      </c>
      <c r="AK568" s="247">
        <f t="shared" si="35"/>
        <v>0.3</v>
      </c>
      <c r="AL568" s="248">
        <f>IFERROR(IF(AND(AF567="Probabilidad",AF568="Probabilidad"),(AL567-(+AL567*AK568)),IF(AND(AF567="Impacto",AF568="Probabilidad"),(AL566-(+AL566*AK568)),IF(AF568="Impacto",AL567,""))),"")</f>
        <v>0.23519999999999996</v>
      </c>
      <c r="AM568" s="248">
        <f>IFERROR(IF(AND(AF567="Impacto",AF568="Impacto"),(AM567-(+AM567*AK568)),IF(AND(AF567="Probabilidad",AF568="Impacto"),(AM566-(+AM566*AK568)),IF(AF568="Probabilidad",AM567,""))),"")</f>
        <v>0.30000000000000004</v>
      </c>
      <c r="AN568" s="249" t="s">
        <v>99</v>
      </c>
      <c r="AO568" s="249" t="s">
        <v>100</v>
      </c>
      <c r="AP568" s="249" t="s">
        <v>101</v>
      </c>
      <c r="AQ568" s="515"/>
      <c r="AR568" s="463"/>
      <c r="AS568" s="463"/>
      <c r="AT568" s="464"/>
      <c r="AU568" s="463"/>
      <c r="AV568" s="463"/>
      <c r="AW568" s="464"/>
      <c r="AX568" s="464"/>
      <c r="AY568" s="464"/>
      <c r="AZ568" s="736"/>
      <c r="BA568" s="486"/>
      <c r="BB568" s="486"/>
      <c r="BC568" s="486"/>
      <c r="BD568" s="486"/>
      <c r="BE568" s="486"/>
      <c r="BF568" s="408"/>
      <c r="BG568" s="408"/>
      <c r="BH568" s="416"/>
      <c r="BI568" s="416"/>
      <c r="BJ568" s="416"/>
      <c r="BK568" s="416"/>
      <c r="BL568" s="416"/>
      <c r="BM568" s="408"/>
      <c r="BN568" s="408"/>
      <c r="BO568" s="673"/>
    </row>
    <row r="569" spans="1:67" ht="89.25">
      <c r="A569" s="748"/>
      <c r="B569" s="751"/>
      <c r="C569" s="751"/>
      <c r="D569" s="682"/>
      <c r="E569" s="682"/>
      <c r="F569" s="483"/>
      <c r="G569" s="408"/>
      <c r="H569" s="487"/>
      <c r="I569" s="736"/>
      <c r="J569" s="463"/>
      <c r="K569" s="736"/>
      <c r="L569" s="408"/>
      <c r="M569" s="458"/>
      <c r="N569" s="408"/>
      <c r="O569" s="408"/>
      <c r="P569" s="486"/>
      <c r="Q569" s="411"/>
      <c r="R569" s="487"/>
      <c r="S569" s="455"/>
      <c r="T569" s="736"/>
      <c r="U569" s="455"/>
      <c r="V569" s="487"/>
      <c r="W569" s="455"/>
      <c r="X569" s="458"/>
      <c r="Y569" s="455"/>
      <c r="Z569" s="455"/>
      <c r="AA569" s="464"/>
      <c r="AB569" s="243">
        <v>5</v>
      </c>
      <c r="AC569" s="275" t="s">
        <v>1677</v>
      </c>
      <c r="AD569" s="239">
        <v>1</v>
      </c>
      <c r="AE569" s="239" t="s">
        <v>1575</v>
      </c>
      <c r="AF569" s="245" t="str">
        <f t="shared" si="33"/>
        <v>Probabilidad</v>
      </c>
      <c r="AG569" s="246" t="s">
        <v>1655</v>
      </c>
      <c r="AH569" s="241">
        <f t="shared" si="32"/>
        <v>0.15</v>
      </c>
      <c r="AI569" s="246" t="s">
        <v>710</v>
      </c>
      <c r="AJ569" s="241">
        <f t="shared" si="34"/>
        <v>0.25</v>
      </c>
      <c r="AK569" s="247">
        <f t="shared" si="35"/>
        <v>0.4</v>
      </c>
      <c r="AL569" s="248">
        <f>IFERROR(IF(AND(AF568="Probabilidad",AF569="Probabilidad"),(AL568-(+AL568*AK569)),IF(AND(AF568="Impacto",AF569="Probabilidad"),(AL567-(+AL567*AK569)),IF(AF569="Impacto",AL568,""))),"")</f>
        <v>0.14111999999999997</v>
      </c>
      <c r="AM569" s="248">
        <f>IFERROR(IF(AND(AF568="Impacto",AF569="Impacto"),(AM568-(+AM568*AK569)),IF(AND(AF568="Probabilidad",AF569="Impacto"),(AM567-(+AM567*AK569)),IF(AF569="Probabilidad",AM568,""))),"")</f>
        <v>0.30000000000000004</v>
      </c>
      <c r="AN569" s="249" t="s">
        <v>99</v>
      </c>
      <c r="AO569" s="249" t="s">
        <v>100</v>
      </c>
      <c r="AP569" s="249" t="s">
        <v>101</v>
      </c>
      <c r="AQ569" s="515"/>
      <c r="AR569" s="463"/>
      <c r="AS569" s="463"/>
      <c r="AT569" s="464"/>
      <c r="AU569" s="463"/>
      <c r="AV569" s="463"/>
      <c r="AW569" s="464"/>
      <c r="AX569" s="464"/>
      <c r="AY569" s="464"/>
      <c r="AZ569" s="736"/>
      <c r="BA569" s="486"/>
      <c r="BB569" s="486"/>
      <c r="BC569" s="486"/>
      <c r="BD569" s="486"/>
      <c r="BE569" s="486"/>
      <c r="BF569" s="408"/>
      <c r="BG569" s="408"/>
      <c r="BH569" s="416"/>
      <c r="BI569" s="416"/>
      <c r="BJ569" s="416"/>
      <c r="BK569" s="416"/>
      <c r="BL569" s="416"/>
      <c r="BM569" s="408"/>
      <c r="BN569" s="408"/>
      <c r="BO569" s="673"/>
    </row>
    <row r="570" spans="1:67" ht="105">
      <c r="A570" s="748"/>
      <c r="B570" s="751"/>
      <c r="C570" s="751"/>
      <c r="D570" s="682"/>
      <c r="E570" s="682"/>
      <c r="F570" s="483"/>
      <c r="G570" s="408"/>
      <c r="H570" s="487"/>
      <c r="I570" s="736"/>
      <c r="J570" s="463"/>
      <c r="K570" s="736"/>
      <c r="L570" s="408"/>
      <c r="M570" s="458"/>
      <c r="N570" s="408"/>
      <c r="O570" s="408"/>
      <c r="P570" s="486"/>
      <c r="Q570" s="411"/>
      <c r="R570" s="487"/>
      <c r="S570" s="455"/>
      <c r="T570" s="736"/>
      <c r="U570" s="455"/>
      <c r="V570" s="487"/>
      <c r="W570" s="455"/>
      <c r="X570" s="458"/>
      <c r="Y570" s="455"/>
      <c r="Z570" s="455"/>
      <c r="AA570" s="464"/>
      <c r="AB570" s="243">
        <v>6</v>
      </c>
      <c r="AC570" s="239" t="s">
        <v>1679</v>
      </c>
      <c r="AD570" s="239">
        <v>1.3</v>
      </c>
      <c r="AE570" s="237" t="s">
        <v>1680</v>
      </c>
      <c r="AF570" s="245" t="str">
        <f t="shared" si="33"/>
        <v>Probabilidad</v>
      </c>
      <c r="AG570" s="246" t="s">
        <v>1655</v>
      </c>
      <c r="AH570" s="241">
        <f t="shared" si="32"/>
        <v>0.15</v>
      </c>
      <c r="AI570" s="246" t="s">
        <v>98</v>
      </c>
      <c r="AJ570" s="241">
        <f t="shared" si="34"/>
        <v>0.15</v>
      </c>
      <c r="AK570" s="247">
        <f t="shared" si="35"/>
        <v>0.3</v>
      </c>
      <c r="AL570" s="248">
        <f>IFERROR(IF(AND(AF569="Probabilidad",AF570="Probabilidad"),(AL569-(+AL569*AK570)),IF(AND(AF569="Impacto",AF570="Probabilidad"),(AL568-(+AL568*AK570)),IF(AF570="Impacto",AL569,""))),"")</f>
        <v>9.8783999999999983E-2</v>
      </c>
      <c r="AM570" s="248">
        <f>IFERROR(IF(AND(AF569="Impacto",AF570="Impacto"),(AM569-(+AM569*AK570)),IF(AND(AF569="Probabilidad",AF570="Impacto"),(AM568-(+AM568*AK570)),IF(AF570="Probabilidad",AM569,""))),"")</f>
        <v>0.30000000000000004</v>
      </c>
      <c r="AN570" s="249" t="s">
        <v>99</v>
      </c>
      <c r="AO570" s="249" t="s">
        <v>100</v>
      </c>
      <c r="AP570" s="249" t="s">
        <v>101</v>
      </c>
      <c r="AQ570" s="515"/>
      <c r="AR570" s="463"/>
      <c r="AS570" s="463"/>
      <c r="AT570" s="464"/>
      <c r="AU570" s="463"/>
      <c r="AV570" s="463"/>
      <c r="AW570" s="464"/>
      <c r="AX570" s="464"/>
      <c r="AY570" s="464"/>
      <c r="AZ570" s="736"/>
      <c r="BA570" s="486"/>
      <c r="BB570" s="486"/>
      <c r="BC570" s="486"/>
      <c r="BD570" s="486"/>
      <c r="BE570" s="486"/>
      <c r="BF570" s="408"/>
      <c r="BG570" s="408"/>
      <c r="BH570" s="416"/>
      <c r="BI570" s="416"/>
      <c r="BJ570" s="416"/>
      <c r="BK570" s="416"/>
      <c r="BL570" s="416"/>
      <c r="BM570" s="408"/>
      <c r="BN570" s="408"/>
      <c r="BO570" s="673"/>
    </row>
    <row r="571" spans="1:67" ht="76.5">
      <c r="A571" s="748"/>
      <c r="B571" s="751"/>
      <c r="C571" s="751"/>
      <c r="D571" s="682" t="s">
        <v>1470</v>
      </c>
      <c r="E571" s="682" t="s">
        <v>383</v>
      </c>
      <c r="F571" s="483">
        <v>4</v>
      </c>
      <c r="G571" s="513" t="s">
        <v>2762</v>
      </c>
      <c r="H571" s="487" t="s">
        <v>1501</v>
      </c>
      <c r="I571" s="736" t="s">
        <v>1487</v>
      </c>
      <c r="J571" s="463" t="s">
        <v>2770</v>
      </c>
      <c r="K571" s="736" t="s">
        <v>192</v>
      </c>
      <c r="L571" s="408" t="s">
        <v>408</v>
      </c>
      <c r="M571" s="458" t="s">
        <v>1475</v>
      </c>
      <c r="N571" s="408" t="s">
        <v>2771</v>
      </c>
      <c r="O571" s="408" t="s">
        <v>2772</v>
      </c>
      <c r="P571" s="486" t="s">
        <v>114</v>
      </c>
      <c r="Q571" s="485" t="s">
        <v>114</v>
      </c>
      <c r="R571" s="487" t="s">
        <v>233</v>
      </c>
      <c r="S571" s="455">
        <f>IF(R571="Muy Alta",100%,IF(R571="Alta",80%,IF(R571="Media",60%,IF(R571="Baja",40%,IF(R571="Muy Baja",20%,"")))))</f>
        <v>0.8</v>
      </c>
      <c r="T571" s="736"/>
      <c r="U571" s="455" t="str">
        <f>IF(T571="Catastrófico",100%,IF(T571="Mayor",80%,IF(T571="Moderado",60%,IF(T571="Menor",40%,IF(T571="Leve",20%,"")))))</f>
        <v/>
      </c>
      <c r="V571" s="487" t="s">
        <v>130</v>
      </c>
      <c r="W571" s="455">
        <f>IF(V571="Catastrófico",100%,IF(V571="Mayor",80%,IF(V571="Moderado",60%,IF(V571="Menor",40%,IF(V571="Leve",20%,"")))))</f>
        <v>0.6</v>
      </c>
      <c r="X571" s="458" t="str">
        <f>IF(Y571=100%,"Catastrófico",IF(Y571=80%,"Mayor",IF(Y571=60%,"Moderado",IF(Y571=40%,"Menor",IF(Y571=20%,"Leve","")))))</f>
        <v>Moderado</v>
      </c>
      <c r="Y571" s="455">
        <f>IF(AND(U571="",W571=""),"",MAX(U571,W571))</f>
        <v>0.6</v>
      </c>
      <c r="Z571" s="455" t="str">
        <f>CONCATENATE(R571,X571)</f>
        <v>AltaModerado</v>
      </c>
      <c r="AA571" s="464" t="str">
        <f>IF(Z571="Muy AltaLeve","Alto",IF(Z571="Muy AltaMenor","Alto",IF(Z571="Muy AltaModerado","Alto",IF(Z571="Muy AltaMayor","Alto",IF(Z571="Muy AltaCatastrófico","Extremo",IF(Z571="AltaLeve","Moderado",IF(Z571="AltaMenor","Moderado",IF(Z571="AltaModerado","Alto",IF(Z571="AltaMayor","Alto",IF(Z571="AltaCatastrófico","Extremo",IF(Z571="MediaLeve","Moderado",IF(Z571="MediaMenor","Moderado",IF(Z571="MediaModerado","Moderado",IF(Z571="MediaMayor","Alto",IF(Z571="MediaCatastrófico","Extremo",IF(Z571="BajaLeve","Bajo",IF(Z571="BajaMenor","Moderado",IF(Z571="BajaModerado","Moderado",IF(Z571="BajaMayor","Alto",IF(Z571="BajaCatastrófico","Extremo",IF(Z571="Muy BajaLeve","Bajo",IF(Z571="Muy BajaMenor","Bajo",IF(Z571="Muy BajaModerado","Moderado",IF(Z571="Muy BajaMayor","Alto",IF(Z571="Muy BajaCatastrófico","Extremo","")))))))))))))))))))))))))</f>
        <v>Alto</v>
      </c>
      <c r="AB571" s="243">
        <v>1</v>
      </c>
      <c r="AC571" s="279" t="s">
        <v>2773</v>
      </c>
      <c r="AD571" s="239">
        <v>1.2</v>
      </c>
      <c r="AE571" s="277" t="s">
        <v>1664</v>
      </c>
      <c r="AF571" s="245" t="str">
        <f t="shared" si="33"/>
        <v>Probabilidad</v>
      </c>
      <c r="AG571" s="246" t="s">
        <v>1655</v>
      </c>
      <c r="AH571" s="241">
        <f t="shared" si="32"/>
        <v>0.15</v>
      </c>
      <c r="AI571" s="246" t="s">
        <v>98</v>
      </c>
      <c r="AJ571" s="241">
        <f t="shared" si="34"/>
        <v>0.15</v>
      </c>
      <c r="AK571" s="247">
        <f t="shared" si="35"/>
        <v>0.3</v>
      </c>
      <c r="AL571" s="248">
        <f>IFERROR(IF(AF571="Probabilidad",(S571-(+S571*AK571)),IF(AF571="Impacto",S571,"")),"")</f>
        <v>0.56000000000000005</v>
      </c>
      <c r="AM571" s="248">
        <f>IFERROR(IF(AF571="Impacto",(Y571-(+Y571*AK571)),IF(AF571="Probabilidad",Y571,"")),"")</f>
        <v>0.6</v>
      </c>
      <c r="AN571" s="249" t="s">
        <v>99</v>
      </c>
      <c r="AO571" s="249" t="s">
        <v>100</v>
      </c>
      <c r="AP571" s="249" t="s">
        <v>101</v>
      </c>
      <c r="AQ571" s="758" t="s">
        <v>2758</v>
      </c>
      <c r="AR571" s="462">
        <f>S571</f>
        <v>0.8</v>
      </c>
      <c r="AS571" s="462">
        <f>IF(AL571="","",MIN(AL571:AL575))</f>
        <v>0.23519999999999999</v>
      </c>
      <c r="AT571" s="464" t="str">
        <f>IFERROR(IF(AS571="","",IF(AS571&lt;=0.2,"Muy Baja",IF(AS571&lt;=0.4,"Baja",IF(AS571&lt;=0.6,"Media",IF(AS571&lt;=0.8,"Alta","Muy Alta"))))),"")</f>
        <v>Baja</v>
      </c>
      <c r="AU571" s="462">
        <f>Y571</f>
        <v>0.6</v>
      </c>
      <c r="AV571" s="462">
        <f>IF(AM571="","",MIN(AM571:AM575))</f>
        <v>0.33749999999999997</v>
      </c>
      <c r="AW571" s="464" t="str">
        <f>IFERROR(IF(AV571="","",IF(AV571&lt;=0.2,"Leve",IF(AV571&lt;=0.4,"Menor",IF(AV571&lt;=0.6,"Moderado",IF(AV571&lt;=0.8,"Mayor","Catastrófico"))))),"")</f>
        <v>Menor</v>
      </c>
      <c r="AX571" s="464" t="str">
        <f>AA571</f>
        <v>Alto</v>
      </c>
      <c r="AY571" s="464" t="str">
        <f>IFERROR(IF(OR(AND(AT571="Muy Baja",AW571="Leve"),AND(AT571="Muy Baja",AW571="Menor"),AND(AT571="Baja",AW571="Leve")),"Bajo",IF(OR(AND(AT571="Muy baja",AW571="Moderado"),AND(AT571="Baja",AW571="Menor"),AND(AT571="Baja",AW571="Moderado"),AND(AT571="Media",AW571="Leve"),AND(AT571="Media",AW571="Menor"),AND(AT571="Media",AW571="Moderado"),AND(AT571="Alta",AW571="Leve"),AND(AT571="Alta",AW571="Menor")),"Moderado",IF(OR(AND(AT571="Muy Baja",AW571="Mayor"),AND(AT571="Baja",AW571="Mayor"),AND(AT571="Media",AW571="Mayor"),AND(AT571="Alta",AW571="Moderado"),AND(AT571="Alta",AW571="Mayor"),AND(AT571="Muy Alta",AW571="Leve"),AND(AT571="Muy Alta",AW571="Menor"),AND(AT571="Muy Alta",AW571="Moderado"),AND(AT571="Muy Alta",AW571="Mayor")),"Alto",IF(OR(AND(AT571="Muy Baja",AW571="Catastrófico"),AND(AT571="Baja",AW571="Catastrófico"),AND(AT571="Media",AW571="Catastrófico"),AND(AT571="Alta",AW571="Catastrófico"),AND(AT571="Muy Alta",AW571="Catastrófico")),"Extremo","")))),"")</f>
        <v>Moderado</v>
      </c>
      <c r="AZ571" s="736" t="s">
        <v>105</v>
      </c>
      <c r="BA571" s="408" t="s">
        <v>2774</v>
      </c>
      <c r="BB571" s="408" t="s">
        <v>2775</v>
      </c>
      <c r="BC571" s="408" t="s">
        <v>2126</v>
      </c>
      <c r="BD571" s="408" t="s">
        <v>2746</v>
      </c>
      <c r="BE571" s="724">
        <v>45657</v>
      </c>
      <c r="BF571" s="408" t="s">
        <v>2776</v>
      </c>
      <c r="BG571" s="408" t="s">
        <v>2777</v>
      </c>
      <c r="BH571" s="416">
        <v>0.25</v>
      </c>
      <c r="BI571" s="416"/>
      <c r="BJ571" s="416"/>
      <c r="BK571" s="416"/>
      <c r="BL571" s="416" t="s">
        <v>219</v>
      </c>
      <c r="BM571" s="408" t="s">
        <v>401</v>
      </c>
      <c r="BN571" s="408" t="s">
        <v>219</v>
      </c>
      <c r="BO571" s="673" t="s">
        <v>219</v>
      </c>
    </row>
    <row r="572" spans="1:67" ht="89.25">
      <c r="A572" s="748"/>
      <c r="B572" s="751"/>
      <c r="C572" s="751"/>
      <c r="D572" s="682"/>
      <c r="E572" s="682"/>
      <c r="F572" s="483"/>
      <c r="G572" s="513"/>
      <c r="H572" s="487"/>
      <c r="I572" s="736"/>
      <c r="J572" s="463"/>
      <c r="K572" s="736"/>
      <c r="L572" s="408"/>
      <c r="M572" s="458"/>
      <c r="N572" s="408"/>
      <c r="O572" s="408"/>
      <c r="P572" s="486"/>
      <c r="Q572" s="485"/>
      <c r="R572" s="487"/>
      <c r="S572" s="455"/>
      <c r="T572" s="736"/>
      <c r="U572" s="455"/>
      <c r="V572" s="487"/>
      <c r="W572" s="455"/>
      <c r="X572" s="458"/>
      <c r="Y572" s="455"/>
      <c r="Z572" s="455"/>
      <c r="AA572" s="464"/>
      <c r="AB572" s="243">
        <v>2</v>
      </c>
      <c r="AC572" s="279" t="s">
        <v>2778</v>
      </c>
      <c r="AD572" s="239">
        <v>2</v>
      </c>
      <c r="AE572" s="277" t="s">
        <v>1664</v>
      </c>
      <c r="AF572" s="245" t="str">
        <f t="shared" si="33"/>
        <v>Probabilidad</v>
      </c>
      <c r="AG572" s="246" t="s">
        <v>1655</v>
      </c>
      <c r="AH572" s="241">
        <f t="shared" si="32"/>
        <v>0.15</v>
      </c>
      <c r="AI572" s="246" t="s">
        <v>98</v>
      </c>
      <c r="AJ572" s="241">
        <f t="shared" si="34"/>
        <v>0.15</v>
      </c>
      <c r="AK572" s="247">
        <f t="shared" si="35"/>
        <v>0.3</v>
      </c>
      <c r="AL572" s="248">
        <f>IFERROR(IF(AND(AF571="Probabilidad",AF572="Probabilidad"),(AL571-(+AL571*AK572)),IF(AF572="Probabilidad",(S571-(+S571*AK572)),IF(AF572="Impacto",AL571,""))),"")</f>
        <v>0.39200000000000002</v>
      </c>
      <c r="AM572" s="248">
        <f>IFERROR(IF(AND(AF571="Impacto",AF572="Impacto"),(AM571-(+AM571*AK572)),IF(AF572="Impacto",(Y571-(+Y571*AK572)),IF(AF572="Probabilidad",AM571,""))),"")</f>
        <v>0.6</v>
      </c>
      <c r="AN572" s="249" t="s">
        <v>99</v>
      </c>
      <c r="AO572" s="249" t="s">
        <v>100</v>
      </c>
      <c r="AP572" s="249" t="s">
        <v>101</v>
      </c>
      <c r="AQ572" s="515"/>
      <c r="AR572" s="463"/>
      <c r="AS572" s="463"/>
      <c r="AT572" s="464"/>
      <c r="AU572" s="463"/>
      <c r="AV572" s="463"/>
      <c r="AW572" s="464"/>
      <c r="AX572" s="464"/>
      <c r="AY572" s="464"/>
      <c r="AZ572" s="736"/>
      <c r="BA572" s="408"/>
      <c r="BB572" s="408"/>
      <c r="BC572" s="408"/>
      <c r="BD572" s="408"/>
      <c r="BE572" s="486"/>
      <c r="BF572" s="408"/>
      <c r="BG572" s="408"/>
      <c r="BH572" s="416"/>
      <c r="BI572" s="416"/>
      <c r="BJ572" s="416"/>
      <c r="BK572" s="416"/>
      <c r="BL572" s="416"/>
      <c r="BM572" s="408"/>
      <c r="BN572" s="408"/>
      <c r="BO572" s="673"/>
    </row>
    <row r="573" spans="1:67" ht="89.25">
      <c r="A573" s="748"/>
      <c r="B573" s="751"/>
      <c r="C573" s="751"/>
      <c r="D573" s="682"/>
      <c r="E573" s="682"/>
      <c r="F573" s="483"/>
      <c r="G573" s="513"/>
      <c r="H573" s="487"/>
      <c r="I573" s="736"/>
      <c r="J573" s="463"/>
      <c r="K573" s="736"/>
      <c r="L573" s="408"/>
      <c r="M573" s="458"/>
      <c r="N573" s="408"/>
      <c r="O573" s="408"/>
      <c r="P573" s="486"/>
      <c r="Q573" s="485"/>
      <c r="R573" s="487"/>
      <c r="S573" s="455"/>
      <c r="T573" s="736"/>
      <c r="U573" s="455"/>
      <c r="V573" s="487"/>
      <c r="W573" s="455"/>
      <c r="X573" s="458"/>
      <c r="Y573" s="455"/>
      <c r="Z573" s="455"/>
      <c r="AA573" s="464"/>
      <c r="AB573" s="243">
        <v>3</v>
      </c>
      <c r="AC573" s="279" t="s">
        <v>2778</v>
      </c>
      <c r="AD573" s="239">
        <v>3</v>
      </c>
      <c r="AE573" s="277" t="s">
        <v>1664</v>
      </c>
      <c r="AF573" s="245" t="str">
        <f t="shared" si="33"/>
        <v>Impacto</v>
      </c>
      <c r="AG573" s="246" t="s">
        <v>1656</v>
      </c>
      <c r="AH573" s="241">
        <f t="shared" si="32"/>
        <v>0.1</v>
      </c>
      <c r="AI573" s="246" t="s">
        <v>98</v>
      </c>
      <c r="AJ573" s="241">
        <f t="shared" si="34"/>
        <v>0.15</v>
      </c>
      <c r="AK573" s="247">
        <f t="shared" si="35"/>
        <v>0.25</v>
      </c>
      <c r="AL573" s="248">
        <f>IFERROR(IF(AND(AF572="Probabilidad",AF573="Probabilidad"),(AL572-(+AL572*AK573)),IF(AND(AF572="Impacto",AF573="Probabilidad"),(AL571-(+AL571*AK573)),IF(AF573="Impacto",AL572,""))),"")</f>
        <v>0.39200000000000002</v>
      </c>
      <c r="AM573" s="248">
        <f>IFERROR(IF(AND(AF572="Impacto",AF573="Impacto"),(AM572-(+AM572*AK573)),IF(AND(AF572="Probabilidad",AF573="Impacto"),(AM571-(+AM571*AK573)),IF(AF573="Probabilidad",AM572,""))),"")</f>
        <v>0.44999999999999996</v>
      </c>
      <c r="AN573" s="249" t="s">
        <v>99</v>
      </c>
      <c r="AO573" s="249" t="s">
        <v>100</v>
      </c>
      <c r="AP573" s="249" t="s">
        <v>101</v>
      </c>
      <c r="AQ573" s="515"/>
      <c r="AR573" s="463"/>
      <c r="AS573" s="463"/>
      <c r="AT573" s="464"/>
      <c r="AU573" s="463"/>
      <c r="AV573" s="463"/>
      <c r="AW573" s="464"/>
      <c r="AX573" s="464"/>
      <c r="AY573" s="464"/>
      <c r="AZ573" s="736"/>
      <c r="BA573" s="408"/>
      <c r="BB573" s="408"/>
      <c r="BC573" s="408"/>
      <c r="BD573" s="408"/>
      <c r="BE573" s="486"/>
      <c r="BF573" s="408"/>
      <c r="BG573" s="408"/>
      <c r="BH573" s="416"/>
      <c r="BI573" s="416"/>
      <c r="BJ573" s="416"/>
      <c r="BK573" s="416"/>
      <c r="BL573" s="416"/>
      <c r="BM573" s="408"/>
      <c r="BN573" s="408"/>
      <c r="BO573" s="673"/>
    </row>
    <row r="574" spans="1:67" ht="105">
      <c r="A574" s="748"/>
      <c r="B574" s="751"/>
      <c r="C574" s="751"/>
      <c r="D574" s="682"/>
      <c r="E574" s="682"/>
      <c r="F574" s="483"/>
      <c r="G574" s="513"/>
      <c r="H574" s="487"/>
      <c r="I574" s="736"/>
      <c r="J574" s="463"/>
      <c r="K574" s="736"/>
      <c r="L574" s="408"/>
      <c r="M574" s="458"/>
      <c r="N574" s="408"/>
      <c r="O574" s="408"/>
      <c r="P574" s="486"/>
      <c r="Q574" s="485"/>
      <c r="R574" s="487"/>
      <c r="S574" s="455"/>
      <c r="T574" s="736"/>
      <c r="U574" s="455"/>
      <c r="V574" s="487"/>
      <c r="W574" s="455"/>
      <c r="X574" s="458"/>
      <c r="Y574" s="455"/>
      <c r="Z574" s="455"/>
      <c r="AA574" s="464"/>
      <c r="AB574" s="243">
        <v>4</v>
      </c>
      <c r="AC574" s="304" t="s">
        <v>2779</v>
      </c>
      <c r="AD574" s="239">
        <v>1</v>
      </c>
      <c r="AE574" s="239" t="s">
        <v>2200</v>
      </c>
      <c r="AF574" s="245" t="str">
        <f t="shared" si="33"/>
        <v>Probabilidad</v>
      </c>
      <c r="AG574" s="246" t="s">
        <v>1644</v>
      </c>
      <c r="AH574" s="241">
        <f t="shared" si="32"/>
        <v>0.25</v>
      </c>
      <c r="AI574" s="246" t="s">
        <v>98</v>
      </c>
      <c r="AJ574" s="241">
        <f t="shared" si="34"/>
        <v>0.15</v>
      </c>
      <c r="AK574" s="247">
        <f t="shared" si="35"/>
        <v>0.4</v>
      </c>
      <c r="AL574" s="248">
        <f>IFERROR(IF(AND(AF573="Probabilidad",AF574="Probabilidad"),(AL573-(+AL573*AK574)),IF(AND(AF573="Impacto",AF574="Probabilidad"),(AL572-(+AL572*AK574)),IF(AF574="Impacto",AL573,""))),"")</f>
        <v>0.23519999999999999</v>
      </c>
      <c r="AM574" s="248">
        <f>IFERROR(IF(AND(AF573="Impacto",AF574="Impacto"),(AM573-(+AM573*AK574)),IF(AND(AF573="Probabilidad",AF574="Impacto"),(AM572-(+AM572*AK574)),IF(AF574="Probabilidad",AM573,""))),"")</f>
        <v>0.44999999999999996</v>
      </c>
      <c r="AN574" s="249" t="s">
        <v>99</v>
      </c>
      <c r="AO574" s="249" t="s">
        <v>100</v>
      </c>
      <c r="AP574" s="249" t="s">
        <v>101</v>
      </c>
      <c r="AQ574" s="515"/>
      <c r="AR574" s="463"/>
      <c r="AS574" s="463"/>
      <c r="AT574" s="464"/>
      <c r="AU574" s="463"/>
      <c r="AV574" s="463"/>
      <c r="AW574" s="464"/>
      <c r="AX574" s="464"/>
      <c r="AY574" s="464"/>
      <c r="AZ574" s="736"/>
      <c r="BA574" s="408"/>
      <c r="BB574" s="408"/>
      <c r="BC574" s="408"/>
      <c r="BD574" s="408"/>
      <c r="BE574" s="486"/>
      <c r="BF574" s="408"/>
      <c r="BG574" s="408"/>
      <c r="BH574" s="416"/>
      <c r="BI574" s="416"/>
      <c r="BJ574" s="416"/>
      <c r="BK574" s="416"/>
      <c r="BL574" s="416"/>
      <c r="BM574" s="408"/>
      <c r="BN574" s="408"/>
      <c r="BO574" s="673"/>
    </row>
    <row r="575" spans="1:67" ht="105">
      <c r="A575" s="748"/>
      <c r="B575" s="751"/>
      <c r="C575" s="751"/>
      <c r="D575" s="682"/>
      <c r="E575" s="682"/>
      <c r="F575" s="483"/>
      <c r="G575" s="513"/>
      <c r="H575" s="487"/>
      <c r="I575" s="736"/>
      <c r="J575" s="463"/>
      <c r="K575" s="736"/>
      <c r="L575" s="408"/>
      <c r="M575" s="458"/>
      <c r="N575" s="408"/>
      <c r="O575" s="408"/>
      <c r="P575" s="486"/>
      <c r="Q575" s="485"/>
      <c r="R575" s="487"/>
      <c r="S575" s="455"/>
      <c r="T575" s="736"/>
      <c r="U575" s="455"/>
      <c r="V575" s="487"/>
      <c r="W575" s="455"/>
      <c r="X575" s="458"/>
      <c r="Y575" s="455"/>
      <c r="Z575" s="455"/>
      <c r="AA575" s="464"/>
      <c r="AB575" s="243">
        <v>5</v>
      </c>
      <c r="AC575" s="304" t="s">
        <v>1825</v>
      </c>
      <c r="AD575" s="239">
        <v>1</v>
      </c>
      <c r="AE575" s="239" t="s">
        <v>2200</v>
      </c>
      <c r="AF575" s="245" t="str">
        <f t="shared" si="33"/>
        <v>Impacto</v>
      </c>
      <c r="AG575" s="246" t="s">
        <v>1656</v>
      </c>
      <c r="AH575" s="241">
        <f t="shared" si="32"/>
        <v>0.1</v>
      </c>
      <c r="AI575" s="246" t="s">
        <v>98</v>
      </c>
      <c r="AJ575" s="241">
        <f t="shared" si="34"/>
        <v>0.15</v>
      </c>
      <c r="AK575" s="247">
        <f t="shared" si="35"/>
        <v>0.25</v>
      </c>
      <c r="AL575" s="248">
        <f>IFERROR(IF(AND(AF574="Probabilidad",AF575="Probabilidad"),(AL574-(+AL574*AK575)),IF(AND(AF574="Impacto",AF575="Probabilidad"),(AL573-(+AL573*AK575)),IF(AF575="Impacto",AL574,""))),"")</f>
        <v>0.23519999999999999</v>
      </c>
      <c r="AM575" s="248">
        <f>IFERROR(IF(AND(AF574="Impacto",AF575="Impacto"),(AM574-(+AM574*AK575)),IF(AND(AF574="Probabilidad",AF575="Impacto"),(AM573-(+AM573*AK575)),IF(AF575="Probabilidad",AM574,""))),"")</f>
        <v>0.33749999999999997</v>
      </c>
      <c r="AN575" s="249" t="s">
        <v>99</v>
      </c>
      <c r="AO575" s="249" t="s">
        <v>100</v>
      </c>
      <c r="AP575" s="249" t="s">
        <v>101</v>
      </c>
      <c r="AQ575" s="515"/>
      <c r="AR575" s="463"/>
      <c r="AS575" s="463"/>
      <c r="AT575" s="464"/>
      <c r="AU575" s="463"/>
      <c r="AV575" s="463"/>
      <c r="AW575" s="464"/>
      <c r="AX575" s="464"/>
      <c r="AY575" s="464"/>
      <c r="AZ575" s="736"/>
      <c r="BA575" s="408"/>
      <c r="BB575" s="408"/>
      <c r="BC575" s="408"/>
      <c r="BD575" s="408"/>
      <c r="BE575" s="486"/>
      <c r="BF575" s="408"/>
      <c r="BG575" s="408"/>
      <c r="BH575" s="416"/>
      <c r="BI575" s="416"/>
      <c r="BJ575" s="416"/>
      <c r="BK575" s="416"/>
      <c r="BL575" s="416"/>
      <c r="BM575" s="408"/>
      <c r="BN575" s="408"/>
      <c r="BO575" s="673"/>
    </row>
    <row r="576" spans="1:67" ht="102">
      <c r="A576" s="748"/>
      <c r="B576" s="751"/>
      <c r="C576" s="751"/>
      <c r="D576" s="682" t="s">
        <v>1470</v>
      </c>
      <c r="E576" s="682" t="s">
        <v>383</v>
      </c>
      <c r="F576" s="483">
        <v>5</v>
      </c>
      <c r="G576" s="408" t="s">
        <v>2780</v>
      </c>
      <c r="H576" s="487" t="s">
        <v>1753</v>
      </c>
      <c r="I576" s="736" t="s">
        <v>1473</v>
      </c>
      <c r="J576" s="463" t="s">
        <v>2781</v>
      </c>
      <c r="K576" s="736" t="s">
        <v>192</v>
      </c>
      <c r="L576" s="408" t="s">
        <v>811</v>
      </c>
      <c r="M576" s="464" t="s">
        <v>1475</v>
      </c>
      <c r="N576" s="408" t="s">
        <v>2782</v>
      </c>
      <c r="O576" s="408" t="s">
        <v>2783</v>
      </c>
      <c r="P576" s="484" t="s">
        <v>114</v>
      </c>
      <c r="Q576" s="485" t="s">
        <v>114</v>
      </c>
      <c r="R576" s="487" t="s">
        <v>129</v>
      </c>
      <c r="S576" s="455">
        <f>IF(R576="Muy Alta",100%,IF(R576="Alta",80%,IF(R576="Media",60%,IF(R576="Baja",40%,IF(R576="Muy Baja",20%,"")))))</f>
        <v>0.4</v>
      </c>
      <c r="T576" s="736"/>
      <c r="U576" s="455" t="str">
        <f>IF(T576="Catastrófico",100%,IF(T576="Mayor",80%,IF(T576="Moderado",60%,IF(T576="Menor",40%,IF(T576="Leve",20%,"")))))</f>
        <v/>
      </c>
      <c r="V576" s="487" t="s">
        <v>130</v>
      </c>
      <c r="W576" s="455">
        <f>IF(V576="Catastrófico",100%,IF(V576="Mayor",80%,IF(V576="Moderado",60%,IF(V576="Menor",40%,IF(V576="Leve",20%,"")))))</f>
        <v>0.6</v>
      </c>
      <c r="X576" s="458" t="str">
        <f>IF(Y576=100%,"Catastrófico",IF(Y576=80%,"Mayor",IF(Y576=60%,"Moderado",IF(Y576=40%,"Menor",IF(Y576=20%,"Leve","")))))</f>
        <v>Moderado</v>
      </c>
      <c r="Y576" s="455">
        <f>IF(AND(U576="",W576=""),"",MAX(U576,W576))</f>
        <v>0.6</v>
      </c>
      <c r="Z576" s="455" t="str">
        <f>CONCATENATE(R576,X576)</f>
        <v>BajaModerado</v>
      </c>
      <c r="AA576" s="464" t="str">
        <f>IF(Z576="Muy AltaLeve","Alto",IF(Z576="Muy AltaMenor","Alto",IF(Z576="Muy AltaModerado","Alto",IF(Z576="Muy AltaMayor","Alto",IF(Z576="Muy AltaCatastrófico","Extremo",IF(Z576="AltaLeve","Moderado",IF(Z576="AltaMenor","Moderado",IF(Z576="AltaModerado","Alto",IF(Z576="AltaMayor","Alto",IF(Z576="AltaCatastrófico","Extremo",IF(Z576="MediaLeve","Moderado",IF(Z576="MediaMenor","Moderado",IF(Z576="MediaModerado","Moderado",IF(Z576="MediaMayor","Alto",IF(Z576="MediaCatastrófico","Extremo",IF(Z576="BajaLeve","Bajo",IF(Z576="BajaMenor","Moderado",IF(Z576="BajaModerado","Moderado",IF(Z576="BajaMayor","Alto",IF(Z576="BajaCatastrófico","Extremo",IF(Z576="Muy BajaLeve","Bajo",IF(Z576="Muy BajaMenor","Bajo",IF(Z576="Muy BajaModerado","Moderado",IF(Z576="Muy BajaMayor","Alto",IF(Z576="Muy BajaCatastrófico","Extremo","")))))))))))))))))))))))))</f>
        <v>Moderado</v>
      </c>
      <c r="AB576" s="243">
        <v>1</v>
      </c>
      <c r="AC576" s="259" t="s">
        <v>2752</v>
      </c>
      <c r="AD576" s="239">
        <v>1</v>
      </c>
      <c r="AE576" s="237" t="s">
        <v>1486</v>
      </c>
      <c r="AF576" s="245" t="str">
        <f t="shared" si="33"/>
        <v>Probabilidad</v>
      </c>
      <c r="AG576" s="246" t="s">
        <v>1644</v>
      </c>
      <c r="AH576" s="241">
        <f t="shared" si="32"/>
        <v>0.25</v>
      </c>
      <c r="AI576" s="246" t="s">
        <v>98</v>
      </c>
      <c r="AJ576" s="241">
        <f t="shared" si="34"/>
        <v>0.15</v>
      </c>
      <c r="AK576" s="247">
        <f t="shared" si="35"/>
        <v>0.4</v>
      </c>
      <c r="AL576" s="248">
        <f>IFERROR(IF(AF576="Probabilidad",(S576-(+S576*AK576)),IF(AF576="Impacto",S576,"")),"")</f>
        <v>0.24</v>
      </c>
      <c r="AM576" s="248">
        <f>IFERROR(IF(AF576="Impacto",(Y576-(+Y576*AK576)),IF(AF576="Probabilidad",Y576,"")),"")</f>
        <v>0.6</v>
      </c>
      <c r="AN576" s="249" t="s">
        <v>99</v>
      </c>
      <c r="AO576" s="249" t="s">
        <v>100</v>
      </c>
      <c r="AP576" s="249" t="s">
        <v>101</v>
      </c>
      <c r="AQ576" s="758" t="s">
        <v>2758</v>
      </c>
      <c r="AR576" s="462">
        <f>S576</f>
        <v>0.4</v>
      </c>
      <c r="AS576" s="462">
        <f>IF(AL576="","",MIN(AL576:AL577))</f>
        <v>0.16799999999999998</v>
      </c>
      <c r="AT576" s="464" t="str">
        <f>IFERROR(IF(AS576="","",IF(AS576&lt;=0.2,"Muy Baja",IF(AS576&lt;=0.4,"Baja",IF(AS576&lt;=0.6,"Media",IF(AS576&lt;=0.8,"Alta","Muy Alta"))))),"")</f>
        <v>Muy Baja</v>
      </c>
      <c r="AU576" s="462">
        <f>Y576</f>
        <v>0.6</v>
      </c>
      <c r="AV576" s="462">
        <f>IF(AM576="","",MIN(AM576:AM577))</f>
        <v>0.6</v>
      </c>
      <c r="AW576" s="464" t="str">
        <f>IFERROR(IF(AV576="","",IF(AV576&lt;=0.2,"Leve",IF(AV576&lt;=0.4,"Menor",IF(AV576&lt;=0.6,"Moderado",IF(AV576&lt;=0.8,"Mayor","Catastrófico"))))),"")</f>
        <v>Moderado</v>
      </c>
      <c r="AX576" s="464" t="str">
        <f>AA576</f>
        <v>Moderado</v>
      </c>
      <c r="AY576" s="464" t="str">
        <f>IFERROR(IF(OR(AND(AT576="Muy Baja",AW576="Leve"),AND(AT576="Muy Baja",AW576="Menor"),AND(AT576="Baja",AW576="Leve")),"Bajo",IF(OR(AND(AT576="Muy baja",AW576="Moderado"),AND(AT576="Baja",AW576="Menor"),AND(AT576="Baja",AW576="Moderado"),AND(AT576="Media",AW576="Leve"),AND(AT576="Media",AW576="Menor"),AND(AT576="Media",AW576="Moderado"),AND(AT576="Alta",AW576="Leve"),AND(AT576="Alta",AW576="Menor")),"Moderado",IF(OR(AND(AT576="Muy Baja",AW576="Mayor"),AND(AT576="Baja",AW576="Mayor"),AND(AT576="Media",AW576="Mayor"),AND(AT576="Alta",AW576="Moderado"),AND(AT576="Alta",AW576="Mayor"),AND(AT576="Muy Alta",AW576="Leve"),AND(AT576="Muy Alta",AW576="Menor"),AND(AT576="Muy Alta",AW576="Moderado"),AND(AT576="Muy Alta",AW576="Mayor")),"Alto",IF(OR(AND(AT576="Muy Baja",AW576="Catastrófico"),AND(AT576="Baja",AW576="Catastrófico"),AND(AT576="Media",AW576="Catastrófico"),AND(AT576="Alta",AW576="Catastrófico"),AND(AT576="Muy Alta",AW576="Catastrófico")),"Extremo","")))),"")</f>
        <v>Moderado</v>
      </c>
      <c r="AZ576" s="736" t="s">
        <v>105</v>
      </c>
      <c r="BA576" s="486" t="s">
        <v>2784</v>
      </c>
      <c r="BB576" s="486" t="s">
        <v>2745</v>
      </c>
      <c r="BC576" s="408" t="s">
        <v>2126</v>
      </c>
      <c r="BD576" s="408" t="s">
        <v>2746</v>
      </c>
      <c r="BE576" s="492">
        <v>45657</v>
      </c>
      <c r="BF576" s="408" t="s">
        <v>2785</v>
      </c>
      <c r="BG576" s="408" t="s">
        <v>2786</v>
      </c>
      <c r="BH576" s="416">
        <v>0.25</v>
      </c>
      <c r="BI576" s="416"/>
      <c r="BJ576" s="416"/>
      <c r="BK576" s="416"/>
      <c r="BL576" s="416" t="s">
        <v>219</v>
      </c>
      <c r="BM576" s="408" t="s">
        <v>401</v>
      </c>
      <c r="BN576" s="408" t="s">
        <v>219</v>
      </c>
      <c r="BO576" s="673" t="s">
        <v>219</v>
      </c>
    </row>
    <row r="577" spans="1:67" ht="127.5">
      <c r="A577" s="748"/>
      <c r="B577" s="751"/>
      <c r="C577" s="751"/>
      <c r="D577" s="682"/>
      <c r="E577" s="682"/>
      <c r="F577" s="483"/>
      <c r="G577" s="408"/>
      <c r="H577" s="487"/>
      <c r="I577" s="736"/>
      <c r="J577" s="463"/>
      <c r="K577" s="736"/>
      <c r="L577" s="408"/>
      <c r="M577" s="464"/>
      <c r="N577" s="408"/>
      <c r="O577" s="408"/>
      <c r="P577" s="484"/>
      <c r="Q577" s="485"/>
      <c r="R577" s="487"/>
      <c r="S577" s="455"/>
      <c r="T577" s="736"/>
      <c r="U577" s="455"/>
      <c r="V577" s="487"/>
      <c r="W577" s="455"/>
      <c r="X577" s="458"/>
      <c r="Y577" s="455"/>
      <c r="Z577" s="455"/>
      <c r="AA577" s="464"/>
      <c r="AB577" s="243">
        <v>2</v>
      </c>
      <c r="AC577" s="259" t="s">
        <v>2753</v>
      </c>
      <c r="AD577" s="239">
        <v>2</v>
      </c>
      <c r="AE577" s="237" t="s">
        <v>1486</v>
      </c>
      <c r="AF577" s="245" t="str">
        <f t="shared" si="33"/>
        <v>Probabilidad</v>
      </c>
      <c r="AG577" s="246" t="s">
        <v>1655</v>
      </c>
      <c r="AH577" s="241">
        <f t="shared" si="32"/>
        <v>0.15</v>
      </c>
      <c r="AI577" s="246" t="s">
        <v>98</v>
      </c>
      <c r="AJ577" s="241">
        <f t="shared" si="34"/>
        <v>0.15</v>
      </c>
      <c r="AK577" s="247">
        <f t="shared" si="35"/>
        <v>0.3</v>
      </c>
      <c r="AL577" s="248">
        <f>IFERROR(IF(AND(AF576="Probabilidad",AF577="Probabilidad"),(AL576-(+AL576*AK577)),IF(AF577="Probabilidad",(S576-(+S576*AK577)),IF(AF577="Impacto",AL576,""))),"")</f>
        <v>0.16799999999999998</v>
      </c>
      <c r="AM577" s="248">
        <f>IFERROR(IF(AND(AF576="Impacto",AF577="Impacto"),(AM576-(+AM576*AK577)),IF(AF577="Impacto",(Y576-(+Y576*AK577)),IF(AF577="Probabilidad",AM576,""))),"")</f>
        <v>0.6</v>
      </c>
      <c r="AN577" s="249" t="s">
        <v>99</v>
      </c>
      <c r="AO577" s="249" t="s">
        <v>100</v>
      </c>
      <c r="AP577" s="249" t="s">
        <v>101</v>
      </c>
      <c r="AQ577" s="515"/>
      <c r="AR577" s="463"/>
      <c r="AS577" s="463"/>
      <c r="AT577" s="464"/>
      <c r="AU577" s="463"/>
      <c r="AV577" s="463"/>
      <c r="AW577" s="464"/>
      <c r="AX577" s="464"/>
      <c r="AY577" s="464"/>
      <c r="AZ577" s="736"/>
      <c r="BA577" s="486"/>
      <c r="BB577" s="486"/>
      <c r="BC577" s="408"/>
      <c r="BD577" s="408"/>
      <c r="BE577" s="408"/>
      <c r="BF577" s="408"/>
      <c r="BG577" s="408"/>
      <c r="BH577" s="416"/>
      <c r="BI577" s="416"/>
      <c r="BJ577" s="416"/>
      <c r="BK577" s="416"/>
      <c r="BL577" s="416"/>
      <c r="BM577" s="408"/>
      <c r="BN577" s="408"/>
      <c r="BO577" s="673"/>
    </row>
    <row r="578" spans="1:67" ht="102">
      <c r="A578" s="748"/>
      <c r="B578" s="751"/>
      <c r="C578" s="751"/>
      <c r="D578" s="682" t="s">
        <v>1470</v>
      </c>
      <c r="E578" s="682" t="s">
        <v>383</v>
      </c>
      <c r="F578" s="483">
        <v>6</v>
      </c>
      <c r="G578" s="408" t="s">
        <v>2780</v>
      </c>
      <c r="H578" s="487" t="s">
        <v>1753</v>
      </c>
      <c r="I578" s="736" t="s">
        <v>1487</v>
      </c>
      <c r="J578" s="463" t="s">
        <v>2787</v>
      </c>
      <c r="K578" s="736" t="s">
        <v>192</v>
      </c>
      <c r="L578" s="408" t="s">
        <v>811</v>
      </c>
      <c r="M578" s="464" t="s">
        <v>1475</v>
      </c>
      <c r="N578" s="408" t="s">
        <v>2788</v>
      </c>
      <c r="O578" s="408" t="s">
        <v>2789</v>
      </c>
      <c r="P578" s="486" t="s">
        <v>114</v>
      </c>
      <c r="Q578" s="411" t="s">
        <v>114</v>
      </c>
      <c r="R578" s="487" t="s">
        <v>129</v>
      </c>
      <c r="S578" s="455">
        <f>IF(R578="Muy Alta",100%,IF(R578="Alta",80%,IF(R578="Media",60%,IF(R578="Baja",40%,IF(R578="Muy Baja",20%,"")))))</f>
        <v>0.4</v>
      </c>
      <c r="T578" s="736"/>
      <c r="U578" s="455" t="str">
        <f>IF(T578="Catastrófico",100%,IF(T578="Mayor",80%,IF(T578="Moderado",60%,IF(T578="Menor",40%,IF(T578="Leve",20%,"")))))</f>
        <v/>
      </c>
      <c r="V578" s="487" t="s">
        <v>130</v>
      </c>
      <c r="W578" s="455">
        <f>IF(V578="Catastrófico",100%,IF(V578="Mayor",80%,IF(V578="Moderado",60%,IF(V578="Menor",40%,IF(V578="Leve",20%,"")))))</f>
        <v>0.6</v>
      </c>
      <c r="X578" s="458" t="str">
        <f>IF(Y578=100%,"Catastrófico",IF(Y578=80%,"Mayor",IF(Y578=60%,"Moderado",IF(Y578=40%,"Menor",IF(Y578=20%,"Leve","")))))</f>
        <v>Moderado</v>
      </c>
      <c r="Y578" s="455">
        <f>IF(AND(U578="",W578=""),"",MAX(U578,W578))</f>
        <v>0.6</v>
      </c>
      <c r="Z578" s="455" t="str">
        <f>CONCATENATE(R578,X578)</f>
        <v>BajaModerado</v>
      </c>
      <c r="AA578" s="464" t="str">
        <f>IF(Z578="Muy AltaLeve","Alto",IF(Z578="Muy AltaMenor","Alto",IF(Z578="Muy AltaModerado","Alto",IF(Z578="Muy AltaMayor","Alto",IF(Z578="Muy AltaCatastrófico","Extremo",IF(Z578="AltaLeve","Moderado",IF(Z578="AltaMenor","Moderado",IF(Z578="AltaModerado","Alto",IF(Z578="AltaMayor","Alto",IF(Z578="AltaCatastrófico","Extremo",IF(Z578="MediaLeve","Moderado",IF(Z578="MediaMenor","Moderado",IF(Z578="MediaModerado","Moderado",IF(Z578="MediaMayor","Alto",IF(Z578="MediaCatastrófico","Extremo",IF(Z578="BajaLeve","Bajo",IF(Z578="BajaMenor","Moderado",IF(Z578="BajaModerado","Moderado",IF(Z578="BajaMayor","Alto",IF(Z578="BajaCatastrófico","Extremo",IF(Z578="Muy BajaLeve","Bajo",IF(Z578="Muy BajaMenor","Bajo",IF(Z578="Muy BajaModerado","Moderado",IF(Z578="Muy BajaMayor","Alto",IF(Z578="Muy BajaCatastrófico","Extremo","")))))))))))))))))))))))))</f>
        <v>Moderado</v>
      </c>
      <c r="AB578" s="243">
        <v>1</v>
      </c>
      <c r="AC578" s="259" t="s">
        <v>2752</v>
      </c>
      <c r="AD578" s="239" t="s">
        <v>1959</v>
      </c>
      <c r="AE578" s="237" t="s">
        <v>1486</v>
      </c>
      <c r="AF578" s="245" t="str">
        <f t="shared" si="33"/>
        <v>Probabilidad</v>
      </c>
      <c r="AG578" s="246" t="s">
        <v>1644</v>
      </c>
      <c r="AH578" s="241">
        <f t="shared" si="32"/>
        <v>0.25</v>
      </c>
      <c r="AI578" s="246" t="s">
        <v>98</v>
      </c>
      <c r="AJ578" s="241">
        <f t="shared" si="34"/>
        <v>0.15</v>
      </c>
      <c r="AK578" s="247">
        <f t="shared" si="35"/>
        <v>0.4</v>
      </c>
      <c r="AL578" s="248">
        <f>IFERROR(IF(AF578="Probabilidad",(S578-(+S578*AK578)),IF(AF578="Impacto",S578,"")),"")</f>
        <v>0.24</v>
      </c>
      <c r="AM578" s="248">
        <f>IFERROR(IF(AF578="Impacto",(Y578-(+Y578*AK578)),IF(AF578="Probabilidad",Y578,"")),"")</f>
        <v>0.6</v>
      </c>
      <c r="AN578" s="249" t="s">
        <v>99</v>
      </c>
      <c r="AO578" s="249" t="s">
        <v>100</v>
      </c>
      <c r="AP578" s="249" t="s">
        <v>101</v>
      </c>
      <c r="AQ578" s="758" t="s">
        <v>2758</v>
      </c>
      <c r="AR578" s="462">
        <f>S578</f>
        <v>0.4</v>
      </c>
      <c r="AS578" s="462">
        <f>IF(AL578="","",MIN(AL578:AL579))</f>
        <v>0.16799999999999998</v>
      </c>
      <c r="AT578" s="464" t="str">
        <f>IFERROR(IF(AS578="","",IF(AS578&lt;=0.2,"Muy Baja",IF(AS578&lt;=0.4,"Baja",IF(AS578&lt;=0.6,"Media",IF(AS578&lt;=0.8,"Alta","Muy Alta"))))),"")</f>
        <v>Muy Baja</v>
      </c>
      <c r="AU578" s="462">
        <f>Y578</f>
        <v>0.6</v>
      </c>
      <c r="AV578" s="462">
        <f>IF(AM578="","",MIN(AM578:AM579))</f>
        <v>0.6</v>
      </c>
      <c r="AW578" s="464" t="str">
        <f>IFERROR(IF(AV578="","",IF(AV578&lt;=0.2,"Leve",IF(AV578&lt;=0.4,"Menor",IF(AV578&lt;=0.6,"Moderado",IF(AV578&lt;=0.8,"Mayor","Catastrófico"))))),"")</f>
        <v>Moderado</v>
      </c>
      <c r="AX578" s="464" t="str">
        <f>AA578</f>
        <v>Moderado</v>
      </c>
      <c r="AY578" s="464" t="str">
        <f>IFERROR(IF(OR(AND(AT578="Muy Baja",AW578="Leve"),AND(AT578="Muy Baja",AW578="Menor"),AND(AT578="Baja",AW578="Leve")),"Bajo",IF(OR(AND(AT578="Muy baja",AW578="Moderado"),AND(AT578="Baja",AW578="Menor"),AND(AT578="Baja",AW578="Moderado"),AND(AT578="Media",AW578="Leve"),AND(AT578="Media",AW578="Menor"),AND(AT578="Media",AW578="Moderado"),AND(AT578="Alta",AW578="Leve"),AND(AT578="Alta",AW578="Menor")),"Moderado",IF(OR(AND(AT578="Muy Baja",AW578="Mayor"),AND(AT578="Baja",AW578="Mayor"),AND(AT578="Media",AW578="Mayor"),AND(AT578="Alta",AW578="Moderado"),AND(AT578="Alta",AW578="Mayor"),AND(AT578="Muy Alta",AW578="Leve"),AND(AT578="Muy Alta",AW578="Menor"),AND(AT578="Muy Alta",AW578="Moderado"),AND(AT578="Muy Alta",AW578="Mayor")),"Alto",IF(OR(AND(AT578="Muy Baja",AW578="Catastrófico"),AND(AT578="Baja",AW578="Catastrófico"),AND(AT578="Media",AW578="Catastrófico"),AND(AT578="Alta",AW578="Catastrófico"),AND(AT578="Muy Alta",AW578="Catastrófico")),"Extremo","")))),"")</f>
        <v>Moderado</v>
      </c>
      <c r="AZ578" s="736" t="s">
        <v>105</v>
      </c>
      <c r="BA578" s="408" t="s">
        <v>2790</v>
      </c>
      <c r="BB578" s="486" t="s">
        <v>2745</v>
      </c>
      <c r="BC578" s="408" t="s">
        <v>2126</v>
      </c>
      <c r="BD578" s="408" t="s">
        <v>2746</v>
      </c>
      <c r="BE578" s="492">
        <v>45657</v>
      </c>
      <c r="BF578" s="408" t="s">
        <v>2791</v>
      </c>
      <c r="BG578" s="408" t="s">
        <v>2786</v>
      </c>
      <c r="BH578" s="416">
        <v>0.25</v>
      </c>
      <c r="BI578" s="416"/>
      <c r="BJ578" s="416"/>
      <c r="BK578" s="416"/>
      <c r="BL578" s="416" t="s">
        <v>219</v>
      </c>
      <c r="BM578" s="408" t="s">
        <v>113</v>
      </c>
      <c r="BN578" s="408" t="s">
        <v>219</v>
      </c>
      <c r="BO578" s="673" t="s">
        <v>219</v>
      </c>
    </row>
    <row r="579" spans="1:67" ht="128.25" thickBot="1">
      <c r="A579" s="769"/>
      <c r="B579" s="770"/>
      <c r="C579" s="770"/>
      <c r="D579" s="761"/>
      <c r="E579" s="761"/>
      <c r="F579" s="469"/>
      <c r="G579" s="409"/>
      <c r="H579" s="452"/>
      <c r="I579" s="757"/>
      <c r="J579" s="472"/>
      <c r="K579" s="757"/>
      <c r="L579" s="409"/>
      <c r="M579" s="756"/>
      <c r="N579" s="409"/>
      <c r="O579" s="409"/>
      <c r="P579" s="504"/>
      <c r="Q579" s="412"/>
      <c r="R579" s="452"/>
      <c r="S579" s="760"/>
      <c r="T579" s="757"/>
      <c r="U579" s="760"/>
      <c r="V579" s="452"/>
      <c r="W579" s="760"/>
      <c r="X579" s="516"/>
      <c r="Y579" s="760"/>
      <c r="Z579" s="760"/>
      <c r="AA579" s="756"/>
      <c r="AB579" s="150">
        <v>2</v>
      </c>
      <c r="AC579" s="160" t="s">
        <v>2753</v>
      </c>
      <c r="AD579" s="131">
        <v>3</v>
      </c>
      <c r="AE579" s="138" t="s">
        <v>1486</v>
      </c>
      <c r="AF579" s="142" t="str">
        <f t="shared" si="33"/>
        <v>Probabilidad</v>
      </c>
      <c r="AG579" s="143" t="s">
        <v>1655</v>
      </c>
      <c r="AH579" s="214">
        <f t="shared" ref="AH579:AH589" si="36">IF(AG579="","",IF(AG579="Preventivo",25%,IF(AG579="Detectivo",15%,IF(AG579="Correctivo",10%))))</f>
        <v>0.15</v>
      </c>
      <c r="AI579" s="143" t="s">
        <v>98</v>
      </c>
      <c r="AJ579" s="214">
        <f t="shared" si="34"/>
        <v>0.15</v>
      </c>
      <c r="AK579" s="152">
        <f t="shared" si="35"/>
        <v>0.3</v>
      </c>
      <c r="AL579" s="153">
        <f>IFERROR(IF(AND(AF578="Probabilidad",AF579="Probabilidad"),(AL578-(+AL578*AK579)),IF(AF579="Probabilidad",(S578-(+S578*AK579)),IF(AF579="Impacto",AL578,""))),"")</f>
        <v>0.16799999999999998</v>
      </c>
      <c r="AM579" s="153">
        <f>IFERROR(IF(AND(AF578="Impacto",AF579="Impacto"),(AM578-(+AM578*AK579)),IF(AF579="Impacto",(Y578-(+Y578*AK579)),IF(AF579="Probabilidad",AM578,""))),"")</f>
        <v>0.6</v>
      </c>
      <c r="AN579" s="154" t="s">
        <v>99</v>
      </c>
      <c r="AO579" s="154" t="s">
        <v>100</v>
      </c>
      <c r="AP579" s="154" t="s">
        <v>101</v>
      </c>
      <c r="AQ579" s="759"/>
      <c r="AR579" s="472"/>
      <c r="AS579" s="472"/>
      <c r="AT579" s="756"/>
      <c r="AU579" s="472"/>
      <c r="AV579" s="472"/>
      <c r="AW579" s="756"/>
      <c r="AX579" s="756"/>
      <c r="AY579" s="756"/>
      <c r="AZ579" s="757"/>
      <c r="BA579" s="409"/>
      <c r="BB579" s="504"/>
      <c r="BC579" s="409"/>
      <c r="BD579" s="409"/>
      <c r="BE579" s="409"/>
      <c r="BF579" s="409"/>
      <c r="BG579" s="409"/>
      <c r="BH579" s="417"/>
      <c r="BI579" s="417"/>
      <c r="BJ579" s="417"/>
      <c r="BK579" s="417"/>
      <c r="BL579" s="417"/>
      <c r="BM579" s="409"/>
      <c r="BN579" s="409"/>
      <c r="BO579" s="746"/>
    </row>
    <row r="580" spans="1:67" ht="285">
      <c r="A580" s="747" t="s">
        <v>2792</v>
      </c>
      <c r="B580" s="750" t="s">
        <v>381</v>
      </c>
      <c r="C580" s="753" t="s">
        <v>219</v>
      </c>
      <c r="D580" s="215" t="s">
        <v>1470</v>
      </c>
      <c r="E580" s="215" t="s">
        <v>2793</v>
      </c>
      <c r="F580" s="216">
        <v>1</v>
      </c>
      <c r="G580" s="209" t="s">
        <v>2794</v>
      </c>
      <c r="H580" s="193" t="s">
        <v>1543</v>
      </c>
      <c r="I580" s="207" t="s">
        <v>1473</v>
      </c>
      <c r="J580" s="197" t="s">
        <v>2795</v>
      </c>
      <c r="K580" s="207" t="s">
        <v>192</v>
      </c>
      <c r="L580" s="73" t="s">
        <v>408</v>
      </c>
      <c r="M580" s="195" t="s">
        <v>1475</v>
      </c>
      <c r="N580" s="209" t="s">
        <v>2796</v>
      </c>
      <c r="O580" s="209" t="s">
        <v>2797</v>
      </c>
      <c r="P580" s="74" t="s">
        <v>114</v>
      </c>
      <c r="Q580" s="206" t="s">
        <v>114</v>
      </c>
      <c r="R580" s="207" t="s">
        <v>129</v>
      </c>
      <c r="S580" s="75">
        <f>IF(R580="Muy Alta",100%,IF(R580="Alta",80%,IF(R580="Media",60%,IF(R580="Baja",40%,IF(R580="Muy Baja",20%,"")))))</f>
        <v>0.4</v>
      </c>
      <c r="T580" s="207" t="s">
        <v>125</v>
      </c>
      <c r="U580" s="75">
        <f>IF(T580="Catastrófico",100%,IF(T580="Mayor",80%,IF(T580="Moderado",60%,IF(T580="Menor",40%,IF(T580="Leve",20%,"")))))</f>
        <v>0.2</v>
      </c>
      <c r="V580" s="207" t="s">
        <v>125</v>
      </c>
      <c r="W580" s="75">
        <f>IF(V580="Catastrófico",100%,IF(V580="Mayor",80%,IF(V580="Moderado",60%,IF(V580="Menor",40%,IF(V580="Leve",20%,"")))))</f>
        <v>0.2</v>
      </c>
      <c r="X580" s="195" t="str">
        <f>IF(Y580=100%,"Catastrófico",IF(Y580=80%,"Mayor",IF(Y580=60%,"Moderado",IF(Y580=40%,"Menor",IF(Y580=20%,"Leve","")))))</f>
        <v>Leve</v>
      </c>
      <c r="Y580" s="75">
        <f>IF(AND(U580="",W580=""),"",MAX(U580,W580))</f>
        <v>0.2</v>
      </c>
      <c r="Z580" s="75" t="str">
        <f>CONCATENATE(R580,X580)</f>
        <v>BajaLeve</v>
      </c>
      <c r="AA580" s="191" t="str">
        <f>IF(Z580="Muy AltaLeve","Alto",IF(Z580="Muy AltaMenor","Alto",IF(Z580="Muy AltaModerado","Alto",IF(Z580="Muy AltaMayor","Alto",IF(Z580="Muy AltaCatastrófico","Extremo",IF(Z580="AltaLeve","Moderado",IF(Z580="AltaMenor","Moderado",IF(Z580="AltaModerado","Alto",IF(Z580="AltaMayor","Alto",IF(Z580="AltaCatastrófico","Extremo",IF(Z580="MediaLeve","Moderado",IF(Z580="MediaMenor","Moderado",IF(Z580="MediaModerado","Moderado",IF(Z580="MediaMayor","Alto",IF(Z580="MediaCatastrófico","Extremo",IF(Z580="BajaLeve","Bajo",IF(Z580="BajaMenor","Moderado",IF(Z580="BajaModerado","Moderado",IF(Z580="BajaMayor","Alto",IF(Z580="BajaCatastrófico","Extremo",IF(Z580="Muy BajaLeve","Bajo",IF(Z580="Muy BajaMenor","Bajo",IF(Z580="Muy BajaModerado","Moderado",IF(Z580="Muy BajaMayor","Alto",IF(Z580="Muy BajaCatastrófico","Extremo","")))))))))))))))))))))))))</f>
        <v>Bajo</v>
      </c>
      <c r="AB580" s="26">
        <v>1</v>
      </c>
      <c r="AC580" s="331" t="s">
        <v>1641</v>
      </c>
      <c r="AD580" s="201" t="s">
        <v>2798</v>
      </c>
      <c r="AE580" s="209" t="s">
        <v>1654</v>
      </c>
      <c r="AF580" s="30" t="str">
        <f t="shared" si="33"/>
        <v>Probabilidad</v>
      </c>
      <c r="AG580" s="52" t="s">
        <v>250</v>
      </c>
      <c r="AH580" s="75">
        <f t="shared" si="36"/>
        <v>0.15</v>
      </c>
      <c r="AI580" s="52" t="s">
        <v>98</v>
      </c>
      <c r="AJ580" s="75">
        <f t="shared" si="34"/>
        <v>0.15</v>
      </c>
      <c r="AK580" s="76">
        <f t="shared" si="35"/>
        <v>0.3</v>
      </c>
      <c r="AL580" s="28">
        <f>IFERROR(IF(AF580="Probabilidad",(S580-(+S580*AK580)),IF(AF580="Impacto",S580,"")),"")</f>
        <v>0.28000000000000003</v>
      </c>
      <c r="AM580" s="28">
        <f>IFERROR(IF(AF580="Impacto",(Y580-(+Y580*AK580)),IF(AF580="Probabilidad",Y580,"")),"")</f>
        <v>0.2</v>
      </c>
      <c r="AN580" s="52" t="s">
        <v>99</v>
      </c>
      <c r="AO580" s="52" t="s">
        <v>100</v>
      </c>
      <c r="AP580" s="52" t="s">
        <v>101</v>
      </c>
      <c r="AQ580" s="78" t="s">
        <v>2799</v>
      </c>
      <c r="AR580" s="76">
        <f>S580</f>
        <v>0.4</v>
      </c>
      <c r="AS580" s="79">
        <f>IF(AL580="","",MIN(AL580:AL580))</f>
        <v>0.28000000000000003</v>
      </c>
      <c r="AT580" s="191" t="str">
        <f>IFERROR(IF(AS580="","",IF(AS580&lt;=0.2,"Muy Baja",IF(AS580&lt;=0.4,"Baja",IF(AS580&lt;=0.6,"Media",IF(AS580&lt;=0.8,"Alta","Muy Alta"))))),"")</f>
        <v>Baja</v>
      </c>
      <c r="AU580" s="76">
        <f>Y580</f>
        <v>0.2</v>
      </c>
      <c r="AV580" s="76">
        <f>IF(AM580="","",MIN(AM580:AM580))</f>
        <v>0.2</v>
      </c>
      <c r="AW580" s="191" t="str">
        <f>IFERROR(IF(AV580="","",IF(AV580&lt;=0.2,"Leve",IF(AV580&lt;=0.4,"Menor",IF(AV580&lt;=0.6,"Moderado",IF(AV580&lt;=0.8,"Mayor","Catastrófico"))))),"")</f>
        <v>Leve</v>
      </c>
      <c r="AX580" s="191" t="str">
        <f>AA580</f>
        <v>Bajo</v>
      </c>
      <c r="AY580" s="191" t="str">
        <f>IFERROR(IF(OR(AND(AT580="Muy Baja",AW580="Leve"),AND(AT580="Muy Baja",AW580="Menor"),AND(AT580="Baja",AW580="Leve")),"Bajo",IF(OR(AND(AT580="Muy baja",AW580="Moderado"),AND(AT580="Baja",AW580="Menor"),AND(AT580="Baja",AW580="Moderado"),AND(AT580="Media",AW580="Leve"),AND(AT580="Media",AW580="Menor"),AND(AT580="Media",AW580="Moderado"),AND(AT580="Alta",AW580="Leve"),AND(AT580="Alta",AW580="Menor")),"Moderado",IF(OR(AND(AT580="Muy Baja",AW580="Mayor"),AND(AT580="Baja",AW580="Mayor"),AND(AT580="Media",AW580="Mayor"),AND(AT580="Alta",AW580="Moderado"),AND(AT580="Alta",AW580="Mayor"),AND(AT580="Muy Alta",AW580="Leve"),AND(AT580="Muy Alta",AW580="Menor"),AND(AT580="Muy Alta",AW580="Moderado"),AND(AT580="Muy Alta",AW580="Mayor")),"Alto",IF(OR(AND(AT580="Muy Baja",AW580="Catastrófico"),AND(AT580="Baja",AW580="Catastrófico"),AND(AT580="Media",AW580="Catastrófico"),AND(AT580="Alta",AW580="Catastrófico"),AND(AT580="Muy Alta",AW580="Catastrófico")),"Extremo","")))),"")</f>
        <v>Bajo</v>
      </c>
      <c r="AZ580" s="207" t="s">
        <v>132</v>
      </c>
      <c r="BA580" s="74" t="s">
        <v>133</v>
      </c>
      <c r="BB580" s="74" t="s">
        <v>133</v>
      </c>
      <c r="BC580" s="74" t="s">
        <v>133</v>
      </c>
      <c r="BD580" s="74" t="s">
        <v>133</v>
      </c>
      <c r="BE580" s="74" t="s">
        <v>133</v>
      </c>
      <c r="BF580" s="73"/>
      <c r="BG580" s="73"/>
      <c r="BH580" s="188" t="s">
        <v>114</v>
      </c>
      <c r="BI580" s="188"/>
      <c r="BJ580" s="73"/>
      <c r="BK580" s="73"/>
      <c r="BL580" s="206" t="s">
        <v>114</v>
      </c>
      <c r="BM580" s="74" t="s">
        <v>2800</v>
      </c>
      <c r="BN580" s="74" t="s">
        <v>133</v>
      </c>
      <c r="BO580" s="208" t="s">
        <v>133</v>
      </c>
    </row>
    <row r="581" spans="1:67" ht="70.5">
      <c r="A581" s="748"/>
      <c r="B581" s="751"/>
      <c r="C581" s="754"/>
      <c r="D581" s="741" t="s">
        <v>1470</v>
      </c>
      <c r="E581" s="741" t="s">
        <v>2793</v>
      </c>
      <c r="F581" s="742">
        <v>2</v>
      </c>
      <c r="G581" s="738" t="s">
        <v>2794</v>
      </c>
      <c r="H581" s="487" t="s">
        <v>1543</v>
      </c>
      <c r="I581" s="736" t="s">
        <v>1487</v>
      </c>
      <c r="J581" s="463" t="s">
        <v>2801</v>
      </c>
      <c r="K581" s="736" t="s">
        <v>192</v>
      </c>
      <c r="L581" s="408" t="s">
        <v>408</v>
      </c>
      <c r="M581" s="458" t="s">
        <v>1475</v>
      </c>
      <c r="N581" s="738" t="s">
        <v>2802</v>
      </c>
      <c r="O581" s="738" t="s">
        <v>2803</v>
      </c>
      <c r="P581" s="486" t="s">
        <v>114</v>
      </c>
      <c r="Q581" s="411" t="s">
        <v>114</v>
      </c>
      <c r="R581" s="736" t="s">
        <v>129</v>
      </c>
      <c r="S581" s="455">
        <f>IF(R581="Muy Alta",100%,IF(R581="Alta",80%,IF(R581="Media",60%,IF(R581="Baja",40%,IF(R581="Muy Baja",20%,"")))))</f>
        <v>0.4</v>
      </c>
      <c r="T581" s="736" t="s">
        <v>125</v>
      </c>
      <c r="U581" s="455">
        <f>IF(T581="Catastrófico",100%,IF(T581="Mayor",80%,IF(T581="Moderado",60%,IF(T581="Menor",40%,IF(T581="Leve",20%,"")))))</f>
        <v>0.2</v>
      </c>
      <c r="V581" s="736" t="s">
        <v>195</v>
      </c>
      <c r="W581" s="455">
        <f>IF(V581="Catastrófico",100%,IF(V581="Mayor",80%,IF(V581="Moderado",60%,IF(V581="Menor",40%,IF(V581="Leve",20%,"")))))</f>
        <v>0.4</v>
      </c>
      <c r="X581" s="458" t="str">
        <f>IF(Y581=100%,"Catastrófico",IF(Y581=80%,"Mayor",IF(Y581=60%,"Moderado",IF(Y581=40%,"Menor",IF(Y581=20%,"Leve","")))))</f>
        <v>Menor</v>
      </c>
      <c r="Y581" s="455">
        <f>IF(AND(U581="",W581=""),"",MAX(U581,W581))</f>
        <v>0.4</v>
      </c>
      <c r="Z581" s="455" t="str">
        <f>CONCATENATE(R581,X581)</f>
        <v>BajaMenor</v>
      </c>
      <c r="AA581" s="464" t="str">
        <f>IF(Z581="Muy AltaLeve","Alto",IF(Z581="Muy AltaMenor","Alto",IF(Z581="Muy AltaModerado","Alto",IF(Z581="Muy AltaMayor","Alto",IF(Z581="Muy AltaCatastrófico","Extremo",IF(Z581="AltaLeve","Moderado",IF(Z581="AltaMenor","Moderado",IF(Z581="AltaModerado","Alto",IF(Z581="AltaMayor","Alto",IF(Z581="AltaCatastrófico","Extremo",IF(Z581="MediaLeve","Moderado",IF(Z581="MediaMenor","Moderado",IF(Z581="MediaModerado","Moderado",IF(Z581="MediaMayor","Alto",IF(Z581="MediaCatastrófico","Extremo",IF(Z581="BajaLeve","Bajo",IF(Z581="BajaMenor","Moderado",IF(Z581="BajaModerado","Moderado",IF(Z581="BajaMayor","Alto",IF(Z581="BajaCatastrófico","Extremo",IF(Z581="Muy BajaLeve","Bajo",IF(Z581="Muy BajaMenor","Bajo",IF(Z581="Muy BajaModerado","Moderado",IF(Z581="Muy BajaMayor","Alto",IF(Z581="Muy BajaCatastrófico","Extremo","")))))))))))))))))))))))))</f>
        <v>Moderado</v>
      </c>
      <c r="AB581" s="243">
        <v>1</v>
      </c>
      <c r="AC581" s="308" t="s">
        <v>2349</v>
      </c>
      <c r="AD581" s="332" t="s">
        <v>2804</v>
      </c>
      <c r="AE581" s="251" t="s">
        <v>1495</v>
      </c>
      <c r="AF581" s="245" t="str">
        <f t="shared" si="33"/>
        <v>Probabilidad</v>
      </c>
      <c r="AG581" s="268" t="s">
        <v>250</v>
      </c>
      <c r="AH581" s="241">
        <f t="shared" si="36"/>
        <v>0.15</v>
      </c>
      <c r="AI581" s="268" t="s">
        <v>98</v>
      </c>
      <c r="AJ581" s="241">
        <f t="shared" si="34"/>
        <v>0.15</v>
      </c>
      <c r="AK581" s="247">
        <f t="shared" si="35"/>
        <v>0.3</v>
      </c>
      <c r="AL581" s="248">
        <f>IFERROR(IF(AF581="Probabilidad",(S581-(+S581*AK581)),IF(AF581="Impacto",S581,"")),"")</f>
        <v>0.28000000000000003</v>
      </c>
      <c r="AM581" s="248">
        <f>IFERROR(IF(AF581="Impacto",(Y581-(+Y581*AK581)),IF(AF581="Probabilidad",Y581,"")),"")</f>
        <v>0.4</v>
      </c>
      <c r="AN581" s="268" t="s">
        <v>99</v>
      </c>
      <c r="AO581" s="268" t="s">
        <v>100</v>
      </c>
      <c r="AP581" s="268" t="s">
        <v>101</v>
      </c>
      <c r="AQ581" s="744" t="s">
        <v>2805</v>
      </c>
      <c r="AR581" s="462">
        <f>S581</f>
        <v>0.4</v>
      </c>
      <c r="AS581" s="462">
        <f>IF(AL581="","",MIN(AL581:AL582))</f>
        <v>0.19600000000000001</v>
      </c>
      <c r="AT581" s="464" t="str">
        <f>IFERROR(IF(AS581="","",IF(AS581&lt;=0.2,"Muy Baja",IF(AS581&lt;=0.4,"Baja",IF(AS581&lt;=0.6,"Media",IF(AS581&lt;=0.8,"Alta","Muy Alta"))))),"")</f>
        <v>Muy Baja</v>
      </c>
      <c r="AU581" s="462">
        <f>Y581</f>
        <v>0.4</v>
      </c>
      <c r="AV581" s="462">
        <f>IF(AM581="","",MIN(AM581:AM582))</f>
        <v>0.4</v>
      </c>
      <c r="AW581" s="464" t="str">
        <f>IFERROR(IF(AV581="","",IF(AV581&lt;=0.2,"Leve",IF(AV581&lt;=0.4,"Menor",IF(AV581&lt;=0.6,"Moderado",IF(AV581&lt;=0.8,"Mayor","Catastrófico"))))),"")</f>
        <v>Menor</v>
      </c>
      <c r="AX581" s="464" t="str">
        <f>AA581</f>
        <v>Moderado</v>
      </c>
      <c r="AY581" s="464" t="str">
        <f>IFERROR(IF(OR(AND(AT581="Muy Baja",AW581="Leve"),AND(AT581="Muy Baja",AW581="Menor"),AND(AT581="Baja",AW581="Leve")),"Bajo",IF(OR(AND(AT581="Muy baja",AW581="Moderado"),AND(AT581="Baja",AW581="Menor"),AND(AT581="Baja",AW581="Moderado"),AND(AT581="Media",AW581="Leve"),AND(AT581="Media",AW581="Menor"),AND(AT581="Media",AW581="Moderado"),AND(AT581="Alta",AW581="Leve"),AND(AT581="Alta",AW581="Menor")),"Moderado",IF(OR(AND(AT581="Muy Baja",AW581="Mayor"),AND(AT581="Baja",AW581="Mayor"),AND(AT581="Media",AW581="Mayor"),AND(AT581="Alta",AW581="Moderado"),AND(AT581="Alta",AW581="Mayor"),AND(AT581="Muy Alta",AW581="Leve"),AND(AT581="Muy Alta",AW581="Menor"),AND(AT581="Muy Alta",AW581="Moderado"),AND(AT581="Muy Alta",AW581="Mayor")),"Alto",IF(OR(AND(AT581="Muy Baja",AW581="Catastrófico"),AND(AT581="Baja",AW581="Catastrófico"),AND(AT581="Media",AW581="Catastrófico"),AND(AT581="Alta",AW581="Catastrófico"),AND(AT581="Muy Alta",AW581="Catastrófico")),"Extremo","")))),"")</f>
        <v>Bajo</v>
      </c>
      <c r="AZ581" s="736" t="s">
        <v>132</v>
      </c>
      <c r="BA581" s="486" t="s">
        <v>114</v>
      </c>
      <c r="BB581" s="486" t="s">
        <v>114</v>
      </c>
      <c r="BC581" s="486" t="s">
        <v>114</v>
      </c>
      <c r="BD581" s="486" t="s">
        <v>114</v>
      </c>
      <c r="BE581" s="486" t="s">
        <v>114</v>
      </c>
      <c r="BF581" s="408"/>
      <c r="BG581" s="408"/>
      <c r="BH581" s="416" t="s">
        <v>114</v>
      </c>
      <c r="BI581" s="416"/>
      <c r="BJ581" s="416"/>
      <c r="BK581" s="416"/>
      <c r="BL581" s="416" t="s">
        <v>114</v>
      </c>
      <c r="BM581" s="408" t="s">
        <v>2800</v>
      </c>
      <c r="BN581" s="408" t="s">
        <v>133</v>
      </c>
      <c r="BO581" s="673" t="s">
        <v>133</v>
      </c>
    </row>
    <row r="582" spans="1:67" ht="114.75">
      <c r="A582" s="748"/>
      <c r="B582" s="751"/>
      <c r="C582" s="754"/>
      <c r="D582" s="741"/>
      <c r="E582" s="741"/>
      <c r="F582" s="742"/>
      <c r="G582" s="738"/>
      <c r="H582" s="487"/>
      <c r="I582" s="736"/>
      <c r="J582" s="463"/>
      <c r="K582" s="736"/>
      <c r="L582" s="408"/>
      <c r="M582" s="458"/>
      <c r="N582" s="738"/>
      <c r="O582" s="738"/>
      <c r="P582" s="486"/>
      <c r="Q582" s="411"/>
      <c r="R582" s="736"/>
      <c r="S582" s="455"/>
      <c r="T582" s="736"/>
      <c r="U582" s="455"/>
      <c r="V582" s="736"/>
      <c r="W582" s="455"/>
      <c r="X582" s="458"/>
      <c r="Y582" s="455"/>
      <c r="Z582" s="455"/>
      <c r="AA582" s="464"/>
      <c r="AB582" s="243">
        <v>2</v>
      </c>
      <c r="AC582" s="307" t="s">
        <v>1671</v>
      </c>
      <c r="AD582" s="239" t="s">
        <v>2806</v>
      </c>
      <c r="AE582" s="251" t="s">
        <v>2807</v>
      </c>
      <c r="AF582" s="255" t="str">
        <f>IF(OR(AG582="Preventivo",AG582="Detectivo"),"Probabilidad",IF(AG582="Correctivo","Impacto",""))</f>
        <v>Probabilidad</v>
      </c>
      <c r="AG582" s="268" t="s">
        <v>250</v>
      </c>
      <c r="AH582" s="241">
        <f t="shared" si="36"/>
        <v>0.15</v>
      </c>
      <c r="AI582" s="268" t="s">
        <v>98</v>
      </c>
      <c r="AJ582" s="241">
        <f t="shared" si="34"/>
        <v>0.15</v>
      </c>
      <c r="AK582" s="247">
        <f t="shared" si="35"/>
        <v>0.3</v>
      </c>
      <c r="AL582" s="256">
        <f>IFERROR(IF(AND(AF581="Probabilidad",AF582="Probabilidad"),(AL581-(+AL581*AK582)),IF(AF582="Probabilidad",(S581-(+S581*AK582)),IF(AF582="Impacto",AL581,""))),"")</f>
        <v>0.19600000000000001</v>
      </c>
      <c r="AM582" s="256">
        <f>IFERROR(IF(AND(AF581="Impacto",AF582="Impacto"),(AM581-(+AM581*AK582)),IF(AF582="Impacto",(Y581-(+Y581*AK582)),IF(AF582="Probabilidad",AM581,""))),"")</f>
        <v>0.4</v>
      </c>
      <c r="AN582" s="268" t="s">
        <v>99</v>
      </c>
      <c r="AO582" s="268" t="s">
        <v>100</v>
      </c>
      <c r="AP582" s="268" t="s">
        <v>101</v>
      </c>
      <c r="AQ582" s="745"/>
      <c r="AR582" s="463"/>
      <c r="AS582" s="463"/>
      <c r="AT582" s="464"/>
      <c r="AU582" s="463"/>
      <c r="AV582" s="463"/>
      <c r="AW582" s="464"/>
      <c r="AX582" s="464"/>
      <c r="AY582" s="464"/>
      <c r="AZ582" s="736"/>
      <c r="BA582" s="486"/>
      <c r="BB582" s="486"/>
      <c r="BC582" s="486"/>
      <c r="BD582" s="486"/>
      <c r="BE582" s="486"/>
      <c r="BF582" s="408"/>
      <c r="BG582" s="408"/>
      <c r="BH582" s="416"/>
      <c r="BI582" s="416"/>
      <c r="BJ582" s="416"/>
      <c r="BK582" s="416"/>
      <c r="BL582" s="416"/>
      <c r="BM582" s="408"/>
      <c r="BN582" s="408"/>
      <c r="BO582" s="673"/>
    </row>
    <row r="583" spans="1:67" ht="89.25" customHeight="1">
      <c r="A583" s="748"/>
      <c r="B583" s="751"/>
      <c r="C583" s="754"/>
      <c r="D583" s="741" t="s">
        <v>1470</v>
      </c>
      <c r="E583" s="741" t="s">
        <v>2793</v>
      </c>
      <c r="F583" s="742">
        <v>3</v>
      </c>
      <c r="G583" s="738" t="s">
        <v>2808</v>
      </c>
      <c r="H583" s="487" t="s">
        <v>1472</v>
      </c>
      <c r="I583" s="736" t="s">
        <v>1473</v>
      </c>
      <c r="J583" s="463" t="s">
        <v>2809</v>
      </c>
      <c r="K583" s="736" t="s">
        <v>192</v>
      </c>
      <c r="L583" s="408" t="s">
        <v>408</v>
      </c>
      <c r="M583" s="458" t="s">
        <v>1475</v>
      </c>
      <c r="N583" s="738" t="s">
        <v>2810</v>
      </c>
      <c r="O583" s="738" t="s">
        <v>2811</v>
      </c>
      <c r="P583" s="486" t="s">
        <v>114</v>
      </c>
      <c r="Q583" s="411" t="s">
        <v>114</v>
      </c>
      <c r="R583" s="736" t="s">
        <v>129</v>
      </c>
      <c r="S583" s="455">
        <f>IF(R583="Muy Alta",100%,IF(R583="Alta",80%,IF(R583="Media",60%,IF(R583="Baja",40%,IF(R583="Muy Baja",20%,"")))))</f>
        <v>0.4</v>
      </c>
      <c r="T583" s="736" t="s">
        <v>125</v>
      </c>
      <c r="U583" s="455">
        <f>IF(T583="Catastrófico",100%,IF(T583="Mayor",80%,IF(T583="Moderado",60%,IF(T583="Menor",40%,IF(T583="Leve",20%,"")))))</f>
        <v>0.2</v>
      </c>
      <c r="V583" s="736" t="s">
        <v>125</v>
      </c>
      <c r="W583" s="455">
        <f>IF(V583="Catastrófico",100%,IF(V583="Mayor",80%,IF(V583="Moderado",60%,IF(V583="Menor",40%,IF(V583="Leve",20%,"")))))</f>
        <v>0.2</v>
      </c>
      <c r="X583" s="458" t="str">
        <f>IF(Y583=100%,"Catastrófico",IF(Y583=80%,"Mayor",IF(Y583=60%,"Moderado",IF(Y583=40%,"Menor",IF(Y583=20%,"Leve","")))))</f>
        <v>Leve</v>
      </c>
      <c r="Y583" s="455">
        <f>IF(AND(U583="",W583=""),"",MAX(U583,W583))</f>
        <v>0.2</v>
      </c>
      <c r="Z583" s="455" t="str">
        <f>CONCATENATE(R583,X583)</f>
        <v>BajaLeve</v>
      </c>
      <c r="AA583" s="464" t="str">
        <f>IF(Z583="Muy AltaLeve","Alto",IF(Z583="Muy AltaMenor","Alto",IF(Z583="Muy AltaModerado","Alto",IF(Z583="Muy AltaMayor","Alto",IF(Z583="Muy AltaCatastrófico","Extremo",IF(Z583="AltaLeve","Moderado",IF(Z583="AltaMenor","Moderado",IF(Z583="AltaModerado","Alto",IF(Z583="AltaMayor","Alto",IF(Z583="AltaCatastrófico","Extremo",IF(Z583="MediaLeve","Moderado",IF(Z583="MediaMenor","Moderado",IF(Z583="MediaModerado","Moderado",IF(Z583="MediaMayor","Alto",IF(Z583="MediaCatastrófico","Extremo",IF(Z583="BajaLeve","Bajo",IF(Z583="BajaMenor","Moderado",IF(Z583="BajaModerado","Moderado",IF(Z583="BajaMayor","Alto",IF(Z583="BajaCatastrófico","Extremo",IF(Z583="Muy BajaLeve","Bajo",IF(Z583="Muy BajaMenor","Bajo",IF(Z583="Muy BajaModerado","Moderado",IF(Z583="Muy BajaMayor","Alto",IF(Z583="Muy BajaCatastrófico","Extremo","")))))))))))))))))))))))))</f>
        <v>Bajo</v>
      </c>
      <c r="AB583" s="243">
        <v>1</v>
      </c>
      <c r="AC583" s="307" t="s">
        <v>2812</v>
      </c>
      <c r="AD583" s="239" t="s">
        <v>2804</v>
      </c>
      <c r="AE583" s="251" t="s">
        <v>2345</v>
      </c>
      <c r="AF583" s="245" t="str">
        <f t="shared" ref="AF583:AF589" si="37">IF(OR(AG583="Preventivo",AG583="Detectivo"),"Probabilidad",IF(AG583="Correctivo","Impacto",""))</f>
        <v>Probabilidad</v>
      </c>
      <c r="AG583" s="268" t="s">
        <v>97</v>
      </c>
      <c r="AH583" s="241">
        <f t="shared" si="36"/>
        <v>0.25</v>
      </c>
      <c r="AI583" s="268" t="s">
        <v>98</v>
      </c>
      <c r="AJ583" s="241">
        <f t="shared" si="34"/>
        <v>0.15</v>
      </c>
      <c r="AK583" s="247">
        <f t="shared" si="35"/>
        <v>0.4</v>
      </c>
      <c r="AL583" s="248">
        <f>IFERROR(IF(AF583="Probabilidad",(S583-(+S583*AK583)),IF(AF583="Impacto",S583,"")),"")</f>
        <v>0.24</v>
      </c>
      <c r="AM583" s="248">
        <f>IFERROR(IF(AF583="Impacto",(Y583-(+Y583*AK583)),IF(AF583="Probabilidad",Y583,"")),"")</f>
        <v>0.2</v>
      </c>
      <c r="AN583" s="268" t="s">
        <v>99</v>
      </c>
      <c r="AO583" s="268" t="s">
        <v>100</v>
      </c>
      <c r="AP583" s="268" t="s">
        <v>101</v>
      </c>
      <c r="AQ583" s="595" t="s">
        <v>2813</v>
      </c>
      <c r="AR583" s="462">
        <f>S583</f>
        <v>0.4</v>
      </c>
      <c r="AS583" s="462">
        <f>IF(AL583="","",MIN(AL583:AL584))</f>
        <v>0.24</v>
      </c>
      <c r="AT583" s="464" t="str">
        <f>IFERROR(IF(AS583="","",IF(AS583&lt;=0.2,"Muy Baja",IF(AS583&lt;=0.4,"Baja",IF(AS583&lt;=0.6,"Media",IF(AS583&lt;=0.8,"Alta","Muy Alta"))))),"")</f>
        <v>Baja</v>
      </c>
      <c r="AU583" s="462">
        <f>Y583</f>
        <v>0.2</v>
      </c>
      <c r="AV583" s="462">
        <f>IF(AM583="","",MIN(AM583:AM584))</f>
        <v>0.15000000000000002</v>
      </c>
      <c r="AW583" s="464" t="str">
        <f>IFERROR(IF(AV583="","",IF(AV583&lt;=0.2,"Leve",IF(AV583&lt;=0.4,"Menor",IF(AV583&lt;=0.6,"Moderado",IF(AV583&lt;=0.8,"Mayor","Catastrófico"))))),"")</f>
        <v>Leve</v>
      </c>
      <c r="AX583" s="464" t="str">
        <f>AA583</f>
        <v>Bajo</v>
      </c>
      <c r="AY583" s="464" t="str">
        <f>IFERROR(IF(OR(AND(AT583="Muy Baja",AW583="Leve"),AND(AT583="Muy Baja",AW583="Menor"),AND(AT583="Baja",AW583="Leve")),"Bajo",IF(OR(AND(AT583="Muy baja",AW583="Moderado"),AND(AT583="Baja",AW583="Menor"),AND(AT583="Baja",AW583="Moderado"),AND(AT583="Media",AW583="Leve"),AND(AT583="Media",AW583="Menor"),AND(AT583="Media",AW583="Moderado"),AND(AT583="Alta",AW583="Leve"),AND(AT583="Alta",AW583="Menor")),"Moderado",IF(OR(AND(AT583="Muy Baja",AW583="Mayor"),AND(AT583="Baja",AW583="Mayor"),AND(AT583="Media",AW583="Mayor"),AND(AT583="Alta",AW583="Moderado"),AND(AT583="Alta",AW583="Mayor"),AND(AT583="Muy Alta",AW583="Leve"),AND(AT583="Muy Alta",AW583="Menor"),AND(AT583="Muy Alta",AW583="Moderado"),AND(AT583="Muy Alta",AW583="Mayor")),"Alto",IF(OR(AND(AT583="Muy Baja",AW583="Catastrófico"),AND(AT583="Baja",AW583="Catastrófico"),AND(AT583="Media",AW583="Catastrófico"),AND(AT583="Alta",AW583="Catastrófico"),AND(AT583="Muy Alta",AW583="Catastrófico")),"Extremo","")))),"")</f>
        <v>Bajo</v>
      </c>
      <c r="AZ583" s="736" t="s">
        <v>132</v>
      </c>
      <c r="BA583" s="486" t="s">
        <v>133</v>
      </c>
      <c r="BB583" s="486" t="s">
        <v>133</v>
      </c>
      <c r="BC583" s="486" t="s">
        <v>133</v>
      </c>
      <c r="BD583" s="486" t="s">
        <v>133</v>
      </c>
      <c r="BE583" s="486" t="s">
        <v>133</v>
      </c>
      <c r="BF583" s="408"/>
      <c r="BG583" s="408"/>
      <c r="BH583" s="416" t="s">
        <v>114</v>
      </c>
      <c r="BI583" s="416"/>
      <c r="BJ583" s="416"/>
      <c r="BK583" s="416"/>
      <c r="BL583" s="416" t="s">
        <v>114</v>
      </c>
      <c r="BM583" s="408" t="s">
        <v>2800</v>
      </c>
      <c r="BN583" s="408" t="s">
        <v>133</v>
      </c>
      <c r="BO583" s="673" t="s">
        <v>133</v>
      </c>
    </row>
    <row r="584" spans="1:67" ht="70.5">
      <c r="A584" s="748"/>
      <c r="B584" s="751"/>
      <c r="C584" s="754"/>
      <c r="D584" s="741"/>
      <c r="E584" s="741"/>
      <c r="F584" s="742"/>
      <c r="G584" s="738"/>
      <c r="H584" s="487"/>
      <c r="I584" s="736"/>
      <c r="J584" s="463"/>
      <c r="K584" s="736"/>
      <c r="L584" s="408"/>
      <c r="M584" s="458"/>
      <c r="N584" s="738"/>
      <c r="O584" s="738"/>
      <c r="P584" s="486"/>
      <c r="Q584" s="411"/>
      <c r="R584" s="736"/>
      <c r="S584" s="455"/>
      <c r="T584" s="736"/>
      <c r="U584" s="455"/>
      <c r="V584" s="736"/>
      <c r="W584" s="455"/>
      <c r="X584" s="458"/>
      <c r="Y584" s="455"/>
      <c r="Z584" s="455"/>
      <c r="AA584" s="464"/>
      <c r="AB584" s="243">
        <v>2</v>
      </c>
      <c r="AC584" s="307" t="s">
        <v>1978</v>
      </c>
      <c r="AD584" s="239" t="s">
        <v>2798</v>
      </c>
      <c r="AE584" s="251" t="s">
        <v>2814</v>
      </c>
      <c r="AF584" s="245" t="str">
        <f t="shared" si="37"/>
        <v>Impacto</v>
      </c>
      <c r="AG584" s="268" t="s">
        <v>294</v>
      </c>
      <c r="AH584" s="241">
        <f t="shared" si="36"/>
        <v>0.1</v>
      </c>
      <c r="AI584" s="268" t="s">
        <v>98</v>
      </c>
      <c r="AJ584" s="241">
        <f t="shared" si="34"/>
        <v>0.15</v>
      </c>
      <c r="AK584" s="247">
        <f t="shared" si="35"/>
        <v>0.25</v>
      </c>
      <c r="AL584" s="248">
        <f>IFERROR(IF(AND(AF583="Probabilidad",AF584="Probabilidad"),(AL583-(+AL583*AK584)),IF(AF584="Probabilidad",(S583-(+S583*AK584)),IF(AF584="Impacto",AL583,""))),"")</f>
        <v>0.24</v>
      </c>
      <c r="AM584" s="248">
        <f>IFERROR(IF(AND(AF583="Impacto",AF584="Impacto"),(AM583-(+AM583*AK584)),IF(AF584="Impacto",(Y583-(+Y583*AK584)),IF(AF584="Probabilidad",AM583,""))),"")</f>
        <v>0.15000000000000002</v>
      </c>
      <c r="AN584" s="268" t="s">
        <v>99</v>
      </c>
      <c r="AO584" s="268" t="s">
        <v>100</v>
      </c>
      <c r="AP584" s="268" t="s">
        <v>101</v>
      </c>
      <c r="AQ584" s="595"/>
      <c r="AR584" s="463"/>
      <c r="AS584" s="463"/>
      <c r="AT584" s="464"/>
      <c r="AU584" s="463"/>
      <c r="AV584" s="463"/>
      <c r="AW584" s="464"/>
      <c r="AX584" s="464"/>
      <c r="AY584" s="464"/>
      <c r="AZ584" s="736"/>
      <c r="BA584" s="486"/>
      <c r="BB584" s="486"/>
      <c r="BC584" s="486"/>
      <c r="BD584" s="486"/>
      <c r="BE584" s="486"/>
      <c r="BF584" s="408"/>
      <c r="BG584" s="408"/>
      <c r="BH584" s="416"/>
      <c r="BI584" s="416"/>
      <c r="BJ584" s="416"/>
      <c r="BK584" s="416"/>
      <c r="BL584" s="416"/>
      <c r="BM584" s="408"/>
      <c r="BN584" s="408"/>
      <c r="BO584" s="673"/>
    </row>
    <row r="585" spans="1:67" ht="70.5">
      <c r="A585" s="748"/>
      <c r="B585" s="751"/>
      <c r="C585" s="754"/>
      <c r="D585" s="741" t="s">
        <v>1470</v>
      </c>
      <c r="E585" s="741" t="s">
        <v>2793</v>
      </c>
      <c r="F585" s="742">
        <v>4</v>
      </c>
      <c r="G585" s="738" t="s">
        <v>2808</v>
      </c>
      <c r="H585" s="487" t="s">
        <v>1472</v>
      </c>
      <c r="I585" s="736" t="s">
        <v>1487</v>
      </c>
      <c r="J585" s="463" t="s">
        <v>2815</v>
      </c>
      <c r="K585" s="736" t="s">
        <v>192</v>
      </c>
      <c r="L585" s="408" t="s">
        <v>408</v>
      </c>
      <c r="M585" s="458" t="s">
        <v>1475</v>
      </c>
      <c r="N585" s="738" t="s">
        <v>2816</v>
      </c>
      <c r="O585" s="738" t="s">
        <v>2817</v>
      </c>
      <c r="P585" s="486" t="s">
        <v>114</v>
      </c>
      <c r="Q585" s="485" t="s">
        <v>114</v>
      </c>
      <c r="R585" s="736" t="s">
        <v>91</v>
      </c>
      <c r="S585" s="455">
        <f>IF(R585="Muy Alta",100%,IF(R585="Alta",80%,IF(R585="Media",60%,IF(R585="Baja",40%,IF(R585="Muy Baja",20%,"")))))</f>
        <v>0.6</v>
      </c>
      <c r="T585" s="736" t="s">
        <v>125</v>
      </c>
      <c r="U585" s="455">
        <f>IF(T585="Catastrófico",100%,IF(T585="Mayor",80%,IF(T585="Moderado",60%,IF(T585="Menor",40%,IF(T585="Leve",20%,"")))))</f>
        <v>0.2</v>
      </c>
      <c r="V585" s="736" t="s">
        <v>195</v>
      </c>
      <c r="W585" s="455">
        <f>IF(V585="Catastrófico",100%,IF(V585="Mayor",80%,IF(V585="Moderado",60%,IF(V585="Menor",40%,IF(V585="Leve",20%,"")))))</f>
        <v>0.4</v>
      </c>
      <c r="X585" s="458" t="str">
        <f>IF(Y585=100%,"Catastrófico",IF(Y585=80%,"Mayor",IF(Y585=60%,"Moderado",IF(Y585=40%,"Menor",IF(Y585=20%,"Leve","")))))</f>
        <v>Menor</v>
      </c>
      <c r="Y585" s="455">
        <f>IF(AND(U585="",W585=""),"",MAX(U585,W585))</f>
        <v>0.4</v>
      </c>
      <c r="Z585" s="455" t="str">
        <f>CONCATENATE(R585,X585)</f>
        <v>MediaMenor</v>
      </c>
      <c r="AA585" s="464" t="str">
        <f>IF(Z585="Muy AltaLeve","Alto",IF(Z585="Muy AltaMenor","Alto",IF(Z585="Muy AltaModerado","Alto",IF(Z585="Muy AltaMayor","Alto",IF(Z585="Muy AltaCatastrófico","Extremo",IF(Z585="AltaLeve","Moderado",IF(Z585="AltaMenor","Moderado",IF(Z585="AltaModerado","Alto",IF(Z585="AltaMayor","Alto",IF(Z585="AltaCatastrófico","Extremo",IF(Z585="MediaLeve","Moderado",IF(Z585="MediaMenor","Moderado",IF(Z585="MediaModerado","Moderado",IF(Z585="MediaMayor","Alto",IF(Z585="MediaCatastrófico","Extremo",IF(Z585="BajaLeve","Bajo",IF(Z585="BajaMenor","Moderado",IF(Z585="BajaModerado","Moderado",IF(Z585="BajaMayor","Alto",IF(Z585="BajaCatastrófico","Extremo",IF(Z585="Muy BajaLeve","Bajo",IF(Z585="Muy BajaMenor","Bajo",IF(Z585="Muy BajaModerado","Moderado",IF(Z585="Muy BajaMayor","Alto",IF(Z585="Muy BajaCatastrófico","Extremo","")))))))))))))))))))))))))</f>
        <v>Moderado</v>
      </c>
      <c r="AB585" s="243">
        <v>1</v>
      </c>
      <c r="AC585" s="307" t="s">
        <v>2349</v>
      </c>
      <c r="AD585" s="239" t="s">
        <v>2818</v>
      </c>
      <c r="AE585" s="251" t="s">
        <v>1495</v>
      </c>
      <c r="AF585" s="245" t="str">
        <f t="shared" si="37"/>
        <v>Probabilidad</v>
      </c>
      <c r="AG585" s="268" t="s">
        <v>250</v>
      </c>
      <c r="AH585" s="241">
        <f t="shared" si="36"/>
        <v>0.15</v>
      </c>
      <c r="AI585" s="268" t="s">
        <v>98</v>
      </c>
      <c r="AJ585" s="241">
        <f t="shared" ref="AJ585:AJ589" si="38">IF(AI585="Automático",25%,IF(AI585="Manual",15%,""))</f>
        <v>0.15</v>
      </c>
      <c r="AK585" s="247">
        <f t="shared" ref="AK585:AK589" si="39">IF(OR(AH585="",AJ585=""),"",AH585+AJ585)</f>
        <v>0.3</v>
      </c>
      <c r="AL585" s="248">
        <f>IFERROR(IF(AF585="Probabilidad",(S585-(+S585*AK585)),IF(AF585="Impacto",S585,"")),"")</f>
        <v>0.42</v>
      </c>
      <c r="AM585" s="248">
        <f>IFERROR(IF(AF585="Impacto",(Y585-(+Y585*AK585)),IF(AF585="Probabilidad",Y585,"")),"")</f>
        <v>0.4</v>
      </c>
      <c r="AN585" s="268" t="s">
        <v>99</v>
      </c>
      <c r="AO585" s="268" t="s">
        <v>100</v>
      </c>
      <c r="AP585" s="268" t="s">
        <v>101</v>
      </c>
      <c r="AQ585" s="743" t="s">
        <v>2819</v>
      </c>
      <c r="AR585" s="462">
        <f>S585</f>
        <v>0.6</v>
      </c>
      <c r="AS585" s="462">
        <f>IF(AL585="","",MIN(AL585:AL586))</f>
        <v>0.42</v>
      </c>
      <c r="AT585" s="464" t="str">
        <f>IFERROR(IF(AS585="","",IF(AS585&lt;=0.2,"Muy Baja",IF(AS585&lt;=0.4,"Baja",IF(AS585&lt;=0.6,"Media",IF(AS585&lt;=0.8,"Alta","Muy Alta"))))),"")</f>
        <v>Media</v>
      </c>
      <c r="AU585" s="462">
        <f>Y585</f>
        <v>0.4</v>
      </c>
      <c r="AV585" s="462">
        <f>IF(AM585="","",MIN(AM585:AM586))</f>
        <v>0.30000000000000004</v>
      </c>
      <c r="AW585" s="464" t="str">
        <f>IFERROR(IF(AV585="","",IF(AV585&lt;=0.2,"Leve",IF(AV585&lt;=0.4,"Menor",IF(AV585&lt;=0.6,"Moderado",IF(AV585&lt;=0.8,"Mayor","Catastrófico"))))),"")</f>
        <v>Menor</v>
      </c>
      <c r="AX585" s="464" t="str">
        <f>AA585</f>
        <v>Moderado</v>
      </c>
      <c r="AY585" s="464" t="str">
        <f>IFERROR(IF(OR(AND(AT585="Muy Baja",AW585="Leve"),AND(AT585="Muy Baja",AW585="Menor"),AND(AT585="Baja",AW585="Leve")),"Bajo",IF(OR(AND(AT585="Muy baja",AW585="Moderado"),AND(AT585="Baja",AW585="Menor"),AND(AT585="Baja",AW585="Moderado"),AND(AT585="Media",AW585="Leve"),AND(AT585="Media",AW585="Menor"),AND(AT585="Media",AW585="Moderado"),AND(AT585="Alta",AW585="Leve"),AND(AT585="Alta",AW585="Menor")),"Moderado",IF(OR(AND(AT585="Muy Baja",AW585="Mayor"),AND(AT585="Baja",AW585="Mayor"),AND(AT585="Media",AW585="Mayor"),AND(AT585="Alta",AW585="Moderado"),AND(AT585="Alta",AW585="Mayor"),AND(AT585="Muy Alta",AW585="Leve"),AND(AT585="Muy Alta",AW585="Menor"),AND(AT585="Muy Alta",AW585="Moderado"),AND(AT585="Muy Alta",AW585="Mayor")),"Alto",IF(OR(AND(AT585="Muy Baja",AW585="Catastrófico"),AND(AT585="Baja",AW585="Catastrófico"),AND(AT585="Media",AW585="Catastrófico"),AND(AT585="Alta",AW585="Catastrófico"),AND(AT585="Muy Alta",AW585="Catastrófico")),"Extremo","")))),"")</f>
        <v>Moderado</v>
      </c>
      <c r="AZ585" s="736" t="s">
        <v>105</v>
      </c>
      <c r="BA585" s="737" t="s">
        <v>2820</v>
      </c>
      <c r="BB585" s="738" t="s">
        <v>2821</v>
      </c>
      <c r="BC585" s="738" t="s">
        <v>1920</v>
      </c>
      <c r="BD585" s="738" t="s">
        <v>2822</v>
      </c>
      <c r="BE585" s="739" t="s">
        <v>2823</v>
      </c>
      <c r="BF585" s="408" t="s">
        <v>2824</v>
      </c>
      <c r="BG585" s="408" t="s">
        <v>2825</v>
      </c>
      <c r="BH585" s="416">
        <v>0.25</v>
      </c>
      <c r="BI585" s="416"/>
      <c r="BJ585" s="416"/>
      <c r="BK585" s="416"/>
      <c r="BL585" s="416" t="s">
        <v>114</v>
      </c>
      <c r="BM585" s="408" t="s">
        <v>2800</v>
      </c>
      <c r="BN585" s="408" t="s">
        <v>133</v>
      </c>
      <c r="BO585" s="673" t="s">
        <v>133</v>
      </c>
    </row>
    <row r="586" spans="1:67" ht="70.5">
      <c r="A586" s="748"/>
      <c r="B586" s="751"/>
      <c r="C586" s="754"/>
      <c r="D586" s="741"/>
      <c r="E586" s="741"/>
      <c r="F586" s="742"/>
      <c r="G586" s="738"/>
      <c r="H586" s="487"/>
      <c r="I586" s="736"/>
      <c r="J586" s="463"/>
      <c r="K586" s="736"/>
      <c r="L586" s="408"/>
      <c r="M586" s="458"/>
      <c r="N586" s="738"/>
      <c r="O586" s="738"/>
      <c r="P586" s="486"/>
      <c r="Q586" s="485"/>
      <c r="R586" s="736"/>
      <c r="S586" s="455"/>
      <c r="T586" s="736"/>
      <c r="U586" s="455"/>
      <c r="V586" s="736"/>
      <c r="W586" s="455"/>
      <c r="X586" s="458"/>
      <c r="Y586" s="455"/>
      <c r="Z586" s="455"/>
      <c r="AA586" s="464"/>
      <c r="AB586" s="243">
        <v>2</v>
      </c>
      <c r="AC586" s="278" t="s">
        <v>2826</v>
      </c>
      <c r="AD586" s="239" t="s">
        <v>2818</v>
      </c>
      <c r="AE586" s="251" t="s">
        <v>1495</v>
      </c>
      <c r="AF586" s="245" t="str">
        <f t="shared" si="37"/>
        <v>Impacto</v>
      </c>
      <c r="AG586" s="268" t="s">
        <v>294</v>
      </c>
      <c r="AH586" s="241">
        <f t="shared" si="36"/>
        <v>0.1</v>
      </c>
      <c r="AI586" s="268" t="s">
        <v>98</v>
      </c>
      <c r="AJ586" s="241">
        <f t="shared" si="38"/>
        <v>0.15</v>
      </c>
      <c r="AK586" s="247">
        <f t="shared" si="39"/>
        <v>0.25</v>
      </c>
      <c r="AL586" s="248">
        <f>IFERROR(IF(AND(AF585="Probabilidad",AF586="Probabilidad"),(AL585-(+AL585*AK586)),IF(AF586="Probabilidad",(S585-(+S585*AK586)),IF(AF586="Impacto",AL585,""))),"")</f>
        <v>0.42</v>
      </c>
      <c r="AM586" s="248">
        <f>IFERROR(IF(AND(AF585="Impacto",AF586="Impacto"),(AM585-(+AM585*AK586)),IF(AF586="Impacto",(Y585-(+Y585*AK586)),IF(AF586="Probabilidad",AM585,""))),"")</f>
        <v>0.30000000000000004</v>
      </c>
      <c r="AN586" s="268" t="s">
        <v>99</v>
      </c>
      <c r="AO586" s="268" t="s">
        <v>100</v>
      </c>
      <c r="AP586" s="268" t="s">
        <v>101</v>
      </c>
      <c r="AQ586" s="740"/>
      <c r="AR586" s="463"/>
      <c r="AS586" s="463"/>
      <c r="AT586" s="464"/>
      <c r="AU586" s="463"/>
      <c r="AV586" s="463"/>
      <c r="AW586" s="464"/>
      <c r="AX586" s="464"/>
      <c r="AY586" s="464"/>
      <c r="AZ586" s="736"/>
      <c r="BA586" s="737"/>
      <c r="BB586" s="738"/>
      <c r="BC586" s="738"/>
      <c r="BD586" s="738"/>
      <c r="BE586" s="739"/>
      <c r="BF586" s="408"/>
      <c r="BG586" s="408"/>
      <c r="BH586" s="416"/>
      <c r="BI586" s="416"/>
      <c r="BJ586" s="416"/>
      <c r="BK586" s="416"/>
      <c r="BL586" s="416"/>
      <c r="BM586" s="408"/>
      <c r="BN586" s="408"/>
      <c r="BO586" s="673"/>
    </row>
    <row r="587" spans="1:67" ht="135">
      <c r="A587" s="748"/>
      <c r="B587" s="751"/>
      <c r="C587" s="754"/>
      <c r="D587" s="741" t="s">
        <v>1470</v>
      </c>
      <c r="E587" s="741" t="s">
        <v>2793</v>
      </c>
      <c r="F587" s="742">
        <v>5</v>
      </c>
      <c r="G587" s="738" t="s">
        <v>2827</v>
      </c>
      <c r="H587" s="487" t="s">
        <v>1561</v>
      </c>
      <c r="I587" s="736" t="s">
        <v>1562</v>
      </c>
      <c r="J587" s="463" t="s">
        <v>2828</v>
      </c>
      <c r="K587" s="736" t="s">
        <v>192</v>
      </c>
      <c r="L587" s="408" t="s">
        <v>349</v>
      </c>
      <c r="M587" s="464" t="s">
        <v>1475</v>
      </c>
      <c r="N587" s="738" t="s">
        <v>2829</v>
      </c>
      <c r="O587" s="738" t="s">
        <v>2479</v>
      </c>
      <c r="P587" s="484" t="s">
        <v>114</v>
      </c>
      <c r="Q587" s="485" t="s">
        <v>114</v>
      </c>
      <c r="R587" s="736" t="s">
        <v>91</v>
      </c>
      <c r="S587" s="455">
        <f>IF(R587="Muy Alta",100%,IF(R587="Alta",80%,IF(R587="Media",60%,IF(R587="Baja",40%,IF(R587="Muy Baja",20%,"")))))</f>
        <v>0.6</v>
      </c>
      <c r="T587" s="736" t="s">
        <v>125</v>
      </c>
      <c r="U587" s="455">
        <f>IF(T587="Catastrófico",100%,IF(T587="Mayor",80%,IF(T587="Moderado",60%,IF(T587="Menor",40%,IF(T587="Leve",20%,"")))))</f>
        <v>0.2</v>
      </c>
      <c r="V587" s="736" t="s">
        <v>195</v>
      </c>
      <c r="W587" s="455">
        <f>IF(V587="Catastrófico",100%,IF(V587="Mayor",80%,IF(V587="Moderado",60%,IF(V587="Menor",40%,IF(V587="Leve",20%,"")))))</f>
        <v>0.4</v>
      </c>
      <c r="X587" s="458" t="str">
        <f>IF(Y587=100%,"Catastrófico",IF(Y587=80%,"Mayor",IF(Y587=60%,"Moderado",IF(Y587=40%,"Menor",IF(Y587=20%,"Leve","")))))</f>
        <v>Menor</v>
      </c>
      <c r="Y587" s="455">
        <f>IF(AND(U587="",W587=""),"",MAX(U587,W587))</f>
        <v>0.4</v>
      </c>
      <c r="Z587" s="455" t="str">
        <f>CONCATENATE(R587,X587)</f>
        <v>MediaMenor</v>
      </c>
      <c r="AA587" s="464" t="str">
        <f>IF(Z587="Muy AltaLeve","Alto",IF(Z587="Muy AltaMenor","Alto",IF(Z587="Muy AltaModerado","Alto",IF(Z587="Muy AltaMayor","Alto",IF(Z587="Muy AltaCatastrófico","Extremo",IF(Z587="AltaLeve","Moderado",IF(Z587="AltaMenor","Moderado",IF(Z587="AltaModerado","Alto",IF(Z587="AltaMayor","Alto",IF(Z587="AltaCatastrófico","Extremo",IF(Z587="MediaLeve","Moderado",IF(Z587="MediaMenor","Moderado",IF(Z587="MediaModerado","Moderado",IF(Z587="MediaMayor","Alto",IF(Z587="MediaCatastrófico","Extremo",IF(Z587="BajaLeve","Bajo",IF(Z587="BajaMenor","Moderado",IF(Z587="BajaModerado","Moderado",IF(Z587="BajaMayor","Alto",IF(Z587="BajaCatastrófico","Extremo",IF(Z587="Muy BajaLeve","Bajo",IF(Z587="Muy BajaMenor","Bajo",IF(Z587="Muy BajaModerado","Moderado",IF(Z587="Muy BajaMayor","Alto",IF(Z587="Muy BajaCatastrófico","Extremo","")))))))))))))))))))))))))</f>
        <v>Moderado</v>
      </c>
      <c r="AB587" s="243">
        <v>1</v>
      </c>
      <c r="AC587" s="278" t="s">
        <v>1566</v>
      </c>
      <c r="AD587" s="239" t="s">
        <v>2804</v>
      </c>
      <c r="AE587" s="251" t="s">
        <v>1486</v>
      </c>
      <c r="AF587" s="245" t="str">
        <f t="shared" si="37"/>
        <v>Probabilidad</v>
      </c>
      <c r="AG587" s="268" t="s">
        <v>97</v>
      </c>
      <c r="AH587" s="241">
        <f t="shared" si="36"/>
        <v>0.25</v>
      </c>
      <c r="AI587" s="268" t="s">
        <v>98</v>
      </c>
      <c r="AJ587" s="241">
        <f t="shared" si="38"/>
        <v>0.15</v>
      </c>
      <c r="AK587" s="247">
        <f t="shared" si="39"/>
        <v>0.4</v>
      </c>
      <c r="AL587" s="248">
        <f>IFERROR(IF(AF587="Probabilidad",(S587-(+S587*AK587)),IF(AF587="Impacto",S587,"")),"")</f>
        <v>0.36</v>
      </c>
      <c r="AM587" s="248">
        <f>IFERROR(IF(AF587="Impacto",(Y587-(+Y587*AK587)),IF(AF587="Probabilidad",Y587,"")),"")</f>
        <v>0.4</v>
      </c>
      <c r="AN587" s="268" t="s">
        <v>99</v>
      </c>
      <c r="AO587" s="268" t="s">
        <v>100</v>
      </c>
      <c r="AP587" s="268" t="s">
        <v>101</v>
      </c>
      <c r="AQ587" s="740" t="s">
        <v>2830</v>
      </c>
      <c r="AR587" s="462">
        <f>S587</f>
        <v>0.6</v>
      </c>
      <c r="AS587" s="462">
        <f>IF(AL587="","",MIN(AL587:AL588))</f>
        <v>0.216</v>
      </c>
      <c r="AT587" s="464" t="str">
        <f>IFERROR(IF(AS587="","",IF(AS587&lt;=0.2,"Muy Baja",IF(AS587&lt;=0.4,"Baja",IF(AS587&lt;=0.6,"Media",IF(AS587&lt;=0.8,"Alta","Muy Alta"))))),"")</f>
        <v>Baja</v>
      </c>
      <c r="AU587" s="462">
        <f>Y587</f>
        <v>0.4</v>
      </c>
      <c r="AV587" s="462">
        <f>IF(AM587="","",MIN(AM587:AM588))</f>
        <v>0.4</v>
      </c>
      <c r="AW587" s="464" t="str">
        <f>IFERROR(IF(AV587="","",IF(AV587&lt;=0.2,"Leve",IF(AV587&lt;=0.4,"Menor",IF(AV587&lt;=0.6,"Moderado",IF(AV587&lt;=0.8,"Mayor","Catastrófico"))))),"")</f>
        <v>Menor</v>
      </c>
      <c r="AX587" s="464" t="str">
        <f>AA587</f>
        <v>Moderado</v>
      </c>
      <c r="AY587" s="464" t="str">
        <f>IFERROR(IF(OR(AND(AT587="Muy Baja",AW587="Leve"),AND(AT587="Muy Baja",AW587="Menor"),AND(AT587="Baja",AW587="Leve")),"Bajo",IF(OR(AND(AT587="Muy baja",AW587="Moderado"),AND(AT587="Baja",AW587="Menor"),AND(AT587="Baja",AW587="Moderado"),AND(AT587="Media",AW587="Leve"),AND(AT587="Media",AW587="Menor"),AND(AT587="Media",AW587="Moderado"),AND(AT587="Alta",AW587="Leve"),AND(AT587="Alta",AW587="Menor")),"Moderado",IF(OR(AND(AT587="Muy Baja",AW587="Mayor"),AND(AT587="Baja",AW587="Mayor"),AND(AT587="Media",AW587="Mayor"),AND(AT587="Alta",AW587="Moderado"),AND(AT587="Alta",AW587="Mayor"),AND(AT587="Muy Alta",AW587="Leve"),AND(AT587="Muy Alta",AW587="Menor"),AND(AT587="Muy Alta",AW587="Moderado"),AND(AT587="Muy Alta",AW587="Mayor")),"Alto",IF(OR(AND(AT587="Muy Baja",AW587="Catastrófico"),AND(AT587="Baja",AW587="Catastrófico"),AND(AT587="Media",AW587="Catastrófico"),AND(AT587="Alta",AW587="Catastrófico"),AND(AT587="Muy Alta",AW587="Catastrófico")),"Extremo","")))),"")</f>
        <v>Moderado</v>
      </c>
      <c r="AZ587" s="736" t="s">
        <v>105</v>
      </c>
      <c r="BA587" s="737" t="s">
        <v>2831</v>
      </c>
      <c r="BB587" s="738" t="s">
        <v>2832</v>
      </c>
      <c r="BC587" s="738" t="s">
        <v>1920</v>
      </c>
      <c r="BD587" s="738" t="s">
        <v>2833</v>
      </c>
      <c r="BE587" s="739">
        <v>45657</v>
      </c>
      <c r="BF587" s="408" t="s">
        <v>2834</v>
      </c>
      <c r="BG587" s="408" t="s">
        <v>133</v>
      </c>
      <c r="BH587" s="416">
        <v>0</v>
      </c>
      <c r="BI587" s="416"/>
      <c r="BJ587" s="416"/>
      <c r="BK587" s="416"/>
      <c r="BL587" s="416" t="s">
        <v>114</v>
      </c>
      <c r="BM587" s="408" t="s">
        <v>2800</v>
      </c>
      <c r="BN587" s="408" t="s">
        <v>133</v>
      </c>
      <c r="BO587" s="673" t="s">
        <v>133</v>
      </c>
    </row>
    <row r="588" spans="1:67" ht="76.5">
      <c r="A588" s="748"/>
      <c r="B588" s="751"/>
      <c r="C588" s="754"/>
      <c r="D588" s="741"/>
      <c r="E588" s="741"/>
      <c r="F588" s="742"/>
      <c r="G588" s="738"/>
      <c r="H588" s="487"/>
      <c r="I588" s="736"/>
      <c r="J588" s="463"/>
      <c r="K588" s="736"/>
      <c r="L588" s="408"/>
      <c r="M588" s="464"/>
      <c r="N588" s="738"/>
      <c r="O588" s="738"/>
      <c r="P588" s="484"/>
      <c r="Q588" s="485"/>
      <c r="R588" s="736"/>
      <c r="S588" s="455"/>
      <c r="T588" s="736"/>
      <c r="U588" s="455"/>
      <c r="V588" s="736"/>
      <c r="W588" s="455"/>
      <c r="X588" s="458"/>
      <c r="Y588" s="455"/>
      <c r="Z588" s="455"/>
      <c r="AA588" s="464"/>
      <c r="AB588" s="243">
        <v>2</v>
      </c>
      <c r="AC588" s="307" t="s">
        <v>2023</v>
      </c>
      <c r="AD588" s="239" t="s">
        <v>2804</v>
      </c>
      <c r="AE588" s="251" t="s">
        <v>1486</v>
      </c>
      <c r="AF588" s="245" t="str">
        <f t="shared" si="37"/>
        <v>Probabilidad</v>
      </c>
      <c r="AG588" s="268" t="s">
        <v>97</v>
      </c>
      <c r="AH588" s="241">
        <f t="shared" si="36"/>
        <v>0.25</v>
      </c>
      <c r="AI588" s="268" t="s">
        <v>98</v>
      </c>
      <c r="AJ588" s="241">
        <f t="shared" si="38"/>
        <v>0.15</v>
      </c>
      <c r="AK588" s="247">
        <f t="shared" si="39"/>
        <v>0.4</v>
      </c>
      <c r="AL588" s="248">
        <f>IFERROR(IF(AND(AF587="Probabilidad",AF588="Probabilidad"),(AL587-(+AL587*AK588)),IF(AF588="Probabilidad",(S587-(+S587*AK588)),IF(AF588="Impacto",AL587,""))),"")</f>
        <v>0.216</v>
      </c>
      <c r="AM588" s="248">
        <f>IFERROR(IF(AND(AF587="Impacto",AF588="Impacto"),(AM587-(+AM587*AK588)),IF(AF588="Impacto",(Y587-(+Y587*AK588)),IF(AF588="Probabilidad",AM587,""))),"")</f>
        <v>0.4</v>
      </c>
      <c r="AN588" s="268" t="s">
        <v>99</v>
      </c>
      <c r="AO588" s="268" t="s">
        <v>100</v>
      </c>
      <c r="AP588" s="268" t="s">
        <v>101</v>
      </c>
      <c r="AQ588" s="740"/>
      <c r="AR588" s="463"/>
      <c r="AS588" s="463"/>
      <c r="AT588" s="464"/>
      <c r="AU588" s="463"/>
      <c r="AV588" s="463"/>
      <c r="AW588" s="464"/>
      <c r="AX588" s="464"/>
      <c r="AY588" s="464"/>
      <c r="AZ588" s="736"/>
      <c r="BA588" s="737"/>
      <c r="BB588" s="738"/>
      <c r="BC588" s="738"/>
      <c r="BD588" s="738"/>
      <c r="BE588" s="739"/>
      <c r="BF588" s="408"/>
      <c r="BG588" s="408"/>
      <c r="BH588" s="416"/>
      <c r="BI588" s="416"/>
      <c r="BJ588" s="416"/>
      <c r="BK588" s="416"/>
      <c r="BL588" s="416"/>
      <c r="BM588" s="408"/>
      <c r="BN588" s="408"/>
      <c r="BO588" s="673"/>
    </row>
    <row r="589" spans="1:67" ht="115.15" customHeight="1" thickBot="1">
      <c r="A589" s="749"/>
      <c r="B589" s="752"/>
      <c r="C589" s="755"/>
      <c r="D589" s="168" t="s">
        <v>1470</v>
      </c>
      <c r="E589" s="168" t="s">
        <v>2793</v>
      </c>
      <c r="F589" s="169">
        <v>6</v>
      </c>
      <c r="G589" s="170" t="s">
        <v>2827</v>
      </c>
      <c r="H589" s="194" t="s">
        <v>1561</v>
      </c>
      <c r="I589" s="171" t="s">
        <v>1487</v>
      </c>
      <c r="J589" s="190" t="s">
        <v>2835</v>
      </c>
      <c r="K589" s="171" t="s">
        <v>192</v>
      </c>
      <c r="L589" s="141" t="s">
        <v>349</v>
      </c>
      <c r="M589" s="192" t="s">
        <v>1475</v>
      </c>
      <c r="N589" s="170" t="s">
        <v>2836</v>
      </c>
      <c r="O589" s="170" t="s">
        <v>2837</v>
      </c>
      <c r="P589" s="133" t="s">
        <v>114</v>
      </c>
      <c r="Q589" s="172" t="s">
        <v>114</v>
      </c>
      <c r="R589" s="171" t="s">
        <v>91</v>
      </c>
      <c r="S589" s="136">
        <f>IF(R589="Muy Alta",100%,IF(R589="Alta",80%,IF(R589="Media",60%,IF(R589="Baja",40%,IF(R589="Muy Baja",20%,"")))))</f>
        <v>0.6</v>
      </c>
      <c r="T589" s="171"/>
      <c r="U589" s="136" t="str">
        <f>IF(T589="Catastrófico",100%,IF(T589="Mayor",80%,IF(T589="Moderado",60%,IF(T589="Menor",40%,IF(T589="Leve",20%,"")))))</f>
        <v/>
      </c>
      <c r="V589" s="171" t="s">
        <v>195</v>
      </c>
      <c r="W589" s="136">
        <f>IF(V589="Catastrófico",100%,IF(V589="Mayor",80%,IF(V589="Moderado",60%,IF(V589="Menor",40%,IF(V589="Leve",20%,"")))))</f>
        <v>0.4</v>
      </c>
      <c r="X589" s="196" t="str">
        <f>IF(Y589=100%,"Catastrófico",IF(Y589=80%,"Mayor",IF(Y589=60%,"Moderado",IF(Y589=40%,"Menor",IF(Y589=20%,"Leve","")))))</f>
        <v>Menor</v>
      </c>
      <c r="Y589" s="136">
        <f>IF(AND(U589="",W589=""),"",MAX(U589,W589))</f>
        <v>0.4</v>
      </c>
      <c r="Z589" s="136" t="str">
        <f>CONCATENATE(R589,X589)</f>
        <v>MediaMenor</v>
      </c>
      <c r="AA589" s="192" t="str">
        <f>IF(Z589="Muy AltaLeve","Alto",IF(Z589="Muy AltaMenor","Alto",IF(Z589="Muy AltaModerado","Alto",IF(Z589="Muy AltaMayor","Alto",IF(Z589="Muy AltaCatastrófico","Extremo",IF(Z589="AltaLeve","Moderado",IF(Z589="AltaMenor","Moderado",IF(Z589="AltaModerado","Alto",IF(Z589="AltaMayor","Alto",IF(Z589="AltaCatastrófico","Extremo",IF(Z589="MediaLeve","Moderado",IF(Z589="MediaMenor","Moderado",IF(Z589="MediaModerado","Moderado",IF(Z589="MediaMayor","Alto",IF(Z589="MediaCatastrófico","Extremo",IF(Z589="BajaLeve","Bajo",IF(Z589="BajaMenor","Moderado",IF(Z589="BajaModerado","Moderado",IF(Z589="BajaMayor","Alto",IF(Z589="BajaCatastrófico","Extremo",IF(Z589="Muy BajaLeve","Bajo",IF(Z589="Muy BajaMenor","Bajo",IF(Z589="Muy BajaModerado","Moderado",IF(Z589="Muy BajaMayor","Alto",IF(Z589="Muy BajaCatastrófico","Extremo","")))))))))))))))))))))))))</f>
        <v>Moderado</v>
      </c>
      <c r="AB589" s="132">
        <v>1</v>
      </c>
      <c r="AC589" s="173" t="s">
        <v>2838</v>
      </c>
      <c r="AD589" s="133" t="s">
        <v>2804</v>
      </c>
      <c r="AE589" s="170" t="s">
        <v>1619</v>
      </c>
      <c r="AF589" s="134" t="str">
        <f t="shared" si="37"/>
        <v>Impacto</v>
      </c>
      <c r="AG589" s="174" t="s">
        <v>294</v>
      </c>
      <c r="AH589" s="136">
        <f t="shared" si="36"/>
        <v>0.1</v>
      </c>
      <c r="AI589" s="174" t="s">
        <v>98</v>
      </c>
      <c r="AJ589" s="136">
        <f t="shared" si="38"/>
        <v>0.15</v>
      </c>
      <c r="AK589" s="137">
        <f t="shared" si="39"/>
        <v>0.25</v>
      </c>
      <c r="AL589" s="144">
        <f>IFERROR(IF(AF589="Probabilidad",(S589-(+S589*AK589)),IF(AF589="Impacto",S589,"")),"")</f>
        <v>0.6</v>
      </c>
      <c r="AM589" s="144">
        <f>IFERROR(IF(AF589="Impacto",(Y589-(+Y589*AK589)),IF(AF589="Probabilidad",Y589,"")),"")</f>
        <v>0.30000000000000004</v>
      </c>
      <c r="AN589" s="174" t="s">
        <v>99</v>
      </c>
      <c r="AO589" s="174" t="s">
        <v>100</v>
      </c>
      <c r="AP589" s="174" t="s">
        <v>101</v>
      </c>
      <c r="AQ589" s="175" t="s">
        <v>2839</v>
      </c>
      <c r="AR589" s="137">
        <f>S589</f>
        <v>0.6</v>
      </c>
      <c r="AS589" s="137">
        <f>IF(AL589="","",MIN(AL589:AL589))</f>
        <v>0.6</v>
      </c>
      <c r="AT589" s="192" t="str">
        <f>IFERROR(IF(AS589="","",IF(AS589&lt;=0.2,"Muy Baja",IF(AS589&lt;=0.4,"Baja",IF(AS589&lt;=0.6,"Media",IF(AS589&lt;=0.8,"Alta","Muy Alta"))))),"")</f>
        <v>Media</v>
      </c>
      <c r="AU589" s="137">
        <f>Y589</f>
        <v>0.4</v>
      </c>
      <c r="AV589" s="137">
        <f>IF(AM589="","",MIN(AM589:AM589))</f>
        <v>0.30000000000000004</v>
      </c>
      <c r="AW589" s="192" t="str">
        <f>IFERROR(IF(AV589="","",IF(AV589&lt;=0.2,"Leve",IF(AV589&lt;=0.4,"Menor",IF(AV589&lt;=0.6,"Moderado",IF(AV589&lt;=0.8,"Mayor","Catastrófico"))))),"")</f>
        <v>Menor</v>
      </c>
      <c r="AX589" s="192" t="str">
        <f>AA589</f>
        <v>Moderado</v>
      </c>
      <c r="AY589" s="192" t="str">
        <f>IFERROR(IF(OR(AND(AT589="Muy Baja",AW589="Leve"),AND(AT589="Muy Baja",AW589="Menor"),AND(AT589="Baja",AW589="Leve")),"Bajo",IF(OR(AND(AT589="Muy baja",AW589="Moderado"),AND(AT589="Baja",AW589="Menor"),AND(AT589="Baja",AW589="Moderado"),AND(AT589="Media",AW589="Leve"),AND(AT589="Media",AW589="Menor"),AND(AT589="Media",AW589="Moderado"),AND(AT589="Alta",AW589="Leve"),AND(AT589="Alta",AW589="Menor")),"Moderado",IF(OR(AND(AT589="Muy Baja",AW589="Mayor"),AND(AT589="Baja",AW589="Mayor"),AND(AT589="Media",AW589="Mayor"),AND(AT589="Alta",AW589="Moderado"),AND(AT589="Alta",AW589="Mayor"),AND(AT589="Muy Alta",AW589="Leve"),AND(AT589="Muy Alta",AW589="Menor"),AND(AT589="Muy Alta",AW589="Moderado"),AND(AT589="Muy Alta",AW589="Mayor")),"Alto",IF(OR(AND(AT589="Muy Baja",AW589="Catastrófico"),AND(AT589="Baja",AW589="Catastrófico"),AND(AT589="Media",AW589="Catastrófico"),AND(AT589="Alta",AW589="Catastrófico"),AND(AT589="Muy Alta",AW589="Catastrófico")),"Extremo","")))),"")</f>
        <v>Moderado</v>
      </c>
      <c r="AZ589" s="171" t="s">
        <v>105</v>
      </c>
      <c r="BA589" s="333" t="s">
        <v>2840</v>
      </c>
      <c r="BB589" s="133" t="s">
        <v>2841</v>
      </c>
      <c r="BC589" s="170" t="s">
        <v>2842</v>
      </c>
      <c r="BD589" s="170" t="s">
        <v>2833</v>
      </c>
      <c r="BE589" s="176" t="s">
        <v>2823</v>
      </c>
      <c r="BF589" s="141" t="s">
        <v>2843</v>
      </c>
      <c r="BG589" s="141" t="s">
        <v>2844</v>
      </c>
      <c r="BH589" s="189">
        <v>0.25</v>
      </c>
      <c r="BI589" s="189"/>
      <c r="BJ589" s="189"/>
      <c r="BK589" s="189"/>
      <c r="BL589" s="189" t="s">
        <v>114</v>
      </c>
      <c r="BM589" s="141" t="s">
        <v>2800</v>
      </c>
      <c r="BN589" s="141" t="s">
        <v>133</v>
      </c>
      <c r="BO589" s="199" t="s">
        <v>133</v>
      </c>
    </row>
    <row r="590" spans="1:67" ht="43.5" customHeight="1">
      <c r="F590" s="9">
        <v>170</v>
      </c>
      <c r="BF590" s="9">
        <v>170</v>
      </c>
    </row>
  </sheetData>
  <autoFilter ref="A5:BO589" xr:uid="{00000000-0009-0000-0000-00000000000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autoFilter>
  <mergeCells count="8069">
    <mergeCell ref="R5:AA5"/>
    <mergeCell ref="AB5:AP5"/>
    <mergeCell ref="AQ5:AQ7"/>
    <mergeCell ref="AR5:AZ5"/>
    <mergeCell ref="BA5:BE6"/>
    <mergeCell ref="BF5:BO5"/>
    <mergeCell ref="R6:S6"/>
    <mergeCell ref="T6:Y6"/>
    <mergeCell ref="AB6:AE6"/>
    <mergeCell ref="AG6:AP6"/>
    <mergeCell ref="A1:G1"/>
    <mergeCell ref="A3:G3"/>
    <mergeCell ref="A5:A7"/>
    <mergeCell ref="B5:B7"/>
    <mergeCell ref="C5:C7"/>
    <mergeCell ref="D5:Q5"/>
    <mergeCell ref="P6:Q6"/>
    <mergeCell ref="AG7:AH7"/>
    <mergeCell ref="AI7:AJ7"/>
    <mergeCell ref="AS7:AT7"/>
    <mergeCell ref="AV7:AW7"/>
    <mergeCell ref="A8:A19"/>
    <mergeCell ref="B8:B19"/>
    <mergeCell ref="C8:C19"/>
    <mergeCell ref="D8:D10"/>
    <mergeCell ref="E8:E10"/>
    <mergeCell ref="F8:F10"/>
    <mergeCell ref="AR6:AT6"/>
    <mergeCell ref="AU6:AW6"/>
    <mergeCell ref="BF6:BG6"/>
    <mergeCell ref="BH6:BK6"/>
    <mergeCell ref="BM6:BO6"/>
    <mergeCell ref="D7:F7"/>
    <mergeCell ref="R7:S7"/>
    <mergeCell ref="T7:U7"/>
    <mergeCell ref="V7:W7"/>
    <mergeCell ref="X7:Y7"/>
    <mergeCell ref="AR8:AR10"/>
    <mergeCell ref="AS8:AS10"/>
    <mergeCell ref="S8:S10"/>
    <mergeCell ref="T8:T10"/>
    <mergeCell ref="U8:U10"/>
    <mergeCell ref="V8:V10"/>
    <mergeCell ref="W8:W10"/>
    <mergeCell ref="X8:X10"/>
    <mergeCell ref="M8:M10"/>
    <mergeCell ref="N8:N10"/>
    <mergeCell ref="O8:O10"/>
    <mergeCell ref="P8:P10"/>
    <mergeCell ref="Q8:Q10"/>
    <mergeCell ref="R8:R10"/>
    <mergeCell ref="G8:G10"/>
    <mergeCell ref="H8:H10"/>
    <mergeCell ref="I8:I10"/>
    <mergeCell ref="J8:J10"/>
    <mergeCell ref="K8:K10"/>
    <mergeCell ref="L8:L10"/>
    <mergeCell ref="BL8:BL10"/>
    <mergeCell ref="BM8:BM10"/>
    <mergeCell ref="BN8:BN10"/>
    <mergeCell ref="BO8:BO10"/>
    <mergeCell ref="D11:D15"/>
    <mergeCell ref="E11:E15"/>
    <mergeCell ref="F11:F15"/>
    <mergeCell ref="G11:G15"/>
    <mergeCell ref="H11:H15"/>
    <mergeCell ref="I11:I15"/>
    <mergeCell ref="BF8:BF10"/>
    <mergeCell ref="BG8:BG10"/>
    <mergeCell ref="BH8:BH10"/>
    <mergeCell ref="BI8:BI10"/>
    <mergeCell ref="BJ8:BJ10"/>
    <mergeCell ref="BK8:BK10"/>
    <mergeCell ref="AZ8:AZ10"/>
    <mergeCell ref="BA8:BA10"/>
    <mergeCell ref="BB8:BB10"/>
    <mergeCell ref="BC8:BC10"/>
    <mergeCell ref="BD8:BD10"/>
    <mergeCell ref="BE8:BE10"/>
    <mergeCell ref="AT8:AT10"/>
    <mergeCell ref="AU8:AU10"/>
    <mergeCell ref="AV8:AV10"/>
    <mergeCell ref="AW8:AW10"/>
    <mergeCell ref="AX8:AX10"/>
    <mergeCell ref="AY8:AY10"/>
    <mergeCell ref="Y8:Y10"/>
    <mergeCell ref="Z8:Z10"/>
    <mergeCell ref="AA8:AA10"/>
    <mergeCell ref="AQ8:AQ10"/>
    <mergeCell ref="AU11:AU15"/>
    <mergeCell ref="AV11:AV15"/>
    <mergeCell ref="V11:V15"/>
    <mergeCell ref="W11:W15"/>
    <mergeCell ref="X11:X15"/>
    <mergeCell ref="Y11:Y15"/>
    <mergeCell ref="Z11:Z15"/>
    <mergeCell ref="AA11:AA15"/>
    <mergeCell ref="P11:P15"/>
    <mergeCell ref="Q11:Q15"/>
    <mergeCell ref="R11:R15"/>
    <mergeCell ref="S11:S15"/>
    <mergeCell ref="T11:T15"/>
    <mergeCell ref="U11:U15"/>
    <mergeCell ref="J11:J15"/>
    <mergeCell ref="K11:K15"/>
    <mergeCell ref="L11:L15"/>
    <mergeCell ref="M11:M15"/>
    <mergeCell ref="N11:N15"/>
    <mergeCell ref="O11:O15"/>
    <mergeCell ref="BO11:BO15"/>
    <mergeCell ref="D16:D17"/>
    <mergeCell ref="E16:E17"/>
    <mergeCell ref="F16:F17"/>
    <mergeCell ref="G16:G17"/>
    <mergeCell ref="H16:H17"/>
    <mergeCell ref="I16:I17"/>
    <mergeCell ref="J16:J17"/>
    <mergeCell ref="K16:K17"/>
    <mergeCell ref="L16:L17"/>
    <mergeCell ref="BI11:BI15"/>
    <mergeCell ref="BJ11:BJ15"/>
    <mergeCell ref="BK11:BK15"/>
    <mergeCell ref="BL11:BL15"/>
    <mergeCell ref="BM11:BM15"/>
    <mergeCell ref="BN11:BN15"/>
    <mergeCell ref="BC11:BC15"/>
    <mergeCell ref="BD11:BD15"/>
    <mergeCell ref="BE11:BE15"/>
    <mergeCell ref="BF11:BF15"/>
    <mergeCell ref="BG11:BG15"/>
    <mergeCell ref="BH11:BH15"/>
    <mergeCell ref="AW11:AW15"/>
    <mergeCell ref="AX11:AX15"/>
    <mergeCell ref="AY11:AY15"/>
    <mergeCell ref="AZ11:AZ15"/>
    <mergeCell ref="BA11:BA15"/>
    <mergeCell ref="BB11:BB15"/>
    <mergeCell ref="AQ11:AQ15"/>
    <mergeCell ref="AR11:AR15"/>
    <mergeCell ref="AS11:AS15"/>
    <mergeCell ref="AT11:AT15"/>
    <mergeCell ref="AX16:AX17"/>
    <mergeCell ref="AY16:AY17"/>
    <mergeCell ref="Y16:Y17"/>
    <mergeCell ref="Z16:Z17"/>
    <mergeCell ref="AA16:AA17"/>
    <mergeCell ref="AQ16:AQ17"/>
    <mergeCell ref="AR16:AR17"/>
    <mergeCell ref="AS16:AS17"/>
    <mergeCell ref="S16:S17"/>
    <mergeCell ref="T16:T17"/>
    <mergeCell ref="U16:U17"/>
    <mergeCell ref="V16:V17"/>
    <mergeCell ref="W16:W17"/>
    <mergeCell ref="X16:X17"/>
    <mergeCell ref="M16:M17"/>
    <mergeCell ref="N16:N17"/>
    <mergeCell ref="O16:O17"/>
    <mergeCell ref="P16:P17"/>
    <mergeCell ref="Q16:Q17"/>
    <mergeCell ref="R16:R17"/>
    <mergeCell ref="J18:J19"/>
    <mergeCell ref="K18:K19"/>
    <mergeCell ref="L18:L19"/>
    <mergeCell ref="M18:M19"/>
    <mergeCell ref="N18:N19"/>
    <mergeCell ref="O18:O19"/>
    <mergeCell ref="BL16:BL17"/>
    <mergeCell ref="BM16:BM17"/>
    <mergeCell ref="BN16:BN17"/>
    <mergeCell ref="BO16:BO17"/>
    <mergeCell ref="D18:D19"/>
    <mergeCell ref="E18:E19"/>
    <mergeCell ref="F18:F19"/>
    <mergeCell ref="G18:G19"/>
    <mergeCell ref="H18:H19"/>
    <mergeCell ref="I18:I19"/>
    <mergeCell ref="BF16:BF17"/>
    <mergeCell ref="BG16:BG17"/>
    <mergeCell ref="BH16:BH17"/>
    <mergeCell ref="BI16:BI17"/>
    <mergeCell ref="BJ16:BJ17"/>
    <mergeCell ref="BK16:BK17"/>
    <mergeCell ref="AZ16:AZ17"/>
    <mergeCell ref="BA16:BA17"/>
    <mergeCell ref="BB16:BB17"/>
    <mergeCell ref="BC16:BC17"/>
    <mergeCell ref="BD16:BD17"/>
    <mergeCell ref="BE16:BE17"/>
    <mergeCell ref="AT16:AT17"/>
    <mergeCell ref="AU16:AU17"/>
    <mergeCell ref="AV16:AV17"/>
    <mergeCell ref="AW16:AW17"/>
    <mergeCell ref="BA18:BA19"/>
    <mergeCell ref="BB18:BB19"/>
    <mergeCell ref="AQ18:AQ19"/>
    <mergeCell ref="AR18:AR19"/>
    <mergeCell ref="AS18:AS19"/>
    <mergeCell ref="AT18:AT19"/>
    <mergeCell ref="AU18:AU19"/>
    <mergeCell ref="AV18:AV19"/>
    <mergeCell ref="V18:V19"/>
    <mergeCell ref="W18:W19"/>
    <mergeCell ref="X18:X19"/>
    <mergeCell ref="Y18:Y19"/>
    <mergeCell ref="Z18:Z19"/>
    <mergeCell ref="AA18:AA19"/>
    <mergeCell ref="P18:P19"/>
    <mergeCell ref="Q18:Q19"/>
    <mergeCell ref="R18:R19"/>
    <mergeCell ref="S18:S19"/>
    <mergeCell ref="T18:T19"/>
    <mergeCell ref="U18:U19"/>
    <mergeCell ref="J20:J23"/>
    <mergeCell ref="K20:K23"/>
    <mergeCell ref="L20:L23"/>
    <mergeCell ref="M20:M23"/>
    <mergeCell ref="N20:N23"/>
    <mergeCell ref="O20:O23"/>
    <mergeCell ref="BO18:BO19"/>
    <mergeCell ref="A20:A53"/>
    <mergeCell ref="B20:B53"/>
    <mergeCell ref="C20:C53"/>
    <mergeCell ref="D20:D23"/>
    <mergeCell ref="E20:E23"/>
    <mergeCell ref="F20:F23"/>
    <mergeCell ref="G20:G23"/>
    <mergeCell ref="H20:H23"/>
    <mergeCell ref="I20:I23"/>
    <mergeCell ref="BI18:BI19"/>
    <mergeCell ref="BJ18:BJ19"/>
    <mergeCell ref="BK18:BK19"/>
    <mergeCell ref="BL18:BL19"/>
    <mergeCell ref="BM18:BM19"/>
    <mergeCell ref="BN18:BN19"/>
    <mergeCell ref="BC18:BC19"/>
    <mergeCell ref="BD18:BD19"/>
    <mergeCell ref="BE18:BE19"/>
    <mergeCell ref="BF18:BF19"/>
    <mergeCell ref="BG18:BG19"/>
    <mergeCell ref="BH18:BH19"/>
    <mergeCell ref="AW18:AW19"/>
    <mergeCell ref="AX18:AX19"/>
    <mergeCell ref="AY18:AY19"/>
    <mergeCell ref="AZ18:AZ19"/>
    <mergeCell ref="BA20:BA23"/>
    <mergeCell ref="BB20:BB23"/>
    <mergeCell ref="AQ20:AQ23"/>
    <mergeCell ref="AR20:AR23"/>
    <mergeCell ref="AS20:AS23"/>
    <mergeCell ref="AT20:AT23"/>
    <mergeCell ref="AU20:AU23"/>
    <mergeCell ref="AV20:AV23"/>
    <mergeCell ref="V20:V23"/>
    <mergeCell ref="W20:W23"/>
    <mergeCell ref="X20:X23"/>
    <mergeCell ref="Y20:Y23"/>
    <mergeCell ref="Z20:Z23"/>
    <mergeCell ref="AA20:AA23"/>
    <mergeCell ref="BG20:BG23"/>
    <mergeCell ref="BH20:BH23"/>
    <mergeCell ref="AW20:AW23"/>
    <mergeCell ref="AX20:AX23"/>
    <mergeCell ref="AY20:AY23"/>
    <mergeCell ref="AZ20:AZ23"/>
    <mergeCell ref="P20:P23"/>
    <mergeCell ref="Q20:Q23"/>
    <mergeCell ref="R20:R23"/>
    <mergeCell ref="S20:S23"/>
    <mergeCell ref="T20:T23"/>
    <mergeCell ref="U20:U23"/>
    <mergeCell ref="M24:M26"/>
    <mergeCell ref="N24:N26"/>
    <mergeCell ref="O24:O26"/>
    <mergeCell ref="P24:P26"/>
    <mergeCell ref="Q24:Q26"/>
    <mergeCell ref="R24:R26"/>
    <mergeCell ref="BO20:BO23"/>
    <mergeCell ref="D24:D26"/>
    <mergeCell ref="E24:E26"/>
    <mergeCell ref="F24:F26"/>
    <mergeCell ref="G24:G26"/>
    <mergeCell ref="H24:H26"/>
    <mergeCell ref="I24:I26"/>
    <mergeCell ref="J24:J26"/>
    <mergeCell ref="K24:K26"/>
    <mergeCell ref="L24:L26"/>
    <mergeCell ref="BI20:BI23"/>
    <mergeCell ref="BJ20:BJ23"/>
    <mergeCell ref="BK20:BK23"/>
    <mergeCell ref="BL20:BL23"/>
    <mergeCell ref="BM20:BM23"/>
    <mergeCell ref="BN20:BN23"/>
    <mergeCell ref="BC20:BC23"/>
    <mergeCell ref="BD20:BD23"/>
    <mergeCell ref="BE20:BE23"/>
    <mergeCell ref="BF20:BF23"/>
    <mergeCell ref="BD24:BD26"/>
    <mergeCell ref="BE24:BE26"/>
    <mergeCell ref="AT24:AT26"/>
    <mergeCell ref="AU24:AU26"/>
    <mergeCell ref="AV24:AV26"/>
    <mergeCell ref="AW24:AW26"/>
    <mergeCell ref="AX24:AX26"/>
    <mergeCell ref="AY24:AY26"/>
    <mergeCell ref="Y24:Y26"/>
    <mergeCell ref="Z24:Z26"/>
    <mergeCell ref="AA24:AA26"/>
    <mergeCell ref="AQ24:AQ26"/>
    <mergeCell ref="AR24:AR26"/>
    <mergeCell ref="AS24:AS26"/>
    <mergeCell ref="S24:S26"/>
    <mergeCell ref="T24:T26"/>
    <mergeCell ref="U24:U26"/>
    <mergeCell ref="V24:V26"/>
    <mergeCell ref="W24:W26"/>
    <mergeCell ref="X24:X26"/>
    <mergeCell ref="P27:P29"/>
    <mergeCell ref="Q27:Q29"/>
    <mergeCell ref="R27:R29"/>
    <mergeCell ref="S27:S29"/>
    <mergeCell ref="T27:T29"/>
    <mergeCell ref="U27:U29"/>
    <mergeCell ref="J27:J29"/>
    <mergeCell ref="K27:K29"/>
    <mergeCell ref="L27:L29"/>
    <mergeCell ref="M27:M29"/>
    <mergeCell ref="N27:N29"/>
    <mergeCell ref="O27:O29"/>
    <mergeCell ref="BL24:BL26"/>
    <mergeCell ref="BM24:BM26"/>
    <mergeCell ref="BN24:BN26"/>
    <mergeCell ref="BO24:BO26"/>
    <mergeCell ref="D27:D29"/>
    <mergeCell ref="E27:E29"/>
    <mergeCell ref="F27:F29"/>
    <mergeCell ref="G27:G29"/>
    <mergeCell ref="H27:H29"/>
    <mergeCell ref="I27:I29"/>
    <mergeCell ref="BF24:BF26"/>
    <mergeCell ref="BG24:BG26"/>
    <mergeCell ref="BH24:BH26"/>
    <mergeCell ref="BI24:BI26"/>
    <mergeCell ref="BJ24:BJ26"/>
    <mergeCell ref="BK24:BK26"/>
    <mergeCell ref="AZ24:AZ26"/>
    <mergeCell ref="BA24:BA26"/>
    <mergeCell ref="BB24:BB26"/>
    <mergeCell ref="BC24:BC26"/>
    <mergeCell ref="BE27:BE29"/>
    <mergeCell ref="BF27:BF29"/>
    <mergeCell ref="BG27:BG29"/>
    <mergeCell ref="BH27:BH29"/>
    <mergeCell ref="AW27:AW29"/>
    <mergeCell ref="AX27:AX29"/>
    <mergeCell ref="AY27:AY29"/>
    <mergeCell ref="AZ27:AZ29"/>
    <mergeCell ref="BA27:BA29"/>
    <mergeCell ref="BB27:BB29"/>
    <mergeCell ref="AQ27:AQ29"/>
    <mergeCell ref="AR27:AR29"/>
    <mergeCell ref="AS27:AS29"/>
    <mergeCell ref="AT27:AT29"/>
    <mergeCell ref="AU27:AU29"/>
    <mergeCell ref="AV27:AV29"/>
    <mergeCell ref="V27:V29"/>
    <mergeCell ref="W27:W29"/>
    <mergeCell ref="X27:X29"/>
    <mergeCell ref="Y27:Y29"/>
    <mergeCell ref="Z27:Z29"/>
    <mergeCell ref="AA27:AA29"/>
    <mergeCell ref="AR30:AR31"/>
    <mergeCell ref="AS30:AS31"/>
    <mergeCell ref="S30:S31"/>
    <mergeCell ref="T30:T31"/>
    <mergeCell ref="U30:U31"/>
    <mergeCell ref="V30:V31"/>
    <mergeCell ref="W30:W31"/>
    <mergeCell ref="X30:X31"/>
    <mergeCell ref="M30:M31"/>
    <mergeCell ref="N30:N31"/>
    <mergeCell ref="O30:O31"/>
    <mergeCell ref="P30:P31"/>
    <mergeCell ref="Q30:Q31"/>
    <mergeCell ref="R30:R31"/>
    <mergeCell ref="BO27:BO29"/>
    <mergeCell ref="D30:D31"/>
    <mergeCell ref="E30:E31"/>
    <mergeCell ref="F30:F31"/>
    <mergeCell ref="G30:G31"/>
    <mergeCell ref="H30:H31"/>
    <mergeCell ref="I30:I31"/>
    <mergeCell ref="J30:J31"/>
    <mergeCell ref="K30:K31"/>
    <mergeCell ref="L30:L31"/>
    <mergeCell ref="BI27:BI29"/>
    <mergeCell ref="BJ27:BJ29"/>
    <mergeCell ref="BK27:BK29"/>
    <mergeCell ref="BL27:BL29"/>
    <mergeCell ref="BM27:BM29"/>
    <mergeCell ref="BN27:BN29"/>
    <mergeCell ref="BC27:BC29"/>
    <mergeCell ref="BD27:BD29"/>
    <mergeCell ref="BL30:BL31"/>
    <mergeCell ref="BM30:BM31"/>
    <mergeCell ref="BN30:BN31"/>
    <mergeCell ref="BO30:BO31"/>
    <mergeCell ref="D32:D33"/>
    <mergeCell ref="E32:E33"/>
    <mergeCell ref="F32:F33"/>
    <mergeCell ref="G32:G33"/>
    <mergeCell ref="H32:H33"/>
    <mergeCell ref="I32:I33"/>
    <mergeCell ref="BF30:BF31"/>
    <mergeCell ref="BG30:BG31"/>
    <mergeCell ref="BH30:BH31"/>
    <mergeCell ref="BI30:BI31"/>
    <mergeCell ref="BJ30:BJ31"/>
    <mergeCell ref="BK30:BK31"/>
    <mergeCell ref="AZ30:AZ31"/>
    <mergeCell ref="BA30:BA31"/>
    <mergeCell ref="BB30:BB31"/>
    <mergeCell ref="BC30:BC31"/>
    <mergeCell ref="BD30:BD31"/>
    <mergeCell ref="BE30:BE31"/>
    <mergeCell ref="AT30:AT31"/>
    <mergeCell ref="AU30:AU31"/>
    <mergeCell ref="AV30:AV31"/>
    <mergeCell ref="AW30:AW31"/>
    <mergeCell ref="AX30:AX31"/>
    <mergeCell ref="AY30:AY31"/>
    <mergeCell ref="Y30:Y31"/>
    <mergeCell ref="Z30:Z31"/>
    <mergeCell ref="AA30:AA31"/>
    <mergeCell ref="AQ30:AQ31"/>
    <mergeCell ref="AU32:AU33"/>
    <mergeCell ref="AV32:AV33"/>
    <mergeCell ref="V32:V33"/>
    <mergeCell ref="W32:W33"/>
    <mergeCell ref="X32:X33"/>
    <mergeCell ref="Y32:Y33"/>
    <mergeCell ref="Z32:Z33"/>
    <mergeCell ref="AA32:AA33"/>
    <mergeCell ref="P32:P33"/>
    <mergeCell ref="Q32:Q33"/>
    <mergeCell ref="R32:R33"/>
    <mergeCell ref="S32:S33"/>
    <mergeCell ref="T32:T33"/>
    <mergeCell ref="U32:U33"/>
    <mergeCell ref="J32:J33"/>
    <mergeCell ref="K32:K33"/>
    <mergeCell ref="L32:L33"/>
    <mergeCell ref="M32:M33"/>
    <mergeCell ref="N32:N33"/>
    <mergeCell ref="O32:O33"/>
    <mergeCell ref="BO32:BO33"/>
    <mergeCell ref="D34:D35"/>
    <mergeCell ref="E34:E35"/>
    <mergeCell ref="F34:F35"/>
    <mergeCell ref="G34:G35"/>
    <mergeCell ref="H34:H35"/>
    <mergeCell ref="I34:I35"/>
    <mergeCell ref="J34:J35"/>
    <mergeCell ref="K34:K35"/>
    <mergeCell ref="L34:L35"/>
    <mergeCell ref="BI32:BI33"/>
    <mergeCell ref="BJ32:BJ33"/>
    <mergeCell ref="BK32:BK33"/>
    <mergeCell ref="BL32:BL33"/>
    <mergeCell ref="BM32:BM33"/>
    <mergeCell ref="BN32:BN33"/>
    <mergeCell ref="BC32:BC33"/>
    <mergeCell ref="BD32:BD33"/>
    <mergeCell ref="BE32:BE33"/>
    <mergeCell ref="BF32:BF33"/>
    <mergeCell ref="BG32:BG33"/>
    <mergeCell ref="BH32:BH33"/>
    <mergeCell ref="AW32:AW33"/>
    <mergeCell ref="AX32:AX33"/>
    <mergeCell ref="AY32:AY33"/>
    <mergeCell ref="AZ32:AZ33"/>
    <mergeCell ref="BA32:BA33"/>
    <mergeCell ref="BB32:BB33"/>
    <mergeCell ref="AQ32:AQ33"/>
    <mergeCell ref="AR32:AR33"/>
    <mergeCell ref="AS32:AS33"/>
    <mergeCell ref="AT32:AT33"/>
    <mergeCell ref="AX34:AX35"/>
    <mergeCell ref="AY34:AY35"/>
    <mergeCell ref="Y34:Y35"/>
    <mergeCell ref="Z34:Z35"/>
    <mergeCell ref="AA34:AA35"/>
    <mergeCell ref="AQ34:AQ35"/>
    <mergeCell ref="AR34:AR35"/>
    <mergeCell ref="AS34:AS35"/>
    <mergeCell ref="S34:S35"/>
    <mergeCell ref="T34:T35"/>
    <mergeCell ref="U34:U35"/>
    <mergeCell ref="V34:V35"/>
    <mergeCell ref="W34:W35"/>
    <mergeCell ref="X34:X35"/>
    <mergeCell ref="M34:M35"/>
    <mergeCell ref="N34:N35"/>
    <mergeCell ref="O34:O35"/>
    <mergeCell ref="P34:P35"/>
    <mergeCell ref="Q34:Q35"/>
    <mergeCell ref="R34:R35"/>
    <mergeCell ref="J36:J40"/>
    <mergeCell ref="K36:K40"/>
    <mergeCell ref="L36:L40"/>
    <mergeCell ref="M36:M40"/>
    <mergeCell ref="N36:N40"/>
    <mergeCell ref="O36:O40"/>
    <mergeCell ref="BL34:BL35"/>
    <mergeCell ref="BM34:BM35"/>
    <mergeCell ref="BN34:BN35"/>
    <mergeCell ref="BO34:BO35"/>
    <mergeCell ref="D36:D40"/>
    <mergeCell ref="E36:E40"/>
    <mergeCell ref="F36:F40"/>
    <mergeCell ref="G36:G40"/>
    <mergeCell ref="H36:H40"/>
    <mergeCell ref="I36:I40"/>
    <mergeCell ref="BF34:BF35"/>
    <mergeCell ref="BG34:BG35"/>
    <mergeCell ref="BH34:BH35"/>
    <mergeCell ref="BI34:BI35"/>
    <mergeCell ref="BJ34:BJ35"/>
    <mergeCell ref="BK34:BK35"/>
    <mergeCell ref="AZ34:AZ35"/>
    <mergeCell ref="BA34:BA35"/>
    <mergeCell ref="BB34:BB35"/>
    <mergeCell ref="BC34:BC35"/>
    <mergeCell ref="BD34:BD35"/>
    <mergeCell ref="BE34:BE35"/>
    <mergeCell ref="AT34:AT35"/>
    <mergeCell ref="AU34:AU35"/>
    <mergeCell ref="AV34:AV35"/>
    <mergeCell ref="AW34:AW35"/>
    <mergeCell ref="BA36:BA40"/>
    <mergeCell ref="BB36:BB40"/>
    <mergeCell ref="AQ36:AQ40"/>
    <mergeCell ref="AR36:AR40"/>
    <mergeCell ref="AS36:AS40"/>
    <mergeCell ref="AT36:AT40"/>
    <mergeCell ref="AU36:AU40"/>
    <mergeCell ref="AV36:AV40"/>
    <mergeCell ref="V36:V40"/>
    <mergeCell ref="W36:W40"/>
    <mergeCell ref="X36:X40"/>
    <mergeCell ref="Y36:Y40"/>
    <mergeCell ref="Z36:Z40"/>
    <mergeCell ref="AA36:AA40"/>
    <mergeCell ref="P36:P40"/>
    <mergeCell ref="Q36:Q40"/>
    <mergeCell ref="R36:R40"/>
    <mergeCell ref="S36:S40"/>
    <mergeCell ref="T36:T40"/>
    <mergeCell ref="U36:U40"/>
    <mergeCell ref="M41:M46"/>
    <mergeCell ref="N41:N46"/>
    <mergeCell ref="O41:O46"/>
    <mergeCell ref="P41:P46"/>
    <mergeCell ref="Q41:Q46"/>
    <mergeCell ref="R41:R46"/>
    <mergeCell ref="BO36:BO40"/>
    <mergeCell ref="D41:D46"/>
    <mergeCell ref="E41:E46"/>
    <mergeCell ref="F41:F46"/>
    <mergeCell ref="G41:G46"/>
    <mergeCell ref="H41:H46"/>
    <mergeCell ref="I41:I46"/>
    <mergeCell ref="J41:J46"/>
    <mergeCell ref="K41:K46"/>
    <mergeCell ref="L41:L46"/>
    <mergeCell ref="BI36:BI40"/>
    <mergeCell ref="BJ36:BJ40"/>
    <mergeCell ref="BK36:BK40"/>
    <mergeCell ref="BL36:BL40"/>
    <mergeCell ref="BM36:BM40"/>
    <mergeCell ref="BN36:BN40"/>
    <mergeCell ref="BC36:BC40"/>
    <mergeCell ref="BD36:BD40"/>
    <mergeCell ref="BE36:BE40"/>
    <mergeCell ref="BF36:BF40"/>
    <mergeCell ref="BG36:BG40"/>
    <mergeCell ref="BH36:BH40"/>
    <mergeCell ref="AW36:AW40"/>
    <mergeCell ref="AX36:AX40"/>
    <mergeCell ref="AY36:AY40"/>
    <mergeCell ref="AZ36:AZ40"/>
    <mergeCell ref="BD41:BD46"/>
    <mergeCell ref="BE41:BE46"/>
    <mergeCell ref="AT41:AT46"/>
    <mergeCell ref="AU41:AU46"/>
    <mergeCell ref="AV41:AV46"/>
    <mergeCell ref="AW41:AW46"/>
    <mergeCell ref="AX41:AX46"/>
    <mergeCell ref="AY41:AY46"/>
    <mergeCell ref="Y41:Y46"/>
    <mergeCell ref="Z41:Z46"/>
    <mergeCell ref="AA41:AA46"/>
    <mergeCell ref="AQ41:AQ46"/>
    <mergeCell ref="AR41:AR46"/>
    <mergeCell ref="AS41:AS46"/>
    <mergeCell ref="S41:S46"/>
    <mergeCell ref="T41:T46"/>
    <mergeCell ref="U41:U46"/>
    <mergeCell ref="V41:V46"/>
    <mergeCell ref="W41:W46"/>
    <mergeCell ref="X41:X46"/>
    <mergeCell ref="P47:P49"/>
    <mergeCell ref="Q47:Q49"/>
    <mergeCell ref="R47:R49"/>
    <mergeCell ref="S47:S49"/>
    <mergeCell ref="T47:T49"/>
    <mergeCell ref="U47:U49"/>
    <mergeCell ref="J47:J49"/>
    <mergeCell ref="K47:K49"/>
    <mergeCell ref="L47:L49"/>
    <mergeCell ref="M47:M49"/>
    <mergeCell ref="N47:N49"/>
    <mergeCell ref="O47:O49"/>
    <mergeCell ref="BL41:BL46"/>
    <mergeCell ref="BM41:BM46"/>
    <mergeCell ref="BN41:BN46"/>
    <mergeCell ref="BO41:BO46"/>
    <mergeCell ref="D47:D49"/>
    <mergeCell ref="E47:E49"/>
    <mergeCell ref="F47:F49"/>
    <mergeCell ref="G47:G49"/>
    <mergeCell ref="H47:H49"/>
    <mergeCell ref="I47:I49"/>
    <mergeCell ref="BF41:BF46"/>
    <mergeCell ref="BG41:BG46"/>
    <mergeCell ref="BH41:BH46"/>
    <mergeCell ref="BI41:BI46"/>
    <mergeCell ref="BJ41:BJ46"/>
    <mergeCell ref="BK41:BK46"/>
    <mergeCell ref="AZ41:AZ46"/>
    <mergeCell ref="BA41:BA46"/>
    <mergeCell ref="BB41:BB46"/>
    <mergeCell ref="BC41:BC46"/>
    <mergeCell ref="BE47:BE49"/>
    <mergeCell ref="BF47:BF49"/>
    <mergeCell ref="BG47:BG49"/>
    <mergeCell ref="BH47:BH49"/>
    <mergeCell ref="AW47:AW49"/>
    <mergeCell ref="AX47:AX49"/>
    <mergeCell ref="AY47:AY49"/>
    <mergeCell ref="AZ47:AZ49"/>
    <mergeCell ref="BA47:BA49"/>
    <mergeCell ref="BB47:BB49"/>
    <mergeCell ref="AQ47:AQ49"/>
    <mergeCell ref="AR47:AR49"/>
    <mergeCell ref="AS47:AS49"/>
    <mergeCell ref="AT47:AT49"/>
    <mergeCell ref="AU47:AU49"/>
    <mergeCell ref="AV47:AV49"/>
    <mergeCell ref="V47:V49"/>
    <mergeCell ref="W47:W49"/>
    <mergeCell ref="X47:X49"/>
    <mergeCell ref="Y47:Y49"/>
    <mergeCell ref="Z47:Z49"/>
    <mergeCell ref="AA47:AA49"/>
    <mergeCell ref="AR50:AR53"/>
    <mergeCell ref="AS50:AS53"/>
    <mergeCell ref="S50:S53"/>
    <mergeCell ref="T50:T53"/>
    <mergeCell ref="U50:U53"/>
    <mergeCell ref="V50:V53"/>
    <mergeCell ref="W50:W53"/>
    <mergeCell ref="X50:X53"/>
    <mergeCell ref="M50:M53"/>
    <mergeCell ref="N50:N53"/>
    <mergeCell ref="O50:O53"/>
    <mergeCell ref="P50:P53"/>
    <mergeCell ref="Q50:Q53"/>
    <mergeCell ref="R50:R53"/>
    <mergeCell ref="BO47:BO49"/>
    <mergeCell ref="D50:D53"/>
    <mergeCell ref="E50:E53"/>
    <mergeCell ref="F50:F53"/>
    <mergeCell ref="G50:G53"/>
    <mergeCell ref="H50:H53"/>
    <mergeCell ref="I50:I53"/>
    <mergeCell ref="J50:J53"/>
    <mergeCell ref="K50:K53"/>
    <mergeCell ref="L50:L53"/>
    <mergeCell ref="BI47:BI49"/>
    <mergeCell ref="BJ47:BJ49"/>
    <mergeCell ref="BK47:BK49"/>
    <mergeCell ref="BL47:BL49"/>
    <mergeCell ref="BM47:BM49"/>
    <mergeCell ref="BN47:BN49"/>
    <mergeCell ref="BC47:BC49"/>
    <mergeCell ref="BD47:BD49"/>
    <mergeCell ref="BL50:BL53"/>
    <mergeCell ref="BM50:BM53"/>
    <mergeCell ref="BN50:BN53"/>
    <mergeCell ref="BO50:BO53"/>
    <mergeCell ref="A54:A63"/>
    <mergeCell ref="B54:B63"/>
    <mergeCell ref="C54:C63"/>
    <mergeCell ref="D54:D57"/>
    <mergeCell ref="E54:E57"/>
    <mergeCell ref="F54:F57"/>
    <mergeCell ref="BF50:BF53"/>
    <mergeCell ref="BG50:BG53"/>
    <mergeCell ref="BH50:BH53"/>
    <mergeCell ref="BI50:BI53"/>
    <mergeCell ref="BJ50:BJ53"/>
    <mergeCell ref="BK50:BK53"/>
    <mergeCell ref="AZ50:AZ53"/>
    <mergeCell ref="BA50:BA53"/>
    <mergeCell ref="BB50:BB53"/>
    <mergeCell ref="BC50:BC53"/>
    <mergeCell ref="BD50:BD53"/>
    <mergeCell ref="BE50:BE53"/>
    <mergeCell ref="AT50:AT53"/>
    <mergeCell ref="AU50:AU53"/>
    <mergeCell ref="AV50:AV53"/>
    <mergeCell ref="AW50:AW53"/>
    <mergeCell ref="AX50:AX53"/>
    <mergeCell ref="AY50:AY53"/>
    <mergeCell ref="Y50:Y53"/>
    <mergeCell ref="Z50:Z53"/>
    <mergeCell ref="AA50:AA53"/>
    <mergeCell ref="AQ50:AQ53"/>
    <mergeCell ref="AR54:AR57"/>
    <mergeCell ref="AS54:AS57"/>
    <mergeCell ref="S54:S57"/>
    <mergeCell ref="T54:T57"/>
    <mergeCell ref="U54:U57"/>
    <mergeCell ref="V54:V57"/>
    <mergeCell ref="W54:W57"/>
    <mergeCell ref="X54:X57"/>
    <mergeCell ref="M54:M57"/>
    <mergeCell ref="N54:N57"/>
    <mergeCell ref="O54:O57"/>
    <mergeCell ref="P54:P57"/>
    <mergeCell ref="Q54:Q57"/>
    <mergeCell ref="R54:R57"/>
    <mergeCell ref="G54:G57"/>
    <mergeCell ref="H54:H57"/>
    <mergeCell ref="I54:I57"/>
    <mergeCell ref="J54:J57"/>
    <mergeCell ref="K54:K57"/>
    <mergeCell ref="L54:L57"/>
    <mergeCell ref="BL54:BL57"/>
    <mergeCell ref="BM54:BM57"/>
    <mergeCell ref="BN54:BN57"/>
    <mergeCell ref="BO54:BO57"/>
    <mergeCell ref="D58:D63"/>
    <mergeCell ref="E58:E63"/>
    <mergeCell ref="F58:F63"/>
    <mergeCell ref="G58:G63"/>
    <mergeCell ref="H58:H63"/>
    <mergeCell ref="I58:I63"/>
    <mergeCell ref="BF54:BF57"/>
    <mergeCell ref="BG54:BG57"/>
    <mergeCell ref="BH54:BH57"/>
    <mergeCell ref="BI54:BI57"/>
    <mergeCell ref="BJ54:BJ57"/>
    <mergeCell ref="BK54:BK57"/>
    <mergeCell ref="AZ54:AZ57"/>
    <mergeCell ref="BA54:BA57"/>
    <mergeCell ref="BB54:BB57"/>
    <mergeCell ref="BC54:BC57"/>
    <mergeCell ref="BD54:BD57"/>
    <mergeCell ref="BE54:BE57"/>
    <mergeCell ref="AT54:AT57"/>
    <mergeCell ref="AU54:AU57"/>
    <mergeCell ref="AV54:AV57"/>
    <mergeCell ref="AW54:AW57"/>
    <mergeCell ref="AX54:AX57"/>
    <mergeCell ref="AY54:AY57"/>
    <mergeCell ref="Y54:Y57"/>
    <mergeCell ref="Z54:Z57"/>
    <mergeCell ref="AA54:AA57"/>
    <mergeCell ref="AQ54:AQ57"/>
    <mergeCell ref="AU58:AU63"/>
    <mergeCell ref="AV58:AV63"/>
    <mergeCell ref="V58:V63"/>
    <mergeCell ref="W58:W63"/>
    <mergeCell ref="X58:X63"/>
    <mergeCell ref="Y58:Y63"/>
    <mergeCell ref="Z58:Z63"/>
    <mergeCell ref="AA58:AA63"/>
    <mergeCell ref="P58:P63"/>
    <mergeCell ref="Q58:Q63"/>
    <mergeCell ref="R58:R63"/>
    <mergeCell ref="S58:S63"/>
    <mergeCell ref="T58:T63"/>
    <mergeCell ref="U58:U63"/>
    <mergeCell ref="J58:J63"/>
    <mergeCell ref="K58:K63"/>
    <mergeCell ref="L58:L63"/>
    <mergeCell ref="M58:M63"/>
    <mergeCell ref="N58:N63"/>
    <mergeCell ref="O58:O63"/>
    <mergeCell ref="BO58:BO63"/>
    <mergeCell ref="A64:A102"/>
    <mergeCell ref="B64:B102"/>
    <mergeCell ref="C64:C102"/>
    <mergeCell ref="D64:D67"/>
    <mergeCell ref="E64:E67"/>
    <mergeCell ref="F64:F67"/>
    <mergeCell ref="G64:G67"/>
    <mergeCell ref="H64:H67"/>
    <mergeCell ref="I64:I67"/>
    <mergeCell ref="BI58:BI63"/>
    <mergeCell ref="BJ58:BJ63"/>
    <mergeCell ref="BK58:BK63"/>
    <mergeCell ref="BL58:BL63"/>
    <mergeCell ref="BM58:BM63"/>
    <mergeCell ref="BN58:BN63"/>
    <mergeCell ref="BC58:BC63"/>
    <mergeCell ref="BD58:BD63"/>
    <mergeCell ref="BE58:BE63"/>
    <mergeCell ref="BF58:BF63"/>
    <mergeCell ref="BG58:BG63"/>
    <mergeCell ref="BH58:BH63"/>
    <mergeCell ref="AW58:AW63"/>
    <mergeCell ref="AX58:AX63"/>
    <mergeCell ref="AY58:AY63"/>
    <mergeCell ref="AZ58:AZ63"/>
    <mergeCell ref="BA58:BA63"/>
    <mergeCell ref="BB58:BB63"/>
    <mergeCell ref="AQ58:AQ63"/>
    <mergeCell ref="AR58:AR63"/>
    <mergeCell ref="AS58:AS63"/>
    <mergeCell ref="AT58:AT63"/>
    <mergeCell ref="AU64:AU67"/>
    <mergeCell ref="AV64:AV67"/>
    <mergeCell ref="V64:V67"/>
    <mergeCell ref="W64:W67"/>
    <mergeCell ref="X64:X67"/>
    <mergeCell ref="Y64:Y67"/>
    <mergeCell ref="Z64:Z67"/>
    <mergeCell ref="AA64:AA67"/>
    <mergeCell ref="P64:P67"/>
    <mergeCell ref="Q64:Q67"/>
    <mergeCell ref="R64:R67"/>
    <mergeCell ref="S64:S67"/>
    <mergeCell ref="T64:T67"/>
    <mergeCell ref="U64:U67"/>
    <mergeCell ref="J64:J67"/>
    <mergeCell ref="K64:K67"/>
    <mergeCell ref="L64:L67"/>
    <mergeCell ref="M64:M67"/>
    <mergeCell ref="N64:N67"/>
    <mergeCell ref="O64:O67"/>
    <mergeCell ref="BO64:BO67"/>
    <mergeCell ref="D68:D71"/>
    <mergeCell ref="E68:E71"/>
    <mergeCell ref="F68:F71"/>
    <mergeCell ref="G68:G71"/>
    <mergeCell ref="H68:H71"/>
    <mergeCell ref="I68:I71"/>
    <mergeCell ref="J68:J71"/>
    <mergeCell ref="K68:K71"/>
    <mergeCell ref="L68:L71"/>
    <mergeCell ref="BI64:BI67"/>
    <mergeCell ref="BJ64:BJ67"/>
    <mergeCell ref="BK64:BK67"/>
    <mergeCell ref="BL64:BL67"/>
    <mergeCell ref="BM64:BM67"/>
    <mergeCell ref="BN64:BN67"/>
    <mergeCell ref="BC64:BC67"/>
    <mergeCell ref="BD64:BD67"/>
    <mergeCell ref="BE64:BE67"/>
    <mergeCell ref="BF64:BF67"/>
    <mergeCell ref="BG64:BG67"/>
    <mergeCell ref="BH64:BH67"/>
    <mergeCell ref="AW64:AW67"/>
    <mergeCell ref="AX64:AX67"/>
    <mergeCell ref="AY64:AY67"/>
    <mergeCell ref="AZ64:AZ67"/>
    <mergeCell ref="BA64:BA67"/>
    <mergeCell ref="BB64:BB67"/>
    <mergeCell ref="AQ64:AQ67"/>
    <mergeCell ref="AR64:AR67"/>
    <mergeCell ref="AS64:AS67"/>
    <mergeCell ref="AT64:AT67"/>
    <mergeCell ref="AX68:AX71"/>
    <mergeCell ref="AY68:AY71"/>
    <mergeCell ref="Y68:Y71"/>
    <mergeCell ref="Z68:Z71"/>
    <mergeCell ref="AA68:AA71"/>
    <mergeCell ref="AQ68:AQ71"/>
    <mergeCell ref="AR68:AR71"/>
    <mergeCell ref="AS68:AS71"/>
    <mergeCell ref="S68:S71"/>
    <mergeCell ref="T68:T71"/>
    <mergeCell ref="U68:U71"/>
    <mergeCell ref="V68:V71"/>
    <mergeCell ref="W68:W71"/>
    <mergeCell ref="X68:X71"/>
    <mergeCell ref="M68:M71"/>
    <mergeCell ref="N68:N71"/>
    <mergeCell ref="O68:O71"/>
    <mergeCell ref="P68:P71"/>
    <mergeCell ref="Q68:Q71"/>
    <mergeCell ref="R68:R71"/>
    <mergeCell ref="J72:J77"/>
    <mergeCell ref="K72:K77"/>
    <mergeCell ref="L72:L77"/>
    <mergeCell ref="M72:M77"/>
    <mergeCell ref="N72:N77"/>
    <mergeCell ref="O72:O77"/>
    <mergeCell ref="BL68:BL71"/>
    <mergeCell ref="BM68:BM71"/>
    <mergeCell ref="BN68:BN71"/>
    <mergeCell ref="BO68:BO71"/>
    <mergeCell ref="D72:D77"/>
    <mergeCell ref="E72:E77"/>
    <mergeCell ref="F72:F77"/>
    <mergeCell ref="G72:G77"/>
    <mergeCell ref="H72:H77"/>
    <mergeCell ref="I72:I77"/>
    <mergeCell ref="BF68:BF71"/>
    <mergeCell ref="BG68:BG71"/>
    <mergeCell ref="BH68:BH71"/>
    <mergeCell ref="BI68:BI71"/>
    <mergeCell ref="BJ68:BJ71"/>
    <mergeCell ref="BK68:BK71"/>
    <mergeCell ref="AZ68:AZ71"/>
    <mergeCell ref="BA68:BA71"/>
    <mergeCell ref="BB68:BB71"/>
    <mergeCell ref="BC68:BC71"/>
    <mergeCell ref="BD68:BD71"/>
    <mergeCell ref="BE68:BE71"/>
    <mergeCell ref="AT68:AT71"/>
    <mergeCell ref="AU68:AU71"/>
    <mergeCell ref="AV68:AV71"/>
    <mergeCell ref="AW68:AW71"/>
    <mergeCell ref="BA72:BA77"/>
    <mergeCell ref="BB72:BB77"/>
    <mergeCell ref="AQ72:AQ77"/>
    <mergeCell ref="AR72:AR77"/>
    <mergeCell ref="AS72:AS77"/>
    <mergeCell ref="AT72:AT77"/>
    <mergeCell ref="AU72:AU77"/>
    <mergeCell ref="AV72:AV77"/>
    <mergeCell ref="V72:V77"/>
    <mergeCell ref="W72:W77"/>
    <mergeCell ref="X72:X77"/>
    <mergeCell ref="Y72:Y77"/>
    <mergeCell ref="Z72:Z77"/>
    <mergeCell ref="AA72:AA77"/>
    <mergeCell ref="P72:P77"/>
    <mergeCell ref="Q72:Q77"/>
    <mergeCell ref="R72:R77"/>
    <mergeCell ref="S72:S77"/>
    <mergeCell ref="T72:T77"/>
    <mergeCell ref="U72:U77"/>
    <mergeCell ref="M78:M80"/>
    <mergeCell ref="N78:N80"/>
    <mergeCell ref="O78:O80"/>
    <mergeCell ref="P78:P80"/>
    <mergeCell ref="Q78:Q80"/>
    <mergeCell ref="R78:R80"/>
    <mergeCell ref="BO72:BO77"/>
    <mergeCell ref="D78:D80"/>
    <mergeCell ref="E78:E80"/>
    <mergeCell ref="F78:F80"/>
    <mergeCell ref="G78:G80"/>
    <mergeCell ref="H78:H80"/>
    <mergeCell ref="I78:I80"/>
    <mergeCell ref="J78:J80"/>
    <mergeCell ref="K78:K80"/>
    <mergeCell ref="L78:L80"/>
    <mergeCell ref="BI72:BI77"/>
    <mergeCell ref="BJ72:BJ77"/>
    <mergeCell ref="BK72:BK77"/>
    <mergeCell ref="BL72:BL77"/>
    <mergeCell ref="BM72:BM77"/>
    <mergeCell ref="BN72:BN77"/>
    <mergeCell ref="BC72:BC77"/>
    <mergeCell ref="BD72:BD77"/>
    <mergeCell ref="BE72:BE77"/>
    <mergeCell ref="BF72:BF77"/>
    <mergeCell ref="BG72:BG77"/>
    <mergeCell ref="BH72:BH77"/>
    <mergeCell ref="AW72:AW77"/>
    <mergeCell ref="AX72:AX77"/>
    <mergeCell ref="AY72:AY77"/>
    <mergeCell ref="AZ72:AZ77"/>
    <mergeCell ref="BD78:BD80"/>
    <mergeCell ref="BE78:BE80"/>
    <mergeCell ref="AT78:AT80"/>
    <mergeCell ref="AU78:AU80"/>
    <mergeCell ref="AV78:AV80"/>
    <mergeCell ref="AW78:AW80"/>
    <mergeCell ref="AX78:AX80"/>
    <mergeCell ref="AY78:AY80"/>
    <mergeCell ref="Y78:Y80"/>
    <mergeCell ref="Z78:Z80"/>
    <mergeCell ref="AA78:AA80"/>
    <mergeCell ref="AQ78:AQ80"/>
    <mergeCell ref="AR78:AR80"/>
    <mergeCell ref="AS78:AS80"/>
    <mergeCell ref="S78:S80"/>
    <mergeCell ref="T78:T80"/>
    <mergeCell ref="U78:U80"/>
    <mergeCell ref="V78:V80"/>
    <mergeCell ref="W78:W80"/>
    <mergeCell ref="X78:X80"/>
    <mergeCell ref="P81:P83"/>
    <mergeCell ref="Q81:Q83"/>
    <mergeCell ref="R81:R83"/>
    <mergeCell ref="S81:S83"/>
    <mergeCell ref="T81:T83"/>
    <mergeCell ref="U81:U83"/>
    <mergeCell ref="J81:J83"/>
    <mergeCell ref="K81:K83"/>
    <mergeCell ref="L81:L83"/>
    <mergeCell ref="M81:M83"/>
    <mergeCell ref="N81:N83"/>
    <mergeCell ref="O81:O83"/>
    <mergeCell ref="BL78:BL80"/>
    <mergeCell ref="BM78:BM80"/>
    <mergeCell ref="BN78:BN80"/>
    <mergeCell ref="BO78:BO80"/>
    <mergeCell ref="D81:D83"/>
    <mergeCell ref="E81:E83"/>
    <mergeCell ref="F81:F83"/>
    <mergeCell ref="G81:G83"/>
    <mergeCell ref="H81:H83"/>
    <mergeCell ref="I81:I83"/>
    <mergeCell ref="BF78:BF80"/>
    <mergeCell ref="BG78:BG80"/>
    <mergeCell ref="BH78:BH80"/>
    <mergeCell ref="BI78:BI80"/>
    <mergeCell ref="BJ78:BJ80"/>
    <mergeCell ref="BK78:BK80"/>
    <mergeCell ref="AZ78:AZ80"/>
    <mergeCell ref="BA78:BA80"/>
    <mergeCell ref="BB78:BB80"/>
    <mergeCell ref="BC78:BC80"/>
    <mergeCell ref="BE81:BE83"/>
    <mergeCell ref="BF81:BF83"/>
    <mergeCell ref="BG81:BG83"/>
    <mergeCell ref="BH81:BH83"/>
    <mergeCell ref="AW81:AW83"/>
    <mergeCell ref="AX81:AX83"/>
    <mergeCell ref="AY81:AY83"/>
    <mergeCell ref="AZ81:AZ83"/>
    <mergeCell ref="BA81:BA83"/>
    <mergeCell ref="BB81:BB83"/>
    <mergeCell ref="AQ81:AQ83"/>
    <mergeCell ref="AR81:AR83"/>
    <mergeCell ref="AS81:AS83"/>
    <mergeCell ref="AT81:AT83"/>
    <mergeCell ref="AU81:AU83"/>
    <mergeCell ref="AV81:AV83"/>
    <mergeCell ref="V81:V83"/>
    <mergeCell ref="W81:W83"/>
    <mergeCell ref="X81:X83"/>
    <mergeCell ref="Y81:Y83"/>
    <mergeCell ref="Z81:Z83"/>
    <mergeCell ref="AA81:AA83"/>
    <mergeCell ref="AR84:AR86"/>
    <mergeCell ref="AS84:AS86"/>
    <mergeCell ref="S84:S86"/>
    <mergeCell ref="T84:T86"/>
    <mergeCell ref="U84:U86"/>
    <mergeCell ref="V84:V86"/>
    <mergeCell ref="W84:W86"/>
    <mergeCell ref="X84:X86"/>
    <mergeCell ref="M84:M86"/>
    <mergeCell ref="N84:N86"/>
    <mergeCell ref="O84:O86"/>
    <mergeCell ref="P84:P86"/>
    <mergeCell ref="Q84:Q86"/>
    <mergeCell ref="R84:R86"/>
    <mergeCell ref="BO81:BO83"/>
    <mergeCell ref="D84:D86"/>
    <mergeCell ref="E84:E86"/>
    <mergeCell ref="F84:F86"/>
    <mergeCell ref="G84:G86"/>
    <mergeCell ref="H84:H86"/>
    <mergeCell ref="I84:I86"/>
    <mergeCell ref="J84:J86"/>
    <mergeCell ref="K84:K86"/>
    <mergeCell ref="L84:L86"/>
    <mergeCell ref="BI81:BI83"/>
    <mergeCell ref="BJ81:BJ83"/>
    <mergeCell ref="BK81:BK83"/>
    <mergeCell ref="BL81:BL83"/>
    <mergeCell ref="BM81:BM83"/>
    <mergeCell ref="BN81:BN83"/>
    <mergeCell ref="BC81:BC83"/>
    <mergeCell ref="BD81:BD83"/>
    <mergeCell ref="BL84:BL86"/>
    <mergeCell ref="BM84:BM86"/>
    <mergeCell ref="BN84:BN86"/>
    <mergeCell ref="BO84:BO86"/>
    <mergeCell ref="D87:D88"/>
    <mergeCell ref="E87:E88"/>
    <mergeCell ref="F87:F88"/>
    <mergeCell ref="G87:G88"/>
    <mergeCell ref="H87:H88"/>
    <mergeCell ref="I87:I88"/>
    <mergeCell ref="BF84:BF86"/>
    <mergeCell ref="BG84:BG86"/>
    <mergeCell ref="BH84:BH86"/>
    <mergeCell ref="BI84:BI86"/>
    <mergeCell ref="BJ84:BJ86"/>
    <mergeCell ref="BK84:BK86"/>
    <mergeCell ref="AZ84:AZ86"/>
    <mergeCell ref="BA84:BA86"/>
    <mergeCell ref="BB84:BB86"/>
    <mergeCell ref="BC84:BC86"/>
    <mergeCell ref="BD84:BD86"/>
    <mergeCell ref="BE84:BE86"/>
    <mergeCell ref="AT84:AT86"/>
    <mergeCell ref="AU84:AU86"/>
    <mergeCell ref="AV84:AV86"/>
    <mergeCell ref="AW84:AW86"/>
    <mergeCell ref="AX84:AX86"/>
    <mergeCell ref="AY84:AY86"/>
    <mergeCell ref="Y84:Y86"/>
    <mergeCell ref="Z84:Z86"/>
    <mergeCell ref="AA84:AA86"/>
    <mergeCell ref="AQ84:AQ86"/>
    <mergeCell ref="AU87:AU88"/>
    <mergeCell ref="AV87:AV88"/>
    <mergeCell ref="V87:V88"/>
    <mergeCell ref="W87:W88"/>
    <mergeCell ref="X87:X88"/>
    <mergeCell ref="Y87:Y88"/>
    <mergeCell ref="Z87:Z88"/>
    <mergeCell ref="AA87:AA88"/>
    <mergeCell ref="P87:P88"/>
    <mergeCell ref="Q87:Q88"/>
    <mergeCell ref="R87:R88"/>
    <mergeCell ref="S87:S88"/>
    <mergeCell ref="T87:T88"/>
    <mergeCell ref="U87:U88"/>
    <mergeCell ref="J87:J88"/>
    <mergeCell ref="K87:K88"/>
    <mergeCell ref="L87:L88"/>
    <mergeCell ref="M87:M88"/>
    <mergeCell ref="N87:N88"/>
    <mergeCell ref="O87:O88"/>
    <mergeCell ref="BO87:BO88"/>
    <mergeCell ref="D89:D90"/>
    <mergeCell ref="E89:E90"/>
    <mergeCell ref="F89:F90"/>
    <mergeCell ref="G89:G90"/>
    <mergeCell ref="H89:H90"/>
    <mergeCell ref="I89:I90"/>
    <mergeCell ref="J89:J90"/>
    <mergeCell ref="K89:K90"/>
    <mergeCell ref="L89:L90"/>
    <mergeCell ref="BI87:BI88"/>
    <mergeCell ref="BJ87:BJ88"/>
    <mergeCell ref="BK87:BK88"/>
    <mergeCell ref="BL87:BL88"/>
    <mergeCell ref="BM87:BM88"/>
    <mergeCell ref="BN87:BN88"/>
    <mergeCell ref="BC87:BC88"/>
    <mergeCell ref="BD87:BD88"/>
    <mergeCell ref="BE87:BE88"/>
    <mergeCell ref="BF87:BF88"/>
    <mergeCell ref="BG87:BG88"/>
    <mergeCell ref="BH87:BH88"/>
    <mergeCell ref="AW87:AW88"/>
    <mergeCell ref="AX87:AX88"/>
    <mergeCell ref="AY87:AY88"/>
    <mergeCell ref="AZ87:AZ88"/>
    <mergeCell ref="BA87:BA88"/>
    <mergeCell ref="BB87:BB88"/>
    <mergeCell ref="AQ87:AQ88"/>
    <mergeCell ref="AR87:AR88"/>
    <mergeCell ref="AS87:AS88"/>
    <mergeCell ref="AT87:AT88"/>
    <mergeCell ref="AX89:AX90"/>
    <mergeCell ref="AY89:AY90"/>
    <mergeCell ref="Y89:Y90"/>
    <mergeCell ref="Z89:Z90"/>
    <mergeCell ref="AA89:AA90"/>
    <mergeCell ref="AQ89:AQ90"/>
    <mergeCell ref="AR89:AR90"/>
    <mergeCell ref="AS89:AS90"/>
    <mergeCell ref="S89:S90"/>
    <mergeCell ref="T89:T90"/>
    <mergeCell ref="U89:U90"/>
    <mergeCell ref="V89:V90"/>
    <mergeCell ref="W89:W90"/>
    <mergeCell ref="X89:X90"/>
    <mergeCell ref="M89:M90"/>
    <mergeCell ref="N89:N90"/>
    <mergeCell ref="O89:O90"/>
    <mergeCell ref="P89:P90"/>
    <mergeCell ref="Q89:Q90"/>
    <mergeCell ref="R89:R90"/>
    <mergeCell ref="J91:J94"/>
    <mergeCell ref="K91:K94"/>
    <mergeCell ref="L91:L94"/>
    <mergeCell ref="M91:M94"/>
    <mergeCell ref="N91:N94"/>
    <mergeCell ref="O91:O94"/>
    <mergeCell ref="BL89:BL90"/>
    <mergeCell ref="BM89:BM90"/>
    <mergeCell ref="BN89:BN90"/>
    <mergeCell ref="BO89:BO90"/>
    <mergeCell ref="D91:D94"/>
    <mergeCell ref="E91:E94"/>
    <mergeCell ref="F91:F94"/>
    <mergeCell ref="G91:G94"/>
    <mergeCell ref="H91:H94"/>
    <mergeCell ref="I91:I94"/>
    <mergeCell ref="BF89:BF90"/>
    <mergeCell ref="BG89:BG90"/>
    <mergeCell ref="BH89:BH90"/>
    <mergeCell ref="BI89:BI90"/>
    <mergeCell ref="BJ89:BJ90"/>
    <mergeCell ref="BK89:BK90"/>
    <mergeCell ref="AZ89:AZ90"/>
    <mergeCell ref="BA89:BA90"/>
    <mergeCell ref="BB89:BB90"/>
    <mergeCell ref="BC89:BC90"/>
    <mergeCell ref="BD89:BD90"/>
    <mergeCell ref="BE89:BE90"/>
    <mergeCell ref="AT89:AT90"/>
    <mergeCell ref="AU89:AU90"/>
    <mergeCell ref="AV89:AV90"/>
    <mergeCell ref="AW89:AW90"/>
    <mergeCell ref="BA91:BA94"/>
    <mergeCell ref="BB91:BB94"/>
    <mergeCell ref="AQ91:AQ94"/>
    <mergeCell ref="AR91:AR94"/>
    <mergeCell ref="AS91:AS94"/>
    <mergeCell ref="AT91:AT94"/>
    <mergeCell ref="AU91:AU94"/>
    <mergeCell ref="AV91:AV94"/>
    <mergeCell ref="V91:V94"/>
    <mergeCell ref="W91:W94"/>
    <mergeCell ref="X91:X94"/>
    <mergeCell ref="Y91:Y94"/>
    <mergeCell ref="Z91:Z94"/>
    <mergeCell ref="AA91:AA94"/>
    <mergeCell ref="P91:P94"/>
    <mergeCell ref="Q91:Q94"/>
    <mergeCell ref="R91:R94"/>
    <mergeCell ref="S91:S94"/>
    <mergeCell ref="T91:T94"/>
    <mergeCell ref="U91:U94"/>
    <mergeCell ref="M95:M98"/>
    <mergeCell ref="N95:N98"/>
    <mergeCell ref="O95:O98"/>
    <mergeCell ref="P95:P98"/>
    <mergeCell ref="Q95:Q98"/>
    <mergeCell ref="R95:R98"/>
    <mergeCell ref="BO91:BO94"/>
    <mergeCell ref="D95:D98"/>
    <mergeCell ref="E95:E98"/>
    <mergeCell ref="F95:F98"/>
    <mergeCell ref="G95:G98"/>
    <mergeCell ref="H95:H98"/>
    <mergeCell ref="I95:I98"/>
    <mergeCell ref="J95:J98"/>
    <mergeCell ref="K95:K98"/>
    <mergeCell ref="L95:L98"/>
    <mergeCell ref="BI91:BI94"/>
    <mergeCell ref="BJ91:BJ94"/>
    <mergeCell ref="BK91:BK94"/>
    <mergeCell ref="BL91:BL94"/>
    <mergeCell ref="BM91:BM94"/>
    <mergeCell ref="BN91:BN94"/>
    <mergeCell ref="BC91:BC94"/>
    <mergeCell ref="BD91:BD94"/>
    <mergeCell ref="BE91:BE94"/>
    <mergeCell ref="BF91:BF94"/>
    <mergeCell ref="BG91:BG94"/>
    <mergeCell ref="BH91:BH94"/>
    <mergeCell ref="AW91:AW94"/>
    <mergeCell ref="AX91:AX94"/>
    <mergeCell ref="AY91:AY94"/>
    <mergeCell ref="AZ91:AZ94"/>
    <mergeCell ref="BD95:BD98"/>
    <mergeCell ref="BE95:BE98"/>
    <mergeCell ref="AT95:AT98"/>
    <mergeCell ref="AU95:AU98"/>
    <mergeCell ref="AV95:AV98"/>
    <mergeCell ref="AW95:AW98"/>
    <mergeCell ref="AX95:AX98"/>
    <mergeCell ref="AY95:AY98"/>
    <mergeCell ref="Y95:Y98"/>
    <mergeCell ref="Z95:Z98"/>
    <mergeCell ref="AA95:AA98"/>
    <mergeCell ref="AQ95:AQ98"/>
    <mergeCell ref="AR95:AR98"/>
    <mergeCell ref="AS95:AS98"/>
    <mergeCell ref="S95:S98"/>
    <mergeCell ref="T95:T98"/>
    <mergeCell ref="U95:U98"/>
    <mergeCell ref="V95:V98"/>
    <mergeCell ref="W95:W98"/>
    <mergeCell ref="X95:X98"/>
    <mergeCell ref="P99:P100"/>
    <mergeCell ref="Q99:Q100"/>
    <mergeCell ref="R99:R100"/>
    <mergeCell ref="S99:S100"/>
    <mergeCell ref="T99:T100"/>
    <mergeCell ref="U99:U100"/>
    <mergeCell ref="J99:J100"/>
    <mergeCell ref="K99:K100"/>
    <mergeCell ref="L99:L100"/>
    <mergeCell ref="M99:M100"/>
    <mergeCell ref="N99:N100"/>
    <mergeCell ref="O99:O100"/>
    <mergeCell ref="BL95:BL98"/>
    <mergeCell ref="BM95:BM98"/>
    <mergeCell ref="BN95:BN98"/>
    <mergeCell ref="BO95:BO98"/>
    <mergeCell ref="D99:D100"/>
    <mergeCell ref="E99:E100"/>
    <mergeCell ref="F99:F100"/>
    <mergeCell ref="G99:G100"/>
    <mergeCell ref="H99:H100"/>
    <mergeCell ref="I99:I100"/>
    <mergeCell ref="BF95:BF98"/>
    <mergeCell ref="BG95:BG98"/>
    <mergeCell ref="BH95:BH98"/>
    <mergeCell ref="BI95:BI98"/>
    <mergeCell ref="BJ95:BJ98"/>
    <mergeCell ref="BK95:BK98"/>
    <mergeCell ref="AZ95:AZ98"/>
    <mergeCell ref="BA95:BA98"/>
    <mergeCell ref="BB95:BB98"/>
    <mergeCell ref="BC95:BC98"/>
    <mergeCell ref="BE99:BE100"/>
    <mergeCell ref="BF99:BF100"/>
    <mergeCell ref="BG99:BG100"/>
    <mergeCell ref="BH99:BH100"/>
    <mergeCell ref="AW99:AW100"/>
    <mergeCell ref="AX99:AX100"/>
    <mergeCell ref="AY99:AY100"/>
    <mergeCell ref="AZ99:AZ100"/>
    <mergeCell ref="BA99:BA100"/>
    <mergeCell ref="BB99:BB100"/>
    <mergeCell ref="AQ99:AQ100"/>
    <mergeCell ref="AR99:AR100"/>
    <mergeCell ref="AS99:AS100"/>
    <mergeCell ref="AT99:AT100"/>
    <mergeCell ref="AU99:AU100"/>
    <mergeCell ref="AV99:AV100"/>
    <mergeCell ref="V99:V100"/>
    <mergeCell ref="W99:W100"/>
    <mergeCell ref="X99:X100"/>
    <mergeCell ref="Y99:Y100"/>
    <mergeCell ref="Z99:Z100"/>
    <mergeCell ref="AA99:AA100"/>
    <mergeCell ref="AR101:AR102"/>
    <mergeCell ref="AS101:AS102"/>
    <mergeCell ref="S101:S102"/>
    <mergeCell ref="T101:T102"/>
    <mergeCell ref="U101:U102"/>
    <mergeCell ref="V101:V102"/>
    <mergeCell ref="W101:W102"/>
    <mergeCell ref="X101:X102"/>
    <mergeCell ref="M101:M102"/>
    <mergeCell ref="N101:N102"/>
    <mergeCell ref="O101:O102"/>
    <mergeCell ref="P101:P102"/>
    <mergeCell ref="Q101:Q102"/>
    <mergeCell ref="R101:R102"/>
    <mergeCell ref="BO99:BO100"/>
    <mergeCell ref="D101:D102"/>
    <mergeCell ref="E101:E102"/>
    <mergeCell ref="F101:F102"/>
    <mergeCell ref="G101:G102"/>
    <mergeCell ref="H101:H102"/>
    <mergeCell ref="I101:I102"/>
    <mergeCell ref="J101:J102"/>
    <mergeCell ref="K101:K102"/>
    <mergeCell ref="L101:L102"/>
    <mergeCell ref="BI99:BI100"/>
    <mergeCell ref="BJ99:BJ100"/>
    <mergeCell ref="BK99:BK100"/>
    <mergeCell ref="BL99:BL100"/>
    <mergeCell ref="BM99:BM100"/>
    <mergeCell ref="BN99:BN100"/>
    <mergeCell ref="BC99:BC100"/>
    <mergeCell ref="BD99:BD100"/>
    <mergeCell ref="BL101:BL102"/>
    <mergeCell ref="BM101:BM102"/>
    <mergeCell ref="BN101:BN102"/>
    <mergeCell ref="BO101:BO102"/>
    <mergeCell ref="A103:A144"/>
    <mergeCell ref="B103:B144"/>
    <mergeCell ref="C103:C144"/>
    <mergeCell ref="D103:D105"/>
    <mergeCell ref="E103:E105"/>
    <mergeCell ref="F103:F105"/>
    <mergeCell ref="BF101:BF102"/>
    <mergeCell ref="BG101:BG102"/>
    <mergeCell ref="BH101:BH102"/>
    <mergeCell ref="BI101:BI102"/>
    <mergeCell ref="BJ101:BJ102"/>
    <mergeCell ref="BK101:BK102"/>
    <mergeCell ref="AZ101:AZ102"/>
    <mergeCell ref="BA101:BA102"/>
    <mergeCell ref="BB101:BB102"/>
    <mergeCell ref="BC101:BC102"/>
    <mergeCell ref="BD101:BD102"/>
    <mergeCell ref="BE101:BE102"/>
    <mergeCell ref="AT101:AT102"/>
    <mergeCell ref="AU101:AU102"/>
    <mergeCell ref="AV101:AV102"/>
    <mergeCell ref="AW101:AW102"/>
    <mergeCell ref="AX101:AX102"/>
    <mergeCell ref="AY101:AY102"/>
    <mergeCell ref="Y101:Y102"/>
    <mergeCell ref="Z101:Z102"/>
    <mergeCell ref="AA101:AA102"/>
    <mergeCell ref="AQ101:AQ102"/>
    <mergeCell ref="AR103:AR105"/>
    <mergeCell ref="AS103:AS105"/>
    <mergeCell ref="S103:S105"/>
    <mergeCell ref="T103:T105"/>
    <mergeCell ref="U103:U105"/>
    <mergeCell ref="V103:V105"/>
    <mergeCell ref="W103:W105"/>
    <mergeCell ref="X103:X105"/>
    <mergeCell ref="M103:M105"/>
    <mergeCell ref="N103:N105"/>
    <mergeCell ref="O103:O105"/>
    <mergeCell ref="P103:P105"/>
    <mergeCell ref="Q103:Q105"/>
    <mergeCell ref="R103:R105"/>
    <mergeCell ref="G103:G105"/>
    <mergeCell ref="H103:H105"/>
    <mergeCell ref="I103:I105"/>
    <mergeCell ref="J103:J105"/>
    <mergeCell ref="K103:K105"/>
    <mergeCell ref="L103:L105"/>
    <mergeCell ref="BL103:BL105"/>
    <mergeCell ref="BM103:BM105"/>
    <mergeCell ref="BN103:BN105"/>
    <mergeCell ref="BO103:BO105"/>
    <mergeCell ref="D106:D108"/>
    <mergeCell ref="E106:E108"/>
    <mergeCell ref="F106:F108"/>
    <mergeCell ref="G106:G108"/>
    <mergeCell ref="H106:H108"/>
    <mergeCell ref="I106:I108"/>
    <mergeCell ref="BF103:BF105"/>
    <mergeCell ref="BG103:BG105"/>
    <mergeCell ref="BH103:BH105"/>
    <mergeCell ref="BI103:BI105"/>
    <mergeCell ref="BJ103:BJ105"/>
    <mergeCell ref="BK103:BK105"/>
    <mergeCell ref="AZ103:AZ105"/>
    <mergeCell ref="BA103:BA105"/>
    <mergeCell ref="BB103:BB105"/>
    <mergeCell ref="BC103:BC105"/>
    <mergeCell ref="BD103:BD105"/>
    <mergeCell ref="BE103:BE105"/>
    <mergeCell ref="AT103:AT105"/>
    <mergeCell ref="AU103:AU105"/>
    <mergeCell ref="AV103:AV105"/>
    <mergeCell ref="AW103:AW105"/>
    <mergeCell ref="AX103:AX105"/>
    <mergeCell ref="AY103:AY105"/>
    <mergeCell ref="Y103:Y105"/>
    <mergeCell ref="Z103:Z105"/>
    <mergeCell ref="AA103:AA105"/>
    <mergeCell ref="AQ103:AQ105"/>
    <mergeCell ref="AU106:AU108"/>
    <mergeCell ref="AV106:AV108"/>
    <mergeCell ref="V106:V108"/>
    <mergeCell ref="W106:W108"/>
    <mergeCell ref="X106:X108"/>
    <mergeCell ref="Y106:Y108"/>
    <mergeCell ref="Z106:Z108"/>
    <mergeCell ref="AA106:AA108"/>
    <mergeCell ref="P106:P108"/>
    <mergeCell ref="Q106:Q108"/>
    <mergeCell ref="R106:R108"/>
    <mergeCell ref="S106:S108"/>
    <mergeCell ref="T106:T108"/>
    <mergeCell ref="U106:U108"/>
    <mergeCell ref="J106:J108"/>
    <mergeCell ref="K106:K108"/>
    <mergeCell ref="L106:L108"/>
    <mergeCell ref="M106:M108"/>
    <mergeCell ref="N106:N108"/>
    <mergeCell ref="O106:O108"/>
    <mergeCell ref="BO106:BO108"/>
    <mergeCell ref="D109:D110"/>
    <mergeCell ref="E109:E110"/>
    <mergeCell ref="F109:F110"/>
    <mergeCell ref="G109:G110"/>
    <mergeCell ref="H109:H110"/>
    <mergeCell ref="I109:I110"/>
    <mergeCell ref="J109:J110"/>
    <mergeCell ref="K109:K110"/>
    <mergeCell ref="L109:L110"/>
    <mergeCell ref="BI106:BI108"/>
    <mergeCell ref="BJ106:BJ108"/>
    <mergeCell ref="BK106:BK108"/>
    <mergeCell ref="BL106:BL108"/>
    <mergeCell ref="BM106:BM108"/>
    <mergeCell ref="BN106:BN108"/>
    <mergeCell ref="BC106:BC108"/>
    <mergeCell ref="BD106:BD108"/>
    <mergeCell ref="BE106:BE108"/>
    <mergeCell ref="BF106:BF108"/>
    <mergeCell ref="BG106:BG108"/>
    <mergeCell ref="BH106:BH108"/>
    <mergeCell ref="AW106:AW108"/>
    <mergeCell ref="AX106:AX108"/>
    <mergeCell ref="AY106:AY108"/>
    <mergeCell ref="AZ106:AZ108"/>
    <mergeCell ref="BA106:BA108"/>
    <mergeCell ref="BB106:BB108"/>
    <mergeCell ref="AQ106:AQ108"/>
    <mergeCell ref="AR106:AR108"/>
    <mergeCell ref="AS106:AS108"/>
    <mergeCell ref="AT106:AT108"/>
    <mergeCell ref="AX109:AX110"/>
    <mergeCell ref="AY109:AY110"/>
    <mergeCell ref="Y109:Y110"/>
    <mergeCell ref="Z109:Z110"/>
    <mergeCell ref="AA109:AA110"/>
    <mergeCell ref="AQ109:AQ110"/>
    <mergeCell ref="AR109:AR110"/>
    <mergeCell ref="AS109:AS110"/>
    <mergeCell ref="S109:S110"/>
    <mergeCell ref="T109:T110"/>
    <mergeCell ref="U109:U110"/>
    <mergeCell ref="V109:V110"/>
    <mergeCell ref="W109:W110"/>
    <mergeCell ref="X109:X110"/>
    <mergeCell ref="M109:M110"/>
    <mergeCell ref="N109:N110"/>
    <mergeCell ref="O109:O110"/>
    <mergeCell ref="P109:P110"/>
    <mergeCell ref="Q109:Q110"/>
    <mergeCell ref="R109:R110"/>
    <mergeCell ref="J111:J113"/>
    <mergeCell ref="K111:K113"/>
    <mergeCell ref="L111:L113"/>
    <mergeCell ref="M111:M113"/>
    <mergeCell ref="N111:N113"/>
    <mergeCell ref="O111:O113"/>
    <mergeCell ref="BL109:BL110"/>
    <mergeCell ref="BM109:BM110"/>
    <mergeCell ref="BN109:BN110"/>
    <mergeCell ref="BO109:BO110"/>
    <mergeCell ref="D111:D113"/>
    <mergeCell ref="E111:E113"/>
    <mergeCell ref="F111:F113"/>
    <mergeCell ref="G111:G113"/>
    <mergeCell ref="H111:H113"/>
    <mergeCell ref="I111:I113"/>
    <mergeCell ref="BF109:BF110"/>
    <mergeCell ref="BG109:BG110"/>
    <mergeCell ref="BH109:BH110"/>
    <mergeCell ref="BI109:BI110"/>
    <mergeCell ref="BJ109:BJ110"/>
    <mergeCell ref="BK109:BK110"/>
    <mergeCell ref="AZ109:AZ110"/>
    <mergeCell ref="BA109:BA110"/>
    <mergeCell ref="BB109:BB110"/>
    <mergeCell ref="BC109:BC110"/>
    <mergeCell ref="BD109:BD110"/>
    <mergeCell ref="BE109:BE110"/>
    <mergeCell ref="AT109:AT110"/>
    <mergeCell ref="AU109:AU110"/>
    <mergeCell ref="AV109:AV110"/>
    <mergeCell ref="AW109:AW110"/>
    <mergeCell ref="BA111:BA113"/>
    <mergeCell ref="BB111:BB113"/>
    <mergeCell ref="AQ111:AQ113"/>
    <mergeCell ref="AR111:AR113"/>
    <mergeCell ref="AS111:AS113"/>
    <mergeCell ref="AT111:AT113"/>
    <mergeCell ref="AU111:AU113"/>
    <mergeCell ref="AV111:AV113"/>
    <mergeCell ref="V111:V113"/>
    <mergeCell ref="W111:W113"/>
    <mergeCell ref="X111:X113"/>
    <mergeCell ref="Y111:Y113"/>
    <mergeCell ref="Z111:Z113"/>
    <mergeCell ref="AA111:AA113"/>
    <mergeCell ref="P111:P113"/>
    <mergeCell ref="Q111:Q113"/>
    <mergeCell ref="R111:R113"/>
    <mergeCell ref="S111:S113"/>
    <mergeCell ref="T111:T113"/>
    <mergeCell ref="U111:U113"/>
    <mergeCell ref="M114:M119"/>
    <mergeCell ref="N114:N119"/>
    <mergeCell ref="O114:O119"/>
    <mergeCell ref="P114:P119"/>
    <mergeCell ref="Q114:Q119"/>
    <mergeCell ref="R114:R119"/>
    <mergeCell ref="BO111:BO113"/>
    <mergeCell ref="D114:D119"/>
    <mergeCell ref="E114:E119"/>
    <mergeCell ref="F114:F119"/>
    <mergeCell ref="G114:G119"/>
    <mergeCell ref="H114:H119"/>
    <mergeCell ref="I114:I119"/>
    <mergeCell ref="J114:J119"/>
    <mergeCell ref="K114:K119"/>
    <mergeCell ref="L114:L119"/>
    <mergeCell ref="BI111:BI113"/>
    <mergeCell ref="BJ111:BJ113"/>
    <mergeCell ref="BK111:BK113"/>
    <mergeCell ref="BL111:BL113"/>
    <mergeCell ref="BM111:BM113"/>
    <mergeCell ref="BN111:BN113"/>
    <mergeCell ref="BC111:BC113"/>
    <mergeCell ref="BD111:BD113"/>
    <mergeCell ref="BE111:BE113"/>
    <mergeCell ref="BF111:BF113"/>
    <mergeCell ref="BG111:BG113"/>
    <mergeCell ref="BH111:BH113"/>
    <mergeCell ref="AW111:AW113"/>
    <mergeCell ref="AX111:AX113"/>
    <mergeCell ref="AY111:AY113"/>
    <mergeCell ref="AZ111:AZ113"/>
    <mergeCell ref="BD114:BD119"/>
    <mergeCell ref="BE114:BE119"/>
    <mergeCell ref="AT114:AT119"/>
    <mergeCell ref="AU114:AU119"/>
    <mergeCell ref="AV114:AV119"/>
    <mergeCell ref="AW114:AW119"/>
    <mergeCell ref="AX114:AX119"/>
    <mergeCell ref="AY114:AY119"/>
    <mergeCell ref="Y114:Y119"/>
    <mergeCell ref="Z114:Z119"/>
    <mergeCell ref="AA114:AA119"/>
    <mergeCell ref="AQ114:AQ119"/>
    <mergeCell ref="AR114:AR119"/>
    <mergeCell ref="AS114:AS119"/>
    <mergeCell ref="S114:S119"/>
    <mergeCell ref="T114:T119"/>
    <mergeCell ref="U114:U119"/>
    <mergeCell ref="V114:V119"/>
    <mergeCell ref="W114:W119"/>
    <mergeCell ref="X114:X119"/>
    <mergeCell ref="P120:P123"/>
    <mergeCell ref="Q120:Q123"/>
    <mergeCell ref="R120:R123"/>
    <mergeCell ref="S120:S123"/>
    <mergeCell ref="T120:T123"/>
    <mergeCell ref="U120:U123"/>
    <mergeCell ref="J120:J123"/>
    <mergeCell ref="K120:K123"/>
    <mergeCell ref="L120:L123"/>
    <mergeCell ref="M120:M123"/>
    <mergeCell ref="N120:N123"/>
    <mergeCell ref="O120:O123"/>
    <mergeCell ref="BL114:BL119"/>
    <mergeCell ref="BM114:BM119"/>
    <mergeCell ref="BN114:BN119"/>
    <mergeCell ref="BO114:BO119"/>
    <mergeCell ref="D120:D123"/>
    <mergeCell ref="E120:E123"/>
    <mergeCell ref="F120:F123"/>
    <mergeCell ref="G120:G123"/>
    <mergeCell ref="H120:H123"/>
    <mergeCell ref="I120:I123"/>
    <mergeCell ref="BF114:BF119"/>
    <mergeCell ref="BG114:BG119"/>
    <mergeCell ref="BH114:BH119"/>
    <mergeCell ref="BI114:BI119"/>
    <mergeCell ref="BJ114:BJ119"/>
    <mergeCell ref="BK114:BK119"/>
    <mergeCell ref="AZ114:AZ119"/>
    <mergeCell ref="BA114:BA119"/>
    <mergeCell ref="BB114:BB119"/>
    <mergeCell ref="BC114:BC119"/>
    <mergeCell ref="BE120:BE123"/>
    <mergeCell ref="BF120:BF123"/>
    <mergeCell ref="BG120:BG123"/>
    <mergeCell ref="BH120:BH123"/>
    <mergeCell ref="AW120:AW123"/>
    <mergeCell ref="AX120:AX123"/>
    <mergeCell ref="AY120:AY123"/>
    <mergeCell ref="AZ120:AZ123"/>
    <mergeCell ref="BA120:BA123"/>
    <mergeCell ref="BB120:BB123"/>
    <mergeCell ref="AQ120:AQ123"/>
    <mergeCell ref="AR120:AR123"/>
    <mergeCell ref="AS120:AS123"/>
    <mergeCell ref="AT120:AT123"/>
    <mergeCell ref="AU120:AU123"/>
    <mergeCell ref="AV120:AV123"/>
    <mergeCell ref="V120:V123"/>
    <mergeCell ref="W120:W123"/>
    <mergeCell ref="X120:X123"/>
    <mergeCell ref="Y120:Y123"/>
    <mergeCell ref="Z120:Z123"/>
    <mergeCell ref="AA120:AA123"/>
    <mergeCell ref="AR124:AR126"/>
    <mergeCell ref="AS124:AS126"/>
    <mergeCell ref="S124:S126"/>
    <mergeCell ref="T124:T126"/>
    <mergeCell ref="U124:U126"/>
    <mergeCell ref="V124:V126"/>
    <mergeCell ref="W124:W126"/>
    <mergeCell ref="X124:X126"/>
    <mergeCell ref="M124:M126"/>
    <mergeCell ref="N124:N126"/>
    <mergeCell ref="O124:O126"/>
    <mergeCell ref="P124:P126"/>
    <mergeCell ref="Q124:Q126"/>
    <mergeCell ref="R124:R126"/>
    <mergeCell ref="BO120:BO123"/>
    <mergeCell ref="D124:D126"/>
    <mergeCell ref="E124:E126"/>
    <mergeCell ref="F124:F126"/>
    <mergeCell ref="G124:G126"/>
    <mergeCell ref="H124:H126"/>
    <mergeCell ref="I124:I126"/>
    <mergeCell ref="J124:J126"/>
    <mergeCell ref="K124:K126"/>
    <mergeCell ref="L124:L126"/>
    <mergeCell ref="BI120:BI123"/>
    <mergeCell ref="BJ120:BJ123"/>
    <mergeCell ref="BK120:BK123"/>
    <mergeCell ref="BL120:BL123"/>
    <mergeCell ref="BM120:BM123"/>
    <mergeCell ref="BN120:BN123"/>
    <mergeCell ref="BC120:BC123"/>
    <mergeCell ref="BD120:BD123"/>
    <mergeCell ref="BL124:BL126"/>
    <mergeCell ref="BM124:BM126"/>
    <mergeCell ref="BN124:BN126"/>
    <mergeCell ref="BO124:BO126"/>
    <mergeCell ref="D127:D130"/>
    <mergeCell ref="E127:E130"/>
    <mergeCell ref="F127:F130"/>
    <mergeCell ref="G127:G130"/>
    <mergeCell ref="H127:H130"/>
    <mergeCell ref="I127:I130"/>
    <mergeCell ref="BF124:BF126"/>
    <mergeCell ref="BG124:BG126"/>
    <mergeCell ref="BH124:BH126"/>
    <mergeCell ref="BI124:BI126"/>
    <mergeCell ref="BJ124:BJ126"/>
    <mergeCell ref="BK124:BK126"/>
    <mergeCell ref="AZ124:AZ126"/>
    <mergeCell ref="BA124:BA126"/>
    <mergeCell ref="BB124:BB126"/>
    <mergeCell ref="BC124:BC126"/>
    <mergeCell ref="BD124:BD126"/>
    <mergeCell ref="BE124:BE126"/>
    <mergeCell ref="AT124:AT126"/>
    <mergeCell ref="AU124:AU126"/>
    <mergeCell ref="AV124:AV126"/>
    <mergeCell ref="AW124:AW126"/>
    <mergeCell ref="AX124:AX126"/>
    <mergeCell ref="AY124:AY126"/>
    <mergeCell ref="Y124:Y126"/>
    <mergeCell ref="Z124:Z126"/>
    <mergeCell ref="AA124:AA126"/>
    <mergeCell ref="AQ124:AQ126"/>
    <mergeCell ref="AU127:AU130"/>
    <mergeCell ref="AV127:AV130"/>
    <mergeCell ref="V127:V130"/>
    <mergeCell ref="W127:W130"/>
    <mergeCell ref="X127:X130"/>
    <mergeCell ref="Y127:Y130"/>
    <mergeCell ref="Z127:Z130"/>
    <mergeCell ref="AA127:AA130"/>
    <mergeCell ref="P127:P130"/>
    <mergeCell ref="Q127:Q130"/>
    <mergeCell ref="R127:R130"/>
    <mergeCell ref="S127:S130"/>
    <mergeCell ref="T127:T130"/>
    <mergeCell ref="U127:U130"/>
    <mergeCell ref="J127:J130"/>
    <mergeCell ref="K127:K130"/>
    <mergeCell ref="L127:L130"/>
    <mergeCell ref="M127:M130"/>
    <mergeCell ref="N127:N130"/>
    <mergeCell ref="O127:O130"/>
    <mergeCell ref="BO127:BO130"/>
    <mergeCell ref="D131:D132"/>
    <mergeCell ref="E131:E132"/>
    <mergeCell ref="F131:F132"/>
    <mergeCell ref="G131:G132"/>
    <mergeCell ref="H131:H132"/>
    <mergeCell ref="I131:I132"/>
    <mergeCell ref="J131:J132"/>
    <mergeCell ref="K131:K132"/>
    <mergeCell ref="L131:L132"/>
    <mergeCell ref="BI127:BI130"/>
    <mergeCell ref="BJ127:BJ130"/>
    <mergeCell ref="BK127:BK130"/>
    <mergeCell ref="BL127:BL130"/>
    <mergeCell ref="BM127:BM130"/>
    <mergeCell ref="BN127:BN130"/>
    <mergeCell ref="BC127:BC130"/>
    <mergeCell ref="BD127:BD130"/>
    <mergeCell ref="BE127:BE130"/>
    <mergeCell ref="BF127:BF130"/>
    <mergeCell ref="BG127:BG130"/>
    <mergeCell ref="BH127:BH130"/>
    <mergeCell ref="AW127:AW130"/>
    <mergeCell ref="AX127:AX130"/>
    <mergeCell ref="AY127:AY130"/>
    <mergeCell ref="AZ127:AZ130"/>
    <mergeCell ref="BA127:BA130"/>
    <mergeCell ref="BB127:BB130"/>
    <mergeCell ref="AQ127:AQ130"/>
    <mergeCell ref="AR127:AR130"/>
    <mergeCell ref="AS127:AS130"/>
    <mergeCell ref="AT127:AT130"/>
    <mergeCell ref="AX131:AX132"/>
    <mergeCell ref="AY131:AY132"/>
    <mergeCell ref="Y131:Y132"/>
    <mergeCell ref="Z131:Z132"/>
    <mergeCell ref="AA131:AA132"/>
    <mergeCell ref="AQ131:AQ132"/>
    <mergeCell ref="AR131:AR132"/>
    <mergeCell ref="AS131:AS132"/>
    <mergeCell ref="S131:S132"/>
    <mergeCell ref="T131:T132"/>
    <mergeCell ref="U131:U132"/>
    <mergeCell ref="V131:V132"/>
    <mergeCell ref="W131:W132"/>
    <mergeCell ref="X131:X132"/>
    <mergeCell ref="M131:M132"/>
    <mergeCell ref="N131:N132"/>
    <mergeCell ref="O131:O132"/>
    <mergeCell ref="P131:P132"/>
    <mergeCell ref="Q131:Q132"/>
    <mergeCell ref="R131:R132"/>
    <mergeCell ref="J133:J134"/>
    <mergeCell ref="K133:K134"/>
    <mergeCell ref="L133:L134"/>
    <mergeCell ref="M133:M134"/>
    <mergeCell ref="N133:N134"/>
    <mergeCell ref="O133:O134"/>
    <mergeCell ref="BL131:BL132"/>
    <mergeCell ref="BM131:BM132"/>
    <mergeCell ref="BN131:BN132"/>
    <mergeCell ref="BO131:BO132"/>
    <mergeCell ref="D133:D134"/>
    <mergeCell ref="E133:E134"/>
    <mergeCell ref="F133:F134"/>
    <mergeCell ref="G133:G134"/>
    <mergeCell ref="H133:H134"/>
    <mergeCell ref="I133:I134"/>
    <mergeCell ref="BF131:BF132"/>
    <mergeCell ref="BG131:BG132"/>
    <mergeCell ref="BH131:BH132"/>
    <mergeCell ref="BI131:BI132"/>
    <mergeCell ref="BJ131:BJ132"/>
    <mergeCell ref="BK131:BK132"/>
    <mergeCell ref="AZ131:AZ132"/>
    <mergeCell ref="BA131:BA132"/>
    <mergeCell ref="BB131:BB132"/>
    <mergeCell ref="BC131:BC132"/>
    <mergeCell ref="BD131:BD132"/>
    <mergeCell ref="BE131:BE132"/>
    <mergeCell ref="AT131:AT132"/>
    <mergeCell ref="AU131:AU132"/>
    <mergeCell ref="AV131:AV132"/>
    <mergeCell ref="AW131:AW132"/>
    <mergeCell ref="BA133:BA134"/>
    <mergeCell ref="BB133:BB134"/>
    <mergeCell ref="AQ133:AQ134"/>
    <mergeCell ref="AR133:AR134"/>
    <mergeCell ref="AS133:AS134"/>
    <mergeCell ref="AT133:AT134"/>
    <mergeCell ref="AU133:AU134"/>
    <mergeCell ref="AV133:AV134"/>
    <mergeCell ref="V133:V134"/>
    <mergeCell ref="W133:W134"/>
    <mergeCell ref="X133:X134"/>
    <mergeCell ref="Y133:Y134"/>
    <mergeCell ref="Z133:Z134"/>
    <mergeCell ref="AA133:AA134"/>
    <mergeCell ref="P133:P134"/>
    <mergeCell ref="Q133:Q134"/>
    <mergeCell ref="R133:R134"/>
    <mergeCell ref="S133:S134"/>
    <mergeCell ref="T133:T134"/>
    <mergeCell ref="U133:U134"/>
    <mergeCell ref="M135:M136"/>
    <mergeCell ref="N135:N136"/>
    <mergeCell ref="O135:O136"/>
    <mergeCell ref="P135:P136"/>
    <mergeCell ref="Q135:Q136"/>
    <mergeCell ref="R135:R136"/>
    <mergeCell ref="BO133:BO134"/>
    <mergeCell ref="D135:D136"/>
    <mergeCell ref="E135:E136"/>
    <mergeCell ref="F135:F136"/>
    <mergeCell ref="G135:G136"/>
    <mergeCell ref="H135:H136"/>
    <mergeCell ref="I135:I136"/>
    <mergeCell ref="J135:J136"/>
    <mergeCell ref="K135:K136"/>
    <mergeCell ref="L135:L136"/>
    <mergeCell ref="BI133:BI134"/>
    <mergeCell ref="BJ133:BJ134"/>
    <mergeCell ref="BK133:BK134"/>
    <mergeCell ref="BL133:BL134"/>
    <mergeCell ref="BM133:BM134"/>
    <mergeCell ref="BN133:BN134"/>
    <mergeCell ref="BC133:BC134"/>
    <mergeCell ref="BD133:BD134"/>
    <mergeCell ref="BE133:BE134"/>
    <mergeCell ref="BF133:BF134"/>
    <mergeCell ref="BG133:BG134"/>
    <mergeCell ref="BH133:BH134"/>
    <mergeCell ref="AW133:AW134"/>
    <mergeCell ref="AX133:AX134"/>
    <mergeCell ref="AY133:AY134"/>
    <mergeCell ref="AZ133:AZ134"/>
    <mergeCell ref="BD135:BD136"/>
    <mergeCell ref="BE135:BE136"/>
    <mergeCell ref="AT135:AT136"/>
    <mergeCell ref="AU135:AU136"/>
    <mergeCell ref="AV135:AV136"/>
    <mergeCell ref="AW135:AW136"/>
    <mergeCell ref="AX135:AX136"/>
    <mergeCell ref="AY135:AY136"/>
    <mergeCell ref="Y135:Y136"/>
    <mergeCell ref="Z135:Z136"/>
    <mergeCell ref="AA135:AA136"/>
    <mergeCell ref="AQ135:AQ136"/>
    <mergeCell ref="AR135:AR136"/>
    <mergeCell ref="AS135:AS136"/>
    <mergeCell ref="S135:S136"/>
    <mergeCell ref="T135:T136"/>
    <mergeCell ref="U135:U136"/>
    <mergeCell ref="V135:V136"/>
    <mergeCell ref="W135:W136"/>
    <mergeCell ref="X135:X136"/>
    <mergeCell ref="P138:P139"/>
    <mergeCell ref="Q138:Q139"/>
    <mergeCell ref="R138:R139"/>
    <mergeCell ref="S138:S139"/>
    <mergeCell ref="T138:T139"/>
    <mergeCell ref="U138:U139"/>
    <mergeCell ref="J138:J139"/>
    <mergeCell ref="K138:K139"/>
    <mergeCell ref="L138:L139"/>
    <mergeCell ref="M138:M139"/>
    <mergeCell ref="N138:N139"/>
    <mergeCell ref="O138:O139"/>
    <mergeCell ref="BL135:BL136"/>
    <mergeCell ref="BM135:BM136"/>
    <mergeCell ref="BN135:BN136"/>
    <mergeCell ref="BO135:BO136"/>
    <mergeCell ref="D138:D139"/>
    <mergeCell ref="E138:E139"/>
    <mergeCell ref="F138:F139"/>
    <mergeCell ref="G138:G139"/>
    <mergeCell ref="H138:H139"/>
    <mergeCell ref="I138:I139"/>
    <mergeCell ref="BF135:BF136"/>
    <mergeCell ref="BG135:BG136"/>
    <mergeCell ref="BH135:BH136"/>
    <mergeCell ref="BI135:BI136"/>
    <mergeCell ref="BJ135:BJ136"/>
    <mergeCell ref="BK135:BK136"/>
    <mergeCell ref="AZ135:AZ136"/>
    <mergeCell ref="BA135:BA136"/>
    <mergeCell ref="BB135:BB136"/>
    <mergeCell ref="BC135:BC136"/>
    <mergeCell ref="BE138:BE139"/>
    <mergeCell ref="BF138:BF139"/>
    <mergeCell ref="BG138:BG139"/>
    <mergeCell ref="BH138:BH139"/>
    <mergeCell ref="AW138:AW139"/>
    <mergeCell ref="AX138:AX139"/>
    <mergeCell ref="AY138:AY139"/>
    <mergeCell ref="AZ138:AZ139"/>
    <mergeCell ref="BA138:BA139"/>
    <mergeCell ref="BB138:BB139"/>
    <mergeCell ref="AQ138:AQ139"/>
    <mergeCell ref="AR138:AR139"/>
    <mergeCell ref="AS138:AS139"/>
    <mergeCell ref="AT138:AT139"/>
    <mergeCell ref="AU138:AU139"/>
    <mergeCell ref="AV138:AV139"/>
    <mergeCell ref="V138:V139"/>
    <mergeCell ref="W138:W139"/>
    <mergeCell ref="X138:X139"/>
    <mergeCell ref="Y138:Y139"/>
    <mergeCell ref="Z138:Z139"/>
    <mergeCell ref="AA138:AA139"/>
    <mergeCell ref="AR140:AR144"/>
    <mergeCell ref="AS140:AS144"/>
    <mergeCell ref="S140:S144"/>
    <mergeCell ref="T140:T144"/>
    <mergeCell ref="U140:U144"/>
    <mergeCell ref="V140:V144"/>
    <mergeCell ref="W140:W144"/>
    <mergeCell ref="X140:X144"/>
    <mergeCell ref="M140:M144"/>
    <mergeCell ref="N140:N144"/>
    <mergeCell ref="O140:O144"/>
    <mergeCell ref="P140:P144"/>
    <mergeCell ref="Q140:Q144"/>
    <mergeCell ref="R140:R144"/>
    <mergeCell ref="BO138:BO139"/>
    <mergeCell ref="D140:D144"/>
    <mergeCell ref="E140:E144"/>
    <mergeCell ref="F140:F144"/>
    <mergeCell ref="G140:G144"/>
    <mergeCell ref="H140:H144"/>
    <mergeCell ref="I140:I144"/>
    <mergeCell ref="J140:J144"/>
    <mergeCell ref="K140:K144"/>
    <mergeCell ref="L140:L144"/>
    <mergeCell ref="BI138:BI139"/>
    <mergeCell ref="BJ138:BJ139"/>
    <mergeCell ref="BK138:BK139"/>
    <mergeCell ref="BL138:BL139"/>
    <mergeCell ref="BM138:BM139"/>
    <mergeCell ref="BN138:BN139"/>
    <mergeCell ref="BC138:BC139"/>
    <mergeCell ref="BD138:BD139"/>
    <mergeCell ref="BL140:BL144"/>
    <mergeCell ref="BM140:BM144"/>
    <mergeCell ref="BN140:BN144"/>
    <mergeCell ref="BO140:BO144"/>
    <mergeCell ref="A145:A179"/>
    <mergeCell ref="B145:B179"/>
    <mergeCell ref="C145:C179"/>
    <mergeCell ref="D145:D150"/>
    <mergeCell ref="E145:E150"/>
    <mergeCell ref="F145:F150"/>
    <mergeCell ref="BF140:BF144"/>
    <mergeCell ref="BG140:BG144"/>
    <mergeCell ref="BH140:BH144"/>
    <mergeCell ref="BI140:BI144"/>
    <mergeCell ref="BJ140:BJ144"/>
    <mergeCell ref="BK140:BK144"/>
    <mergeCell ref="AZ140:AZ144"/>
    <mergeCell ref="BA140:BA144"/>
    <mergeCell ref="BB140:BB144"/>
    <mergeCell ref="BC140:BC144"/>
    <mergeCell ref="BD140:BD144"/>
    <mergeCell ref="BE140:BE144"/>
    <mergeCell ref="AT140:AT144"/>
    <mergeCell ref="AU140:AU144"/>
    <mergeCell ref="AV140:AV144"/>
    <mergeCell ref="AW140:AW144"/>
    <mergeCell ref="AX140:AX144"/>
    <mergeCell ref="AY140:AY144"/>
    <mergeCell ref="Y140:Y144"/>
    <mergeCell ref="Z140:Z144"/>
    <mergeCell ref="AA140:AA144"/>
    <mergeCell ref="AQ140:AQ144"/>
    <mergeCell ref="AR145:AR150"/>
    <mergeCell ref="AS145:AS150"/>
    <mergeCell ref="S145:S150"/>
    <mergeCell ref="T145:T150"/>
    <mergeCell ref="U145:U150"/>
    <mergeCell ref="V145:V150"/>
    <mergeCell ref="W145:W150"/>
    <mergeCell ref="X145:X150"/>
    <mergeCell ref="M145:M150"/>
    <mergeCell ref="N145:N150"/>
    <mergeCell ref="O145:O150"/>
    <mergeCell ref="P145:P150"/>
    <mergeCell ref="Q145:Q150"/>
    <mergeCell ref="R145:R150"/>
    <mergeCell ref="G145:G150"/>
    <mergeCell ref="H145:H150"/>
    <mergeCell ref="I145:I150"/>
    <mergeCell ref="J145:J150"/>
    <mergeCell ref="K145:K150"/>
    <mergeCell ref="L145:L150"/>
    <mergeCell ref="BL145:BL150"/>
    <mergeCell ref="BM145:BM150"/>
    <mergeCell ref="BN145:BN150"/>
    <mergeCell ref="BO145:BO150"/>
    <mergeCell ref="D151:D156"/>
    <mergeCell ref="E151:E156"/>
    <mergeCell ref="F151:F156"/>
    <mergeCell ref="G151:G156"/>
    <mergeCell ref="H151:H156"/>
    <mergeCell ref="I151:I156"/>
    <mergeCell ref="BF145:BF150"/>
    <mergeCell ref="BG145:BG150"/>
    <mergeCell ref="BH145:BH150"/>
    <mergeCell ref="BI145:BI150"/>
    <mergeCell ref="BJ145:BJ150"/>
    <mergeCell ref="BK145:BK150"/>
    <mergeCell ref="AZ145:AZ150"/>
    <mergeCell ref="BA145:BA150"/>
    <mergeCell ref="BB145:BB150"/>
    <mergeCell ref="BC145:BC150"/>
    <mergeCell ref="BD145:BD150"/>
    <mergeCell ref="BE145:BE150"/>
    <mergeCell ref="AT145:AT150"/>
    <mergeCell ref="AU145:AU150"/>
    <mergeCell ref="AV145:AV150"/>
    <mergeCell ref="AW145:AW150"/>
    <mergeCell ref="AX145:AX150"/>
    <mergeCell ref="AY145:AY150"/>
    <mergeCell ref="Y145:Y150"/>
    <mergeCell ref="Z145:Z150"/>
    <mergeCell ref="AA145:AA150"/>
    <mergeCell ref="AQ145:AQ150"/>
    <mergeCell ref="AU151:AU156"/>
    <mergeCell ref="AV151:AV156"/>
    <mergeCell ref="V151:V156"/>
    <mergeCell ref="W151:W156"/>
    <mergeCell ref="X151:X156"/>
    <mergeCell ref="Y151:Y156"/>
    <mergeCell ref="Z151:Z156"/>
    <mergeCell ref="AA151:AA156"/>
    <mergeCell ref="P151:P156"/>
    <mergeCell ref="Q151:Q156"/>
    <mergeCell ref="R151:R156"/>
    <mergeCell ref="S151:S156"/>
    <mergeCell ref="T151:T156"/>
    <mergeCell ref="U151:U156"/>
    <mergeCell ref="J151:J156"/>
    <mergeCell ref="K151:K156"/>
    <mergeCell ref="L151:L156"/>
    <mergeCell ref="M151:M156"/>
    <mergeCell ref="N151:N156"/>
    <mergeCell ref="O151:O156"/>
    <mergeCell ref="BO151:BO156"/>
    <mergeCell ref="D157:D158"/>
    <mergeCell ref="E157:E158"/>
    <mergeCell ref="F157:F158"/>
    <mergeCell ref="G157:G158"/>
    <mergeCell ref="H157:H158"/>
    <mergeCell ref="I157:I158"/>
    <mergeCell ref="J157:J158"/>
    <mergeCell ref="K157:K158"/>
    <mergeCell ref="L157:L158"/>
    <mergeCell ref="BI151:BI156"/>
    <mergeCell ref="BJ151:BJ156"/>
    <mergeCell ref="BK151:BK156"/>
    <mergeCell ref="BL151:BL156"/>
    <mergeCell ref="BM151:BM156"/>
    <mergeCell ref="BN151:BN156"/>
    <mergeCell ref="BC151:BC156"/>
    <mergeCell ref="BD151:BD156"/>
    <mergeCell ref="BE151:BE156"/>
    <mergeCell ref="BF151:BF156"/>
    <mergeCell ref="BG151:BG156"/>
    <mergeCell ref="BH151:BH156"/>
    <mergeCell ref="AW151:AW156"/>
    <mergeCell ref="AX151:AX156"/>
    <mergeCell ref="AY151:AY156"/>
    <mergeCell ref="AZ151:AZ156"/>
    <mergeCell ref="BA151:BA156"/>
    <mergeCell ref="BB151:BB156"/>
    <mergeCell ref="AQ151:AQ156"/>
    <mergeCell ref="AR151:AR156"/>
    <mergeCell ref="AS151:AS156"/>
    <mergeCell ref="AT151:AT156"/>
    <mergeCell ref="AX157:AX158"/>
    <mergeCell ref="AY157:AY158"/>
    <mergeCell ref="Y157:Y158"/>
    <mergeCell ref="Z157:Z158"/>
    <mergeCell ref="AA157:AA158"/>
    <mergeCell ref="AQ157:AQ158"/>
    <mergeCell ref="AR157:AR158"/>
    <mergeCell ref="AS157:AS158"/>
    <mergeCell ref="S157:S158"/>
    <mergeCell ref="T157:T158"/>
    <mergeCell ref="U157:U158"/>
    <mergeCell ref="V157:V158"/>
    <mergeCell ref="W157:W158"/>
    <mergeCell ref="X157:X158"/>
    <mergeCell ref="M157:M158"/>
    <mergeCell ref="N157:N158"/>
    <mergeCell ref="O157:O158"/>
    <mergeCell ref="P157:P158"/>
    <mergeCell ref="Q157:Q158"/>
    <mergeCell ref="R157:R158"/>
    <mergeCell ref="J159:J163"/>
    <mergeCell ref="K159:K163"/>
    <mergeCell ref="L159:L163"/>
    <mergeCell ref="M159:M163"/>
    <mergeCell ref="N159:N163"/>
    <mergeCell ref="O159:O163"/>
    <mergeCell ref="BL157:BL158"/>
    <mergeCell ref="BM157:BM158"/>
    <mergeCell ref="BN157:BN158"/>
    <mergeCell ref="BO157:BO158"/>
    <mergeCell ref="D159:D163"/>
    <mergeCell ref="E159:E163"/>
    <mergeCell ref="F159:F163"/>
    <mergeCell ref="G159:G163"/>
    <mergeCell ref="H159:H163"/>
    <mergeCell ref="I159:I163"/>
    <mergeCell ref="BF157:BF158"/>
    <mergeCell ref="BG157:BG158"/>
    <mergeCell ref="BH157:BH158"/>
    <mergeCell ref="BI157:BI158"/>
    <mergeCell ref="BJ157:BJ158"/>
    <mergeCell ref="BK157:BK158"/>
    <mergeCell ref="AZ157:AZ158"/>
    <mergeCell ref="BA157:BA158"/>
    <mergeCell ref="BB157:BB158"/>
    <mergeCell ref="BC157:BC158"/>
    <mergeCell ref="BD157:BD158"/>
    <mergeCell ref="BE157:BE158"/>
    <mergeCell ref="AT157:AT158"/>
    <mergeCell ref="AU157:AU158"/>
    <mergeCell ref="AV157:AV158"/>
    <mergeCell ref="AW157:AW158"/>
    <mergeCell ref="BA159:BA163"/>
    <mergeCell ref="BB159:BB163"/>
    <mergeCell ref="AQ159:AQ163"/>
    <mergeCell ref="AR159:AR163"/>
    <mergeCell ref="AS159:AS163"/>
    <mergeCell ref="AT159:AT163"/>
    <mergeCell ref="AU159:AU163"/>
    <mergeCell ref="AV159:AV163"/>
    <mergeCell ref="V159:V163"/>
    <mergeCell ref="W159:W163"/>
    <mergeCell ref="X159:X163"/>
    <mergeCell ref="Y159:Y163"/>
    <mergeCell ref="Z159:Z163"/>
    <mergeCell ref="AA159:AA163"/>
    <mergeCell ref="P159:P163"/>
    <mergeCell ref="Q159:Q163"/>
    <mergeCell ref="R159:R163"/>
    <mergeCell ref="S159:S163"/>
    <mergeCell ref="T159:T163"/>
    <mergeCell ref="U159:U163"/>
    <mergeCell ref="M164:M168"/>
    <mergeCell ref="N164:N168"/>
    <mergeCell ref="O164:O168"/>
    <mergeCell ref="P164:P168"/>
    <mergeCell ref="Q164:Q168"/>
    <mergeCell ref="R164:R168"/>
    <mergeCell ref="BO159:BO163"/>
    <mergeCell ref="D164:D168"/>
    <mergeCell ref="E164:E168"/>
    <mergeCell ref="F164:F168"/>
    <mergeCell ref="G164:G168"/>
    <mergeCell ref="H164:H168"/>
    <mergeCell ref="I164:I168"/>
    <mergeCell ref="J164:J168"/>
    <mergeCell ref="K164:K168"/>
    <mergeCell ref="L164:L168"/>
    <mergeCell ref="BI159:BI163"/>
    <mergeCell ref="BJ159:BJ163"/>
    <mergeCell ref="BK159:BK163"/>
    <mergeCell ref="BL159:BL163"/>
    <mergeCell ref="BM159:BM163"/>
    <mergeCell ref="BN159:BN163"/>
    <mergeCell ref="BC159:BC163"/>
    <mergeCell ref="BD159:BD163"/>
    <mergeCell ref="BE159:BE163"/>
    <mergeCell ref="BF159:BF163"/>
    <mergeCell ref="BG159:BG163"/>
    <mergeCell ref="BH159:BH163"/>
    <mergeCell ref="AW159:AW163"/>
    <mergeCell ref="AX159:AX163"/>
    <mergeCell ref="AY159:AY163"/>
    <mergeCell ref="AZ159:AZ163"/>
    <mergeCell ref="BD164:BD168"/>
    <mergeCell ref="BE164:BE168"/>
    <mergeCell ref="AT164:AT168"/>
    <mergeCell ref="AU164:AU168"/>
    <mergeCell ref="AV164:AV168"/>
    <mergeCell ref="AW164:AW168"/>
    <mergeCell ref="AX164:AX168"/>
    <mergeCell ref="AY164:AY168"/>
    <mergeCell ref="Y164:Y168"/>
    <mergeCell ref="Z164:Z168"/>
    <mergeCell ref="AA164:AA168"/>
    <mergeCell ref="AQ164:AQ168"/>
    <mergeCell ref="AR164:AR168"/>
    <mergeCell ref="AS164:AS168"/>
    <mergeCell ref="S164:S168"/>
    <mergeCell ref="T164:T168"/>
    <mergeCell ref="U164:U168"/>
    <mergeCell ref="V164:V168"/>
    <mergeCell ref="W164:W168"/>
    <mergeCell ref="X164:X168"/>
    <mergeCell ref="P169:P171"/>
    <mergeCell ref="Q169:Q171"/>
    <mergeCell ref="R169:R171"/>
    <mergeCell ref="S169:S171"/>
    <mergeCell ref="T169:T171"/>
    <mergeCell ref="U169:U171"/>
    <mergeCell ref="J169:J171"/>
    <mergeCell ref="K169:K171"/>
    <mergeCell ref="L169:L171"/>
    <mergeCell ref="M169:M171"/>
    <mergeCell ref="N169:N171"/>
    <mergeCell ref="O169:O171"/>
    <mergeCell ref="BL164:BL168"/>
    <mergeCell ref="BM164:BM168"/>
    <mergeCell ref="BN164:BN168"/>
    <mergeCell ref="BO164:BO168"/>
    <mergeCell ref="D169:D171"/>
    <mergeCell ref="E169:E171"/>
    <mergeCell ref="F169:F171"/>
    <mergeCell ref="G169:G171"/>
    <mergeCell ref="H169:H171"/>
    <mergeCell ref="I169:I171"/>
    <mergeCell ref="BF164:BF168"/>
    <mergeCell ref="BG164:BG168"/>
    <mergeCell ref="BH164:BH168"/>
    <mergeCell ref="BI164:BI168"/>
    <mergeCell ref="BJ164:BJ168"/>
    <mergeCell ref="BK164:BK168"/>
    <mergeCell ref="AZ164:AZ168"/>
    <mergeCell ref="BA164:BA168"/>
    <mergeCell ref="BB164:BB168"/>
    <mergeCell ref="BC164:BC168"/>
    <mergeCell ref="BE169:BE171"/>
    <mergeCell ref="BF169:BF171"/>
    <mergeCell ref="BG169:BG171"/>
    <mergeCell ref="BH169:BH171"/>
    <mergeCell ref="AW169:AW171"/>
    <mergeCell ref="AX169:AX171"/>
    <mergeCell ref="AY169:AY171"/>
    <mergeCell ref="AZ169:AZ171"/>
    <mergeCell ref="BA169:BA171"/>
    <mergeCell ref="BB169:BB171"/>
    <mergeCell ref="AQ169:AQ171"/>
    <mergeCell ref="AR169:AR171"/>
    <mergeCell ref="AS169:AS171"/>
    <mergeCell ref="AT169:AT171"/>
    <mergeCell ref="AU169:AU171"/>
    <mergeCell ref="AV169:AV171"/>
    <mergeCell ref="V169:V171"/>
    <mergeCell ref="W169:W171"/>
    <mergeCell ref="X169:X171"/>
    <mergeCell ref="Y169:Y171"/>
    <mergeCell ref="Z169:Z171"/>
    <mergeCell ref="AA169:AA171"/>
    <mergeCell ref="AR172:AR174"/>
    <mergeCell ref="AS172:AS174"/>
    <mergeCell ref="S172:S174"/>
    <mergeCell ref="T172:T174"/>
    <mergeCell ref="U172:U174"/>
    <mergeCell ref="V172:V174"/>
    <mergeCell ref="W172:W174"/>
    <mergeCell ref="X172:X174"/>
    <mergeCell ref="M172:M174"/>
    <mergeCell ref="N172:N174"/>
    <mergeCell ref="O172:O174"/>
    <mergeCell ref="P172:P174"/>
    <mergeCell ref="Q172:Q174"/>
    <mergeCell ref="R172:R174"/>
    <mergeCell ref="BO169:BO171"/>
    <mergeCell ref="D172:D174"/>
    <mergeCell ref="E172:E174"/>
    <mergeCell ref="F172:F174"/>
    <mergeCell ref="G172:G174"/>
    <mergeCell ref="H172:H174"/>
    <mergeCell ref="I172:I174"/>
    <mergeCell ref="J172:J174"/>
    <mergeCell ref="K172:K174"/>
    <mergeCell ref="L172:L174"/>
    <mergeCell ref="BI169:BI171"/>
    <mergeCell ref="BJ169:BJ171"/>
    <mergeCell ref="BK169:BK171"/>
    <mergeCell ref="BL169:BL171"/>
    <mergeCell ref="BM169:BM171"/>
    <mergeCell ref="BN169:BN171"/>
    <mergeCell ref="BC169:BC171"/>
    <mergeCell ref="BD169:BD171"/>
    <mergeCell ref="BL172:BL174"/>
    <mergeCell ref="BM172:BM174"/>
    <mergeCell ref="BN172:BN174"/>
    <mergeCell ref="BO172:BO174"/>
    <mergeCell ref="D175:D179"/>
    <mergeCell ref="E175:E179"/>
    <mergeCell ref="F175:F179"/>
    <mergeCell ref="G175:G179"/>
    <mergeCell ref="H175:H179"/>
    <mergeCell ref="I175:I179"/>
    <mergeCell ref="BF172:BF174"/>
    <mergeCell ref="BG172:BG174"/>
    <mergeCell ref="BH172:BH174"/>
    <mergeCell ref="BI172:BI174"/>
    <mergeCell ref="BJ172:BJ174"/>
    <mergeCell ref="BK172:BK174"/>
    <mergeCell ref="AZ172:AZ174"/>
    <mergeCell ref="BA172:BA174"/>
    <mergeCell ref="BB172:BB174"/>
    <mergeCell ref="BC172:BC174"/>
    <mergeCell ref="BD172:BD174"/>
    <mergeCell ref="BE172:BE174"/>
    <mergeCell ref="AT172:AT174"/>
    <mergeCell ref="AU172:AU174"/>
    <mergeCell ref="AV172:AV174"/>
    <mergeCell ref="AW172:AW174"/>
    <mergeCell ref="AX172:AX174"/>
    <mergeCell ref="AY172:AY174"/>
    <mergeCell ref="Y172:Y174"/>
    <mergeCell ref="Z172:Z174"/>
    <mergeCell ref="AA172:AA174"/>
    <mergeCell ref="AQ172:AQ174"/>
    <mergeCell ref="AU175:AU179"/>
    <mergeCell ref="AV175:AV179"/>
    <mergeCell ref="V175:V179"/>
    <mergeCell ref="W175:W179"/>
    <mergeCell ref="X175:X179"/>
    <mergeCell ref="Y175:Y179"/>
    <mergeCell ref="Z175:Z179"/>
    <mergeCell ref="AA175:AA179"/>
    <mergeCell ref="P175:P179"/>
    <mergeCell ref="Q175:Q179"/>
    <mergeCell ref="R175:R179"/>
    <mergeCell ref="S175:S179"/>
    <mergeCell ref="T175:T179"/>
    <mergeCell ref="U175:U179"/>
    <mergeCell ref="J175:J179"/>
    <mergeCell ref="K175:K179"/>
    <mergeCell ref="L175:L179"/>
    <mergeCell ref="M175:M179"/>
    <mergeCell ref="N175:N179"/>
    <mergeCell ref="O175:O179"/>
    <mergeCell ref="BO175:BO179"/>
    <mergeCell ref="A180:A226"/>
    <mergeCell ref="B180:B226"/>
    <mergeCell ref="C180:C226"/>
    <mergeCell ref="D180:D181"/>
    <mergeCell ref="E180:E181"/>
    <mergeCell ref="F180:F181"/>
    <mergeCell ref="G180:G181"/>
    <mergeCell ref="H180:H181"/>
    <mergeCell ref="I180:I181"/>
    <mergeCell ref="BI175:BI179"/>
    <mergeCell ref="BJ175:BJ179"/>
    <mergeCell ref="BK175:BK179"/>
    <mergeCell ref="BL175:BL179"/>
    <mergeCell ref="BM175:BM179"/>
    <mergeCell ref="BN175:BN179"/>
    <mergeCell ref="BC175:BC179"/>
    <mergeCell ref="BD175:BD179"/>
    <mergeCell ref="BE175:BE179"/>
    <mergeCell ref="BF175:BF179"/>
    <mergeCell ref="BG175:BG179"/>
    <mergeCell ref="BH175:BH179"/>
    <mergeCell ref="AW175:AW179"/>
    <mergeCell ref="AX175:AX179"/>
    <mergeCell ref="AY175:AY179"/>
    <mergeCell ref="AZ175:AZ179"/>
    <mergeCell ref="BA175:BA179"/>
    <mergeCell ref="BB175:BB179"/>
    <mergeCell ref="AQ175:AQ179"/>
    <mergeCell ref="AR175:AR179"/>
    <mergeCell ref="AS175:AS179"/>
    <mergeCell ref="AT175:AT179"/>
    <mergeCell ref="AU180:AU181"/>
    <mergeCell ref="AV180:AV181"/>
    <mergeCell ref="V180:V181"/>
    <mergeCell ref="W180:W181"/>
    <mergeCell ref="X180:X181"/>
    <mergeCell ref="Y180:Y181"/>
    <mergeCell ref="Z180:Z181"/>
    <mergeCell ref="AA180:AA181"/>
    <mergeCell ref="P180:P181"/>
    <mergeCell ref="Q180:Q181"/>
    <mergeCell ref="R180:R181"/>
    <mergeCell ref="S180:S181"/>
    <mergeCell ref="T180:T181"/>
    <mergeCell ref="U180:U181"/>
    <mergeCell ref="J180:J181"/>
    <mergeCell ref="K180:K181"/>
    <mergeCell ref="L180:L181"/>
    <mergeCell ref="M180:M181"/>
    <mergeCell ref="N180:N181"/>
    <mergeCell ref="O180:O181"/>
    <mergeCell ref="BO180:BO181"/>
    <mergeCell ref="D182:D184"/>
    <mergeCell ref="E182:E184"/>
    <mergeCell ref="F182:F184"/>
    <mergeCell ref="G182:G184"/>
    <mergeCell ref="H182:H184"/>
    <mergeCell ref="I182:I184"/>
    <mergeCell ref="J182:J184"/>
    <mergeCell ref="K182:K184"/>
    <mergeCell ref="L182:L184"/>
    <mergeCell ref="BI180:BI181"/>
    <mergeCell ref="BJ180:BJ181"/>
    <mergeCell ref="BK180:BK181"/>
    <mergeCell ref="BL180:BL181"/>
    <mergeCell ref="BM180:BM181"/>
    <mergeCell ref="BN180:BN181"/>
    <mergeCell ref="BC180:BC181"/>
    <mergeCell ref="BD180:BD181"/>
    <mergeCell ref="BE180:BE181"/>
    <mergeCell ref="BF180:BF181"/>
    <mergeCell ref="BG180:BG181"/>
    <mergeCell ref="BH180:BH181"/>
    <mergeCell ref="AW180:AW181"/>
    <mergeCell ref="AX180:AX181"/>
    <mergeCell ref="AY180:AY181"/>
    <mergeCell ref="AZ180:AZ181"/>
    <mergeCell ref="BA180:BA181"/>
    <mergeCell ref="BB180:BB181"/>
    <mergeCell ref="AQ180:AQ181"/>
    <mergeCell ref="AR180:AR181"/>
    <mergeCell ref="AS180:AS181"/>
    <mergeCell ref="AT180:AT181"/>
    <mergeCell ref="AX182:AX184"/>
    <mergeCell ref="AY182:AY184"/>
    <mergeCell ref="Y182:Y184"/>
    <mergeCell ref="Z182:Z184"/>
    <mergeCell ref="AA182:AA184"/>
    <mergeCell ref="AQ182:AQ184"/>
    <mergeCell ref="AR182:AR184"/>
    <mergeCell ref="AS182:AS184"/>
    <mergeCell ref="S182:S184"/>
    <mergeCell ref="T182:T184"/>
    <mergeCell ref="U182:U184"/>
    <mergeCell ref="V182:V184"/>
    <mergeCell ref="W182:W184"/>
    <mergeCell ref="X182:X184"/>
    <mergeCell ref="M182:M184"/>
    <mergeCell ref="N182:N184"/>
    <mergeCell ref="O182:O184"/>
    <mergeCell ref="P182:P184"/>
    <mergeCell ref="Q182:Q184"/>
    <mergeCell ref="R182:R184"/>
    <mergeCell ref="J185:J186"/>
    <mergeCell ref="K185:K186"/>
    <mergeCell ref="L185:L186"/>
    <mergeCell ref="M185:M186"/>
    <mergeCell ref="N185:N186"/>
    <mergeCell ref="O185:O186"/>
    <mergeCell ref="BL182:BL184"/>
    <mergeCell ref="BM182:BM184"/>
    <mergeCell ref="BN182:BN184"/>
    <mergeCell ref="BO182:BO184"/>
    <mergeCell ref="D185:D186"/>
    <mergeCell ref="E185:E186"/>
    <mergeCell ref="F185:F186"/>
    <mergeCell ref="G185:G186"/>
    <mergeCell ref="H185:H186"/>
    <mergeCell ref="I185:I186"/>
    <mergeCell ref="BF182:BF184"/>
    <mergeCell ref="BG182:BG184"/>
    <mergeCell ref="BH182:BH184"/>
    <mergeCell ref="BI182:BI184"/>
    <mergeCell ref="BJ182:BJ184"/>
    <mergeCell ref="BK182:BK184"/>
    <mergeCell ref="AZ182:AZ184"/>
    <mergeCell ref="BA182:BA184"/>
    <mergeCell ref="BB182:BB184"/>
    <mergeCell ref="BC182:BC184"/>
    <mergeCell ref="BD182:BD184"/>
    <mergeCell ref="BE182:BE184"/>
    <mergeCell ref="AT182:AT184"/>
    <mergeCell ref="AU182:AU184"/>
    <mergeCell ref="AV182:AV184"/>
    <mergeCell ref="AW182:AW184"/>
    <mergeCell ref="BA185:BA186"/>
    <mergeCell ref="BB185:BB186"/>
    <mergeCell ref="AQ185:AQ186"/>
    <mergeCell ref="AR185:AR186"/>
    <mergeCell ref="AS185:AS186"/>
    <mergeCell ref="AT185:AT186"/>
    <mergeCell ref="AU185:AU186"/>
    <mergeCell ref="AV185:AV186"/>
    <mergeCell ref="V185:V186"/>
    <mergeCell ref="W185:W186"/>
    <mergeCell ref="X185:X186"/>
    <mergeCell ref="Y185:Y186"/>
    <mergeCell ref="Z185:Z186"/>
    <mergeCell ref="AA185:AA186"/>
    <mergeCell ref="P185:P186"/>
    <mergeCell ref="Q185:Q186"/>
    <mergeCell ref="R185:R186"/>
    <mergeCell ref="S185:S186"/>
    <mergeCell ref="T185:T186"/>
    <mergeCell ref="U185:U186"/>
    <mergeCell ref="M187:M188"/>
    <mergeCell ref="N187:N188"/>
    <mergeCell ref="O187:O188"/>
    <mergeCell ref="P187:P188"/>
    <mergeCell ref="Q187:Q188"/>
    <mergeCell ref="R187:R188"/>
    <mergeCell ref="BO185:BO186"/>
    <mergeCell ref="D187:D188"/>
    <mergeCell ref="E187:E188"/>
    <mergeCell ref="F187:F188"/>
    <mergeCell ref="G187:G188"/>
    <mergeCell ref="H187:H188"/>
    <mergeCell ref="I187:I188"/>
    <mergeCell ref="J187:J188"/>
    <mergeCell ref="K187:K188"/>
    <mergeCell ref="L187:L188"/>
    <mergeCell ref="BI185:BI186"/>
    <mergeCell ref="BJ185:BJ186"/>
    <mergeCell ref="BK185:BK186"/>
    <mergeCell ref="BL185:BL186"/>
    <mergeCell ref="BM185:BM186"/>
    <mergeCell ref="BN185:BN186"/>
    <mergeCell ref="BC185:BC186"/>
    <mergeCell ref="BD185:BD186"/>
    <mergeCell ref="BE185:BE186"/>
    <mergeCell ref="BF185:BF186"/>
    <mergeCell ref="BG185:BG186"/>
    <mergeCell ref="BH185:BH186"/>
    <mergeCell ref="AW185:AW186"/>
    <mergeCell ref="AX185:AX186"/>
    <mergeCell ref="AY185:AY186"/>
    <mergeCell ref="AZ185:AZ186"/>
    <mergeCell ref="BD187:BD188"/>
    <mergeCell ref="BE187:BE188"/>
    <mergeCell ref="AT187:AT188"/>
    <mergeCell ref="AU187:AU188"/>
    <mergeCell ref="AV187:AV188"/>
    <mergeCell ref="AW187:AW188"/>
    <mergeCell ref="AX187:AX188"/>
    <mergeCell ref="AY187:AY188"/>
    <mergeCell ref="Y187:Y188"/>
    <mergeCell ref="Z187:Z188"/>
    <mergeCell ref="AA187:AA188"/>
    <mergeCell ref="AQ187:AQ188"/>
    <mergeCell ref="AR187:AR188"/>
    <mergeCell ref="AS187:AS188"/>
    <mergeCell ref="S187:S188"/>
    <mergeCell ref="T187:T188"/>
    <mergeCell ref="U187:U188"/>
    <mergeCell ref="V187:V188"/>
    <mergeCell ref="W187:W188"/>
    <mergeCell ref="X187:X188"/>
    <mergeCell ref="P189:P192"/>
    <mergeCell ref="Q189:Q192"/>
    <mergeCell ref="R189:R192"/>
    <mergeCell ref="S189:S192"/>
    <mergeCell ref="T189:T192"/>
    <mergeCell ref="U189:U192"/>
    <mergeCell ref="J189:J192"/>
    <mergeCell ref="K189:K192"/>
    <mergeCell ref="L189:L192"/>
    <mergeCell ref="M189:M192"/>
    <mergeCell ref="N189:N192"/>
    <mergeCell ref="O189:O192"/>
    <mergeCell ref="BL187:BL188"/>
    <mergeCell ref="BM187:BM188"/>
    <mergeCell ref="BN187:BN188"/>
    <mergeCell ref="BO187:BO188"/>
    <mergeCell ref="D189:D192"/>
    <mergeCell ref="E189:E192"/>
    <mergeCell ref="F189:F192"/>
    <mergeCell ref="G189:G192"/>
    <mergeCell ref="H189:H192"/>
    <mergeCell ref="I189:I192"/>
    <mergeCell ref="BF187:BF188"/>
    <mergeCell ref="BG187:BG188"/>
    <mergeCell ref="BH187:BH188"/>
    <mergeCell ref="BI187:BI188"/>
    <mergeCell ref="BJ187:BJ188"/>
    <mergeCell ref="BK187:BK188"/>
    <mergeCell ref="AZ187:AZ188"/>
    <mergeCell ref="BA187:BA188"/>
    <mergeCell ref="BB187:BB188"/>
    <mergeCell ref="BC187:BC188"/>
    <mergeCell ref="BE189:BE192"/>
    <mergeCell ref="BF189:BF192"/>
    <mergeCell ref="BG189:BG192"/>
    <mergeCell ref="BH189:BH192"/>
    <mergeCell ref="AW189:AW192"/>
    <mergeCell ref="AX189:AX192"/>
    <mergeCell ref="AY189:AY192"/>
    <mergeCell ref="AZ189:AZ192"/>
    <mergeCell ref="BA189:BA192"/>
    <mergeCell ref="BB189:BB192"/>
    <mergeCell ref="AQ189:AQ192"/>
    <mergeCell ref="AR189:AR192"/>
    <mergeCell ref="AS189:AS192"/>
    <mergeCell ref="AT189:AT192"/>
    <mergeCell ref="AU189:AU192"/>
    <mergeCell ref="AV189:AV192"/>
    <mergeCell ref="V189:V192"/>
    <mergeCell ref="W189:W192"/>
    <mergeCell ref="X189:X192"/>
    <mergeCell ref="Y189:Y192"/>
    <mergeCell ref="Z189:Z192"/>
    <mergeCell ref="AA189:AA192"/>
    <mergeCell ref="AR193:AR197"/>
    <mergeCell ref="AS193:AS197"/>
    <mergeCell ref="S193:S197"/>
    <mergeCell ref="T193:T197"/>
    <mergeCell ref="U193:U197"/>
    <mergeCell ref="V193:V197"/>
    <mergeCell ref="W193:W197"/>
    <mergeCell ref="X193:X197"/>
    <mergeCell ref="M193:M197"/>
    <mergeCell ref="N193:N197"/>
    <mergeCell ref="O193:O197"/>
    <mergeCell ref="P193:P197"/>
    <mergeCell ref="Q193:Q197"/>
    <mergeCell ref="R193:R197"/>
    <mergeCell ref="BO189:BO192"/>
    <mergeCell ref="D193:D197"/>
    <mergeCell ref="E193:E197"/>
    <mergeCell ref="F193:F197"/>
    <mergeCell ref="G193:G197"/>
    <mergeCell ref="H193:H197"/>
    <mergeCell ref="I193:I197"/>
    <mergeCell ref="J193:J197"/>
    <mergeCell ref="K193:K197"/>
    <mergeCell ref="L193:L197"/>
    <mergeCell ref="BI189:BI192"/>
    <mergeCell ref="BJ189:BJ192"/>
    <mergeCell ref="BK189:BK192"/>
    <mergeCell ref="BL189:BL192"/>
    <mergeCell ref="BM189:BM192"/>
    <mergeCell ref="BN189:BN192"/>
    <mergeCell ref="BC189:BC192"/>
    <mergeCell ref="BD189:BD192"/>
    <mergeCell ref="BL193:BL197"/>
    <mergeCell ref="BM193:BM197"/>
    <mergeCell ref="BN193:BN197"/>
    <mergeCell ref="BO193:BO197"/>
    <mergeCell ref="D198:D200"/>
    <mergeCell ref="E198:E200"/>
    <mergeCell ref="F198:F200"/>
    <mergeCell ref="G198:G200"/>
    <mergeCell ref="H198:H200"/>
    <mergeCell ref="I198:I200"/>
    <mergeCell ref="BF193:BF197"/>
    <mergeCell ref="BG193:BG197"/>
    <mergeCell ref="BH193:BH197"/>
    <mergeCell ref="BI193:BI197"/>
    <mergeCell ref="BJ193:BJ197"/>
    <mergeCell ref="BK193:BK197"/>
    <mergeCell ref="AZ193:AZ197"/>
    <mergeCell ref="BA193:BA197"/>
    <mergeCell ref="BB193:BB197"/>
    <mergeCell ref="BC193:BC197"/>
    <mergeCell ref="BD193:BD197"/>
    <mergeCell ref="BE193:BE197"/>
    <mergeCell ref="AT193:AT197"/>
    <mergeCell ref="AU193:AU197"/>
    <mergeCell ref="AV193:AV197"/>
    <mergeCell ref="AW193:AW197"/>
    <mergeCell ref="AX193:AX197"/>
    <mergeCell ref="AY193:AY197"/>
    <mergeCell ref="Y193:Y197"/>
    <mergeCell ref="Z193:Z197"/>
    <mergeCell ref="AA193:AA197"/>
    <mergeCell ref="AQ193:AQ197"/>
    <mergeCell ref="AU198:AU200"/>
    <mergeCell ref="AV198:AV200"/>
    <mergeCell ref="V198:V200"/>
    <mergeCell ref="W198:W200"/>
    <mergeCell ref="X198:X200"/>
    <mergeCell ref="Y198:Y200"/>
    <mergeCell ref="Z198:Z200"/>
    <mergeCell ref="AA198:AA200"/>
    <mergeCell ref="P198:P200"/>
    <mergeCell ref="Q198:Q200"/>
    <mergeCell ref="R198:R200"/>
    <mergeCell ref="S198:S200"/>
    <mergeCell ref="T198:T200"/>
    <mergeCell ref="U198:U200"/>
    <mergeCell ref="J198:J200"/>
    <mergeCell ref="K198:K200"/>
    <mergeCell ref="L198:L200"/>
    <mergeCell ref="M198:M200"/>
    <mergeCell ref="N198:N200"/>
    <mergeCell ref="O198:O200"/>
    <mergeCell ref="BO198:BO200"/>
    <mergeCell ref="D201:D203"/>
    <mergeCell ref="E201:E203"/>
    <mergeCell ref="F201:F203"/>
    <mergeCell ref="G201:G203"/>
    <mergeCell ref="H201:H203"/>
    <mergeCell ref="I201:I203"/>
    <mergeCell ref="J201:J203"/>
    <mergeCell ref="K201:K203"/>
    <mergeCell ref="L201:L203"/>
    <mergeCell ref="BI198:BI200"/>
    <mergeCell ref="BJ198:BJ200"/>
    <mergeCell ref="BK198:BK200"/>
    <mergeCell ref="BL198:BL200"/>
    <mergeCell ref="BM198:BM200"/>
    <mergeCell ref="BN198:BN200"/>
    <mergeCell ref="BC198:BC200"/>
    <mergeCell ref="BD198:BD200"/>
    <mergeCell ref="BE198:BE200"/>
    <mergeCell ref="BF198:BF200"/>
    <mergeCell ref="BG198:BG200"/>
    <mergeCell ref="BH198:BH200"/>
    <mergeCell ref="AW198:AW200"/>
    <mergeCell ref="AX198:AX200"/>
    <mergeCell ref="AY198:AY200"/>
    <mergeCell ref="AZ198:AZ200"/>
    <mergeCell ref="BA198:BA200"/>
    <mergeCell ref="BB198:BB200"/>
    <mergeCell ref="AQ198:AQ200"/>
    <mergeCell ref="AR198:AR200"/>
    <mergeCell ref="AS198:AS200"/>
    <mergeCell ref="AT198:AT200"/>
    <mergeCell ref="AX201:AX203"/>
    <mergeCell ref="AY201:AY203"/>
    <mergeCell ref="Y201:Y203"/>
    <mergeCell ref="Z201:Z203"/>
    <mergeCell ref="AA201:AA203"/>
    <mergeCell ref="AQ201:AQ203"/>
    <mergeCell ref="AR201:AR203"/>
    <mergeCell ref="AS201:AS203"/>
    <mergeCell ref="S201:S203"/>
    <mergeCell ref="T201:T203"/>
    <mergeCell ref="U201:U203"/>
    <mergeCell ref="V201:V203"/>
    <mergeCell ref="W201:W203"/>
    <mergeCell ref="X201:X203"/>
    <mergeCell ref="M201:M203"/>
    <mergeCell ref="N201:N203"/>
    <mergeCell ref="O201:O203"/>
    <mergeCell ref="P201:P203"/>
    <mergeCell ref="Q201:Q203"/>
    <mergeCell ref="R201:R203"/>
    <mergeCell ref="J204:J207"/>
    <mergeCell ref="K204:K207"/>
    <mergeCell ref="L204:L207"/>
    <mergeCell ref="M204:M207"/>
    <mergeCell ref="N204:N207"/>
    <mergeCell ref="O204:O207"/>
    <mergeCell ref="BL201:BL203"/>
    <mergeCell ref="BM201:BM203"/>
    <mergeCell ref="BN201:BN203"/>
    <mergeCell ref="BO201:BO203"/>
    <mergeCell ref="D204:D207"/>
    <mergeCell ref="E204:E207"/>
    <mergeCell ref="F204:F207"/>
    <mergeCell ref="G204:G207"/>
    <mergeCell ref="H204:H207"/>
    <mergeCell ref="I204:I207"/>
    <mergeCell ref="BF201:BF203"/>
    <mergeCell ref="BG201:BG203"/>
    <mergeCell ref="BH201:BH203"/>
    <mergeCell ref="BI201:BI203"/>
    <mergeCell ref="BJ201:BJ203"/>
    <mergeCell ref="BK201:BK203"/>
    <mergeCell ref="AZ201:AZ203"/>
    <mergeCell ref="BA201:BA203"/>
    <mergeCell ref="BB201:BB203"/>
    <mergeCell ref="BC201:BC203"/>
    <mergeCell ref="BD201:BD203"/>
    <mergeCell ref="BE201:BE203"/>
    <mergeCell ref="AT201:AT203"/>
    <mergeCell ref="AU201:AU203"/>
    <mergeCell ref="AV201:AV203"/>
    <mergeCell ref="AW201:AW203"/>
    <mergeCell ref="BA204:BA207"/>
    <mergeCell ref="BB204:BB207"/>
    <mergeCell ref="AQ204:AQ207"/>
    <mergeCell ref="AR204:AR207"/>
    <mergeCell ref="AS204:AS207"/>
    <mergeCell ref="AT204:AT207"/>
    <mergeCell ref="AU204:AU207"/>
    <mergeCell ref="AV204:AV207"/>
    <mergeCell ref="V204:V207"/>
    <mergeCell ref="W204:W207"/>
    <mergeCell ref="X204:X207"/>
    <mergeCell ref="Y204:Y207"/>
    <mergeCell ref="Z204:Z207"/>
    <mergeCell ref="AA204:AA207"/>
    <mergeCell ref="P204:P207"/>
    <mergeCell ref="Q204:Q207"/>
    <mergeCell ref="R204:R207"/>
    <mergeCell ref="S204:S207"/>
    <mergeCell ref="T204:T207"/>
    <mergeCell ref="U204:U207"/>
    <mergeCell ref="M208:M211"/>
    <mergeCell ref="N208:N211"/>
    <mergeCell ref="O208:O211"/>
    <mergeCell ref="P208:P211"/>
    <mergeCell ref="Q208:Q211"/>
    <mergeCell ref="R208:R211"/>
    <mergeCell ref="BO204:BO207"/>
    <mergeCell ref="D208:D211"/>
    <mergeCell ref="E208:E211"/>
    <mergeCell ref="F208:F211"/>
    <mergeCell ref="G208:G211"/>
    <mergeCell ref="H208:H211"/>
    <mergeCell ref="I208:I211"/>
    <mergeCell ref="J208:J211"/>
    <mergeCell ref="K208:K211"/>
    <mergeCell ref="L208:L211"/>
    <mergeCell ref="BI204:BI207"/>
    <mergeCell ref="BJ204:BJ207"/>
    <mergeCell ref="BK204:BK207"/>
    <mergeCell ref="BL204:BL207"/>
    <mergeCell ref="BM204:BM207"/>
    <mergeCell ref="BN204:BN207"/>
    <mergeCell ref="BC204:BC207"/>
    <mergeCell ref="BD204:BD207"/>
    <mergeCell ref="BE204:BE207"/>
    <mergeCell ref="BF204:BF207"/>
    <mergeCell ref="BG204:BG207"/>
    <mergeCell ref="BH204:BH207"/>
    <mergeCell ref="AW204:AW207"/>
    <mergeCell ref="AX204:AX207"/>
    <mergeCell ref="AY204:AY207"/>
    <mergeCell ref="AZ204:AZ207"/>
    <mergeCell ref="BD208:BD211"/>
    <mergeCell ref="BE208:BE211"/>
    <mergeCell ref="AT208:AT211"/>
    <mergeCell ref="AU208:AU211"/>
    <mergeCell ref="AV208:AV211"/>
    <mergeCell ref="AW208:AW211"/>
    <mergeCell ref="AX208:AX211"/>
    <mergeCell ref="AY208:AY211"/>
    <mergeCell ref="Y208:Y211"/>
    <mergeCell ref="Z208:Z211"/>
    <mergeCell ref="AA208:AA211"/>
    <mergeCell ref="AQ208:AQ211"/>
    <mergeCell ref="AR208:AR211"/>
    <mergeCell ref="AS208:AS211"/>
    <mergeCell ref="S208:S211"/>
    <mergeCell ref="T208:T211"/>
    <mergeCell ref="U208:U211"/>
    <mergeCell ref="V208:V211"/>
    <mergeCell ref="W208:W211"/>
    <mergeCell ref="X208:X211"/>
    <mergeCell ref="P212:P213"/>
    <mergeCell ref="Q212:Q213"/>
    <mergeCell ref="R212:R213"/>
    <mergeCell ref="S212:S213"/>
    <mergeCell ref="T212:T213"/>
    <mergeCell ref="U212:U213"/>
    <mergeCell ref="J212:J213"/>
    <mergeCell ref="K212:K213"/>
    <mergeCell ref="L212:L213"/>
    <mergeCell ref="M212:M213"/>
    <mergeCell ref="N212:N213"/>
    <mergeCell ref="O212:O213"/>
    <mergeCell ref="BL208:BL211"/>
    <mergeCell ref="BM208:BM211"/>
    <mergeCell ref="BN208:BN211"/>
    <mergeCell ref="BO208:BO211"/>
    <mergeCell ref="D212:D213"/>
    <mergeCell ref="E212:E213"/>
    <mergeCell ref="F212:F213"/>
    <mergeCell ref="G212:G213"/>
    <mergeCell ref="H212:H213"/>
    <mergeCell ref="I212:I213"/>
    <mergeCell ref="BF208:BF211"/>
    <mergeCell ref="BG208:BG211"/>
    <mergeCell ref="BH208:BH211"/>
    <mergeCell ref="BI208:BI211"/>
    <mergeCell ref="BJ208:BJ211"/>
    <mergeCell ref="BK208:BK211"/>
    <mergeCell ref="AZ208:AZ211"/>
    <mergeCell ref="BA208:BA211"/>
    <mergeCell ref="BB208:BB211"/>
    <mergeCell ref="BC208:BC211"/>
    <mergeCell ref="BE212:BE213"/>
    <mergeCell ref="BF212:BF213"/>
    <mergeCell ref="BG212:BG213"/>
    <mergeCell ref="BH212:BH213"/>
    <mergeCell ref="AW212:AW213"/>
    <mergeCell ref="AX212:AX213"/>
    <mergeCell ref="AY212:AY213"/>
    <mergeCell ref="AZ212:AZ213"/>
    <mergeCell ref="BA212:BA213"/>
    <mergeCell ref="BB212:BB213"/>
    <mergeCell ref="AQ212:AQ213"/>
    <mergeCell ref="AR212:AR213"/>
    <mergeCell ref="AS212:AS213"/>
    <mergeCell ref="AT212:AT213"/>
    <mergeCell ref="AU212:AU213"/>
    <mergeCell ref="AV212:AV213"/>
    <mergeCell ref="V212:V213"/>
    <mergeCell ref="W212:W213"/>
    <mergeCell ref="X212:X213"/>
    <mergeCell ref="Y212:Y213"/>
    <mergeCell ref="Z212:Z213"/>
    <mergeCell ref="AA212:AA213"/>
    <mergeCell ref="AR214:AR217"/>
    <mergeCell ref="AS214:AS217"/>
    <mergeCell ref="S214:S217"/>
    <mergeCell ref="T214:T217"/>
    <mergeCell ref="U214:U217"/>
    <mergeCell ref="V214:V217"/>
    <mergeCell ref="W214:W217"/>
    <mergeCell ref="X214:X217"/>
    <mergeCell ref="M214:M217"/>
    <mergeCell ref="N214:N217"/>
    <mergeCell ref="O214:O217"/>
    <mergeCell ref="P214:P217"/>
    <mergeCell ref="Q214:Q217"/>
    <mergeCell ref="R214:R217"/>
    <mergeCell ref="BO212:BO213"/>
    <mergeCell ref="D214:D217"/>
    <mergeCell ref="E214:E217"/>
    <mergeCell ref="F214:F217"/>
    <mergeCell ref="G214:G217"/>
    <mergeCell ref="H214:H217"/>
    <mergeCell ref="I214:I217"/>
    <mergeCell ref="J214:J217"/>
    <mergeCell ref="K214:K217"/>
    <mergeCell ref="L214:L217"/>
    <mergeCell ref="BI212:BI213"/>
    <mergeCell ref="BJ212:BJ213"/>
    <mergeCell ref="BK212:BK213"/>
    <mergeCell ref="BL212:BL213"/>
    <mergeCell ref="BM212:BM213"/>
    <mergeCell ref="BN212:BN213"/>
    <mergeCell ref="BC212:BC213"/>
    <mergeCell ref="BD212:BD213"/>
    <mergeCell ref="BL214:BL217"/>
    <mergeCell ref="BM214:BM217"/>
    <mergeCell ref="BN214:BN217"/>
    <mergeCell ref="BO214:BO217"/>
    <mergeCell ref="D218:D219"/>
    <mergeCell ref="E218:E219"/>
    <mergeCell ref="F218:F219"/>
    <mergeCell ref="G218:G219"/>
    <mergeCell ref="H218:H219"/>
    <mergeCell ref="I218:I219"/>
    <mergeCell ref="BF214:BF217"/>
    <mergeCell ref="BG214:BG217"/>
    <mergeCell ref="BH214:BH217"/>
    <mergeCell ref="BI214:BI217"/>
    <mergeCell ref="BJ214:BJ217"/>
    <mergeCell ref="BK214:BK217"/>
    <mergeCell ref="AZ214:AZ217"/>
    <mergeCell ref="BA214:BA217"/>
    <mergeCell ref="BB214:BB217"/>
    <mergeCell ref="BC214:BC217"/>
    <mergeCell ref="BD214:BD217"/>
    <mergeCell ref="BE214:BE217"/>
    <mergeCell ref="AT214:AT217"/>
    <mergeCell ref="AU214:AU217"/>
    <mergeCell ref="AV214:AV217"/>
    <mergeCell ref="AW214:AW217"/>
    <mergeCell ref="AX214:AX217"/>
    <mergeCell ref="AY214:AY217"/>
    <mergeCell ref="Y214:Y217"/>
    <mergeCell ref="Z214:Z217"/>
    <mergeCell ref="AA214:AA217"/>
    <mergeCell ref="AQ214:AQ217"/>
    <mergeCell ref="AU218:AU219"/>
    <mergeCell ref="AV218:AV219"/>
    <mergeCell ref="V218:V219"/>
    <mergeCell ref="W218:W219"/>
    <mergeCell ref="X218:X219"/>
    <mergeCell ref="Y218:Y219"/>
    <mergeCell ref="Z218:Z219"/>
    <mergeCell ref="AA218:AA219"/>
    <mergeCell ref="P218:P219"/>
    <mergeCell ref="Q218:Q219"/>
    <mergeCell ref="R218:R219"/>
    <mergeCell ref="S218:S219"/>
    <mergeCell ref="T218:T219"/>
    <mergeCell ref="U218:U219"/>
    <mergeCell ref="J218:J219"/>
    <mergeCell ref="K218:K219"/>
    <mergeCell ref="L218:L219"/>
    <mergeCell ref="M218:M219"/>
    <mergeCell ref="N218:N219"/>
    <mergeCell ref="O218:O219"/>
    <mergeCell ref="BO218:BO219"/>
    <mergeCell ref="D220:D221"/>
    <mergeCell ref="E220:E221"/>
    <mergeCell ref="F220:F221"/>
    <mergeCell ref="G220:G221"/>
    <mergeCell ref="H220:H221"/>
    <mergeCell ref="I220:I221"/>
    <mergeCell ref="J220:J221"/>
    <mergeCell ref="K220:K221"/>
    <mergeCell ref="L220:L221"/>
    <mergeCell ref="BI218:BI219"/>
    <mergeCell ref="BJ218:BJ219"/>
    <mergeCell ref="BK218:BK219"/>
    <mergeCell ref="BL218:BL219"/>
    <mergeCell ref="BM218:BM219"/>
    <mergeCell ref="BN218:BN219"/>
    <mergeCell ref="BC218:BC219"/>
    <mergeCell ref="BD218:BD219"/>
    <mergeCell ref="BE218:BE219"/>
    <mergeCell ref="BF218:BF219"/>
    <mergeCell ref="BG218:BG219"/>
    <mergeCell ref="BH218:BH219"/>
    <mergeCell ref="AW218:AW219"/>
    <mergeCell ref="AX218:AX219"/>
    <mergeCell ref="AY218:AY219"/>
    <mergeCell ref="AZ218:AZ219"/>
    <mergeCell ref="BA218:BA219"/>
    <mergeCell ref="BB218:BB219"/>
    <mergeCell ref="AQ218:AQ219"/>
    <mergeCell ref="AR218:AR219"/>
    <mergeCell ref="AS218:AS219"/>
    <mergeCell ref="AT218:AT219"/>
    <mergeCell ref="AX220:AX221"/>
    <mergeCell ref="AY220:AY221"/>
    <mergeCell ref="Y220:Y221"/>
    <mergeCell ref="Z220:Z221"/>
    <mergeCell ref="AA220:AA221"/>
    <mergeCell ref="AQ220:AQ221"/>
    <mergeCell ref="AR220:AR221"/>
    <mergeCell ref="AS220:AS221"/>
    <mergeCell ref="S220:S221"/>
    <mergeCell ref="T220:T221"/>
    <mergeCell ref="U220:U221"/>
    <mergeCell ref="V220:V221"/>
    <mergeCell ref="W220:W221"/>
    <mergeCell ref="X220:X221"/>
    <mergeCell ref="M220:M221"/>
    <mergeCell ref="N220:N221"/>
    <mergeCell ref="O220:O221"/>
    <mergeCell ref="P220:P221"/>
    <mergeCell ref="Q220:Q221"/>
    <mergeCell ref="R220:R221"/>
    <mergeCell ref="J222:J224"/>
    <mergeCell ref="K222:K224"/>
    <mergeCell ref="L222:L224"/>
    <mergeCell ref="M222:M224"/>
    <mergeCell ref="N222:N224"/>
    <mergeCell ref="O222:O224"/>
    <mergeCell ref="BL220:BL221"/>
    <mergeCell ref="BM220:BM221"/>
    <mergeCell ref="BN220:BN221"/>
    <mergeCell ref="BO220:BO221"/>
    <mergeCell ref="D222:D224"/>
    <mergeCell ref="E222:E224"/>
    <mergeCell ref="F222:F224"/>
    <mergeCell ref="G222:G224"/>
    <mergeCell ref="H222:H224"/>
    <mergeCell ref="I222:I224"/>
    <mergeCell ref="BF220:BF221"/>
    <mergeCell ref="BG220:BG221"/>
    <mergeCell ref="BH220:BH221"/>
    <mergeCell ref="BI220:BI221"/>
    <mergeCell ref="BJ220:BJ221"/>
    <mergeCell ref="BK220:BK221"/>
    <mergeCell ref="AZ220:AZ221"/>
    <mergeCell ref="BA220:BA221"/>
    <mergeCell ref="BB220:BB221"/>
    <mergeCell ref="BC220:BC221"/>
    <mergeCell ref="BD220:BD221"/>
    <mergeCell ref="BE220:BE221"/>
    <mergeCell ref="AT220:AT221"/>
    <mergeCell ref="AU220:AU221"/>
    <mergeCell ref="AV220:AV221"/>
    <mergeCell ref="AW220:AW221"/>
    <mergeCell ref="BA222:BA224"/>
    <mergeCell ref="BB222:BB224"/>
    <mergeCell ref="AQ222:AQ224"/>
    <mergeCell ref="AR222:AR224"/>
    <mergeCell ref="AS222:AS224"/>
    <mergeCell ref="AT222:AT224"/>
    <mergeCell ref="AU222:AU224"/>
    <mergeCell ref="AV222:AV224"/>
    <mergeCell ref="V222:V224"/>
    <mergeCell ref="W222:W224"/>
    <mergeCell ref="X222:X224"/>
    <mergeCell ref="Y222:Y224"/>
    <mergeCell ref="Z222:Z224"/>
    <mergeCell ref="AA222:AA224"/>
    <mergeCell ref="P222:P224"/>
    <mergeCell ref="Q222:Q224"/>
    <mergeCell ref="R222:R224"/>
    <mergeCell ref="S222:S224"/>
    <mergeCell ref="T222:T224"/>
    <mergeCell ref="U222:U224"/>
    <mergeCell ref="M225:M226"/>
    <mergeCell ref="N225:N226"/>
    <mergeCell ref="O225:O226"/>
    <mergeCell ref="P225:P226"/>
    <mergeCell ref="Q225:Q226"/>
    <mergeCell ref="R225:R226"/>
    <mergeCell ref="BO222:BO224"/>
    <mergeCell ref="D225:D226"/>
    <mergeCell ref="E225:E226"/>
    <mergeCell ref="F225:F226"/>
    <mergeCell ref="G225:G226"/>
    <mergeCell ref="H225:H226"/>
    <mergeCell ref="I225:I226"/>
    <mergeCell ref="J225:J226"/>
    <mergeCell ref="K225:K226"/>
    <mergeCell ref="L225:L226"/>
    <mergeCell ref="BI222:BI224"/>
    <mergeCell ref="BJ222:BJ224"/>
    <mergeCell ref="BK222:BK224"/>
    <mergeCell ref="BL222:BL224"/>
    <mergeCell ref="BM222:BM224"/>
    <mergeCell ref="BN222:BN224"/>
    <mergeCell ref="BC222:BC224"/>
    <mergeCell ref="BD222:BD224"/>
    <mergeCell ref="BE222:BE224"/>
    <mergeCell ref="BF222:BF224"/>
    <mergeCell ref="BG222:BG224"/>
    <mergeCell ref="BH222:BH224"/>
    <mergeCell ref="AW222:AW224"/>
    <mergeCell ref="AX222:AX224"/>
    <mergeCell ref="AY222:AY224"/>
    <mergeCell ref="AZ222:AZ224"/>
    <mergeCell ref="BD225:BD226"/>
    <mergeCell ref="BE225:BE226"/>
    <mergeCell ref="AT225:AT226"/>
    <mergeCell ref="AU225:AU226"/>
    <mergeCell ref="AV225:AV226"/>
    <mergeCell ref="AW225:AW226"/>
    <mergeCell ref="AX225:AX226"/>
    <mergeCell ref="AY225:AY226"/>
    <mergeCell ref="Y225:Y226"/>
    <mergeCell ref="Z225:Z226"/>
    <mergeCell ref="AA225:AA226"/>
    <mergeCell ref="AQ225:AQ226"/>
    <mergeCell ref="AR225:AR226"/>
    <mergeCell ref="AS225:AS226"/>
    <mergeCell ref="S225:S226"/>
    <mergeCell ref="T225:T226"/>
    <mergeCell ref="U225:U226"/>
    <mergeCell ref="V225:V226"/>
    <mergeCell ref="W225:W226"/>
    <mergeCell ref="X225:X226"/>
    <mergeCell ref="M227:M231"/>
    <mergeCell ref="N227:N231"/>
    <mergeCell ref="O227:O231"/>
    <mergeCell ref="P227:P231"/>
    <mergeCell ref="Q227:Q231"/>
    <mergeCell ref="R227:R231"/>
    <mergeCell ref="G227:G231"/>
    <mergeCell ref="H227:H231"/>
    <mergeCell ref="I227:I231"/>
    <mergeCell ref="J227:J231"/>
    <mergeCell ref="K227:K231"/>
    <mergeCell ref="L227:L231"/>
    <mergeCell ref="BL225:BL226"/>
    <mergeCell ref="BM225:BM226"/>
    <mergeCell ref="BN225:BN226"/>
    <mergeCell ref="BO225:BO226"/>
    <mergeCell ref="A227:A263"/>
    <mergeCell ref="B227:B263"/>
    <mergeCell ref="C227:C263"/>
    <mergeCell ref="D227:D231"/>
    <mergeCell ref="E227:E231"/>
    <mergeCell ref="F227:F231"/>
    <mergeCell ref="BF225:BF226"/>
    <mergeCell ref="BG225:BG226"/>
    <mergeCell ref="BH225:BH226"/>
    <mergeCell ref="BI225:BI226"/>
    <mergeCell ref="BJ225:BJ226"/>
    <mergeCell ref="BK225:BK226"/>
    <mergeCell ref="AZ225:AZ226"/>
    <mergeCell ref="BA225:BA226"/>
    <mergeCell ref="BB225:BB226"/>
    <mergeCell ref="BC225:BC226"/>
    <mergeCell ref="BD227:BD231"/>
    <mergeCell ref="BE227:BE231"/>
    <mergeCell ref="AT227:AT231"/>
    <mergeCell ref="AU227:AU231"/>
    <mergeCell ref="AV227:AV231"/>
    <mergeCell ref="AW227:AW231"/>
    <mergeCell ref="AX227:AX231"/>
    <mergeCell ref="AY227:AY231"/>
    <mergeCell ref="Y227:Y231"/>
    <mergeCell ref="Z227:Z231"/>
    <mergeCell ref="AA227:AA231"/>
    <mergeCell ref="AQ227:AQ231"/>
    <mergeCell ref="AR227:AR231"/>
    <mergeCell ref="AS227:AS231"/>
    <mergeCell ref="S227:S231"/>
    <mergeCell ref="T227:T231"/>
    <mergeCell ref="U227:U231"/>
    <mergeCell ref="V227:V231"/>
    <mergeCell ref="W227:W231"/>
    <mergeCell ref="X227:X231"/>
    <mergeCell ref="P232:P235"/>
    <mergeCell ref="Q232:Q235"/>
    <mergeCell ref="R232:R235"/>
    <mergeCell ref="S232:S235"/>
    <mergeCell ref="T232:T235"/>
    <mergeCell ref="U232:U235"/>
    <mergeCell ref="J232:J235"/>
    <mergeCell ref="K232:K235"/>
    <mergeCell ref="L232:L235"/>
    <mergeCell ref="M232:M235"/>
    <mergeCell ref="N232:N235"/>
    <mergeCell ref="O232:O235"/>
    <mergeCell ref="BL227:BL231"/>
    <mergeCell ref="BM227:BM231"/>
    <mergeCell ref="BN227:BN231"/>
    <mergeCell ref="BO227:BO231"/>
    <mergeCell ref="D232:D235"/>
    <mergeCell ref="E232:E235"/>
    <mergeCell ref="F232:F235"/>
    <mergeCell ref="G232:G235"/>
    <mergeCell ref="H232:H235"/>
    <mergeCell ref="I232:I235"/>
    <mergeCell ref="BF227:BF231"/>
    <mergeCell ref="BG227:BG231"/>
    <mergeCell ref="BH227:BH231"/>
    <mergeCell ref="BI227:BI231"/>
    <mergeCell ref="BJ227:BJ231"/>
    <mergeCell ref="BK227:BK231"/>
    <mergeCell ref="AZ227:AZ231"/>
    <mergeCell ref="BA227:BA231"/>
    <mergeCell ref="BB227:BB231"/>
    <mergeCell ref="BC227:BC231"/>
    <mergeCell ref="BE232:BE235"/>
    <mergeCell ref="BF232:BF235"/>
    <mergeCell ref="BG232:BG235"/>
    <mergeCell ref="BH232:BH235"/>
    <mergeCell ref="AW232:AW235"/>
    <mergeCell ref="AX232:AX235"/>
    <mergeCell ref="AY232:AY235"/>
    <mergeCell ref="AZ232:AZ235"/>
    <mergeCell ref="BA232:BA235"/>
    <mergeCell ref="BB232:BB235"/>
    <mergeCell ref="AQ232:AQ235"/>
    <mergeCell ref="AR232:AR235"/>
    <mergeCell ref="AS232:AS235"/>
    <mergeCell ref="AT232:AT235"/>
    <mergeCell ref="AU232:AU235"/>
    <mergeCell ref="AV232:AV235"/>
    <mergeCell ref="V232:V235"/>
    <mergeCell ref="W232:W235"/>
    <mergeCell ref="X232:X235"/>
    <mergeCell ref="Y232:Y235"/>
    <mergeCell ref="Z232:Z235"/>
    <mergeCell ref="AA232:AA235"/>
    <mergeCell ref="AR236:AR239"/>
    <mergeCell ref="AS236:AS239"/>
    <mergeCell ref="S236:S239"/>
    <mergeCell ref="T236:T239"/>
    <mergeCell ref="U236:U239"/>
    <mergeCell ref="V236:V239"/>
    <mergeCell ref="W236:W239"/>
    <mergeCell ref="X236:X239"/>
    <mergeCell ref="M236:M239"/>
    <mergeCell ref="N236:N239"/>
    <mergeCell ref="O236:O239"/>
    <mergeCell ref="P236:P239"/>
    <mergeCell ref="Q236:Q239"/>
    <mergeCell ref="R236:R239"/>
    <mergeCell ref="BO232:BO235"/>
    <mergeCell ref="D236:D239"/>
    <mergeCell ref="E236:E239"/>
    <mergeCell ref="F236:F239"/>
    <mergeCell ref="G236:G239"/>
    <mergeCell ref="H236:H239"/>
    <mergeCell ref="I236:I239"/>
    <mergeCell ref="J236:J239"/>
    <mergeCell ref="K236:K239"/>
    <mergeCell ref="L236:L239"/>
    <mergeCell ref="BI232:BI235"/>
    <mergeCell ref="BJ232:BJ235"/>
    <mergeCell ref="BK232:BK235"/>
    <mergeCell ref="BL232:BL235"/>
    <mergeCell ref="BM232:BM235"/>
    <mergeCell ref="BN232:BN235"/>
    <mergeCell ref="BC232:BC235"/>
    <mergeCell ref="BD232:BD235"/>
    <mergeCell ref="BL236:BL239"/>
    <mergeCell ref="BM236:BM239"/>
    <mergeCell ref="BN236:BN239"/>
    <mergeCell ref="BO236:BO239"/>
    <mergeCell ref="D240:D244"/>
    <mergeCell ref="E240:E244"/>
    <mergeCell ref="F240:F244"/>
    <mergeCell ref="G240:G244"/>
    <mergeCell ref="H240:H244"/>
    <mergeCell ref="I240:I244"/>
    <mergeCell ref="BF236:BF239"/>
    <mergeCell ref="BG236:BG239"/>
    <mergeCell ref="BH236:BH239"/>
    <mergeCell ref="BI236:BI239"/>
    <mergeCell ref="BJ236:BJ239"/>
    <mergeCell ref="BK236:BK239"/>
    <mergeCell ref="AZ236:AZ239"/>
    <mergeCell ref="BA236:BA239"/>
    <mergeCell ref="BB236:BB239"/>
    <mergeCell ref="BC236:BC239"/>
    <mergeCell ref="BD236:BD239"/>
    <mergeCell ref="BE236:BE239"/>
    <mergeCell ref="AT236:AT239"/>
    <mergeCell ref="AU236:AU239"/>
    <mergeCell ref="AV236:AV239"/>
    <mergeCell ref="AW236:AW239"/>
    <mergeCell ref="AX236:AX239"/>
    <mergeCell ref="AY236:AY239"/>
    <mergeCell ref="Y236:Y239"/>
    <mergeCell ref="Z236:Z239"/>
    <mergeCell ref="AA236:AA239"/>
    <mergeCell ref="AQ236:AQ239"/>
    <mergeCell ref="AU240:AU244"/>
    <mergeCell ref="AV240:AV244"/>
    <mergeCell ref="V240:V244"/>
    <mergeCell ref="W240:W244"/>
    <mergeCell ref="X240:X244"/>
    <mergeCell ref="Y240:Y244"/>
    <mergeCell ref="Z240:Z244"/>
    <mergeCell ref="AA240:AA244"/>
    <mergeCell ref="P240:P244"/>
    <mergeCell ref="Q240:Q244"/>
    <mergeCell ref="R240:R244"/>
    <mergeCell ref="S240:S244"/>
    <mergeCell ref="T240:T244"/>
    <mergeCell ref="U240:U244"/>
    <mergeCell ref="J240:J244"/>
    <mergeCell ref="K240:K244"/>
    <mergeCell ref="L240:L244"/>
    <mergeCell ref="M240:M244"/>
    <mergeCell ref="N240:N244"/>
    <mergeCell ref="O240:O244"/>
    <mergeCell ref="BO240:BO244"/>
    <mergeCell ref="D245:D249"/>
    <mergeCell ref="E245:E249"/>
    <mergeCell ref="F245:F249"/>
    <mergeCell ref="G245:G249"/>
    <mergeCell ref="H245:H249"/>
    <mergeCell ref="I245:I249"/>
    <mergeCell ref="J245:J249"/>
    <mergeCell ref="K245:K249"/>
    <mergeCell ref="L245:L249"/>
    <mergeCell ref="BI240:BI244"/>
    <mergeCell ref="BJ240:BJ244"/>
    <mergeCell ref="BK240:BK244"/>
    <mergeCell ref="BL240:BL244"/>
    <mergeCell ref="BM240:BM244"/>
    <mergeCell ref="BN240:BN244"/>
    <mergeCell ref="BC240:BC244"/>
    <mergeCell ref="BD240:BD244"/>
    <mergeCell ref="BE240:BE244"/>
    <mergeCell ref="BF240:BF244"/>
    <mergeCell ref="BG240:BG244"/>
    <mergeCell ref="BH240:BH244"/>
    <mergeCell ref="AW240:AW244"/>
    <mergeCell ref="AX240:AX244"/>
    <mergeCell ref="AY240:AY244"/>
    <mergeCell ref="AZ240:AZ244"/>
    <mergeCell ref="BA240:BA244"/>
    <mergeCell ref="BB240:BB244"/>
    <mergeCell ref="AQ240:AQ244"/>
    <mergeCell ref="AR240:AR244"/>
    <mergeCell ref="AS240:AS244"/>
    <mergeCell ref="AT240:AT244"/>
    <mergeCell ref="AX245:AX249"/>
    <mergeCell ref="AY245:AY249"/>
    <mergeCell ref="Y245:Y249"/>
    <mergeCell ref="Z245:Z249"/>
    <mergeCell ref="AA245:AA249"/>
    <mergeCell ref="AQ245:AQ249"/>
    <mergeCell ref="AR245:AR249"/>
    <mergeCell ref="AS245:AS249"/>
    <mergeCell ref="S245:S249"/>
    <mergeCell ref="T245:T249"/>
    <mergeCell ref="U245:U249"/>
    <mergeCell ref="V245:V249"/>
    <mergeCell ref="W245:W249"/>
    <mergeCell ref="X245:X249"/>
    <mergeCell ref="M245:M249"/>
    <mergeCell ref="N245:N249"/>
    <mergeCell ref="O245:O249"/>
    <mergeCell ref="P245:P249"/>
    <mergeCell ref="Q245:Q249"/>
    <mergeCell ref="R245:R249"/>
    <mergeCell ref="J250:J255"/>
    <mergeCell ref="K250:K255"/>
    <mergeCell ref="L250:L255"/>
    <mergeCell ref="M250:M255"/>
    <mergeCell ref="N250:N255"/>
    <mergeCell ref="O250:O255"/>
    <mergeCell ref="BL245:BL249"/>
    <mergeCell ref="BM245:BM249"/>
    <mergeCell ref="BN245:BN249"/>
    <mergeCell ref="BO245:BO249"/>
    <mergeCell ref="D250:D255"/>
    <mergeCell ref="E250:E255"/>
    <mergeCell ref="F250:F255"/>
    <mergeCell ref="G250:G255"/>
    <mergeCell ref="H250:H255"/>
    <mergeCell ref="I250:I255"/>
    <mergeCell ref="BF245:BF249"/>
    <mergeCell ref="BG245:BG249"/>
    <mergeCell ref="BH245:BH249"/>
    <mergeCell ref="BI245:BI249"/>
    <mergeCell ref="BJ245:BJ249"/>
    <mergeCell ref="BK245:BK249"/>
    <mergeCell ref="AZ245:AZ249"/>
    <mergeCell ref="BA245:BA249"/>
    <mergeCell ref="BB245:BB249"/>
    <mergeCell ref="BC245:BC249"/>
    <mergeCell ref="BD245:BD249"/>
    <mergeCell ref="BE245:BE249"/>
    <mergeCell ref="AT245:AT249"/>
    <mergeCell ref="AU245:AU249"/>
    <mergeCell ref="AV245:AV249"/>
    <mergeCell ref="AW245:AW249"/>
    <mergeCell ref="BA250:BA255"/>
    <mergeCell ref="BB250:BB255"/>
    <mergeCell ref="AQ250:AQ255"/>
    <mergeCell ref="AR250:AR255"/>
    <mergeCell ref="AS250:AS255"/>
    <mergeCell ref="AT250:AT255"/>
    <mergeCell ref="AU250:AU255"/>
    <mergeCell ref="AV250:AV255"/>
    <mergeCell ref="V250:V255"/>
    <mergeCell ref="W250:W255"/>
    <mergeCell ref="X250:X255"/>
    <mergeCell ref="Y250:Y255"/>
    <mergeCell ref="Z250:Z255"/>
    <mergeCell ref="AA250:AA255"/>
    <mergeCell ref="P250:P255"/>
    <mergeCell ref="Q250:Q255"/>
    <mergeCell ref="R250:R255"/>
    <mergeCell ref="S250:S255"/>
    <mergeCell ref="T250:T255"/>
    <mergeCell ref="U250:U255"/>
    <mergeCell ref="M256:M258"/>
    <mergeCell ref="N256:N258"/>
    <mergeCell ref="O256:O258"/>
    <mergeCell ref="P256:P258"/>
    <mergeCell ref="Q256:Q258"/>
    <mergeCell ref="R256:R258"/>
    <mergeCell ref="BO250:BO255"/>
    <mergeCell ref="D256:D258"/>
    <mergeCell ref="E256:E258"/>
    <mergeCell ref="F256:F258"/>
    <mergeCell ref="G256:G258"/>
    <mergeCell ref="H256:H258"/>
    <mergeCell ref="I256:I258"/>
    <mergeCell ref="J256:J258"/>
    <mergeCell ref="K256:K258"/>
    <mergeCell ref="L256:L258"/>
    <mergeCell ref="BI250:BI255"/>
    <mergeCell ref="BJ250:BJ255"/>
    <mergeCell ref="BK250:BK255"/>
    <mergeCell ref="BL250:BL255"/>
    <mergeCell ref="BM250:BM255"/>
    <mergeCell ref="BN250:BN255"/>
    <mergeCell ref="BC250:BC255"/>
    <mergeCell ref="BD250:BD255"/>
    <mergeCell ref="BE250:BE255"/>
    <mergeCell ref="BF250:BF255"/>
    <mergeCell ref="BG250:BG255"/>
    <mergeCell ref="BH250:BH255"/>
    <mergeCell ref="AW250:AW255"/>
    <mergeCell ref="AX250:AX255"/>
    <mergeCell ref="AY250:AY255"/>
    <mergeCell ref="AZ250:AZ255"/>
    <mergeCell ref="BD256:BD258"/>
    <mergeCell ref="BE256:BE258"/>
    <mergeCell ref="AT256:AT258"/>
    <mergeCell ref="AU256:AU258"/>
    <mergeCell ref="AV256:AV258"/>
    <mergeCell ref="AW256:AW258"/>
    <mergeCell ref="AX256:AX258"/>
    <mergeCell ref="AY256:AY258"/>
    <mergeCell ref="Y256:Y258"/>
    <mergeCell ref="Z256:Z258"/>
    <mergeCell ref="AA256:AA258"/>
    <mergeCell ref="AQ256:AQ258"/>
    <mergeCell ref="AR256:AR258"/>
    <mergeCell ref="AS256:AS258"/>
    <mergeCell ref="S256:S258"/>
    <mergeCell ref="T256:T258"/>
    <mergeCell ref="U256:U258"/>
    <mergeCell ref="V256:V258"/>
    <mergeCell ref="W256:W258"/>
    <mergeCell ref="X256:X258"/>
    <mergeCell ref="P259:P263"/>
    <mergeCell ref="Q259:Q263"/>
    <mergeCell ref="R259:R263"/>
    <mergeCell ref="S259:S263"/>
    <mergeCell ref="T259:T263"/>
    <mergeCell ref="U259:U263"/>
    <mergeCell ref="J259:J263"/>
    <mergeCell ref="K259:K263"/>
    <mergeCell ref="L259:L263"/>
    <mergeCell ref="M259:M263"/>
    <mergeCell ref="N259:N263"/>
    <mergeCell ref="O259:O263"/>
    <mergeCell ref="BL256:BL258"/>
    <mergeCell ref="BM256:BM258"/>
    <mergeCell ref="BN256:BN258"/>
    <mergeCell ref="BO256:BO258"/>
    <mergeCell ref="D259:D263"/>
    <mergeCell ref="E259:E263"/>
    <mergeCell ref="F259:F263"/>
    <mergeCell ref="G259:G263"/>
    <mergeCell ref="H259:H263"/>
    <mergeCell ref="I259:I263"/>
    <mergeCell ref="BF256:BF258"/>
    <mergeCell ref="BG256:BG258"/>
    <mergeCell ref="BH256:BH258"/>
    <mergeCell ref="BI256:BI258"/>
    <mergeCell ref="BJ256:BJ258"/>
    <mergeCell ref="BK256:BK258"/>
    <mergeCell ref="AZ256:AZ258"/>
    <mergeCell ref="BA256:BA258"/>
    <mergeCell ref="BB256:BB258"/>
    <mergeCell ref="BC256:BC258"/>
    <mergeCell ref="BG259:BG263"/>
    <mergeCell ref="BH259:BH263"/>
    <mergeCell ref="AW259:AW263"/>
    <mergeCell ref="AX259:AX263"/>
    <mergeCell ref="AY259:AY263"/>
    <mergeCell ref="AZ259:AZ263"/>
    <mergeCell ref="BA259:BA263"/>
    <mergeCell ref="BB259:BB263"/>
    <mergeCell ref="AQ259:AQ263"/>
    <mergeCell ref="AR259:AR263"/>
    <mergeCell ref="AS259:AS263"/>
    <mergeCell ref="AT259:AT263"/>
    <mergeCell ref="AU259:AU263"/>
    <mergeCell ref="AV259:AV263"/>
    <mergeCell ref="V259:V263"/>
    <mergeCell ref="W259:W263"/>
    <mergeCell ref="X259:X263"/>
    <mergeCell ref="Y259:Y263"/>
    <mergeCell ref="Z259:Z263"/>
    <mergeCell ref="AA259:AA263"/>
    <mergeCell ref="P264:P269"/>
    <mergeCell ref="Q264:Q269"/>
    <mergeCell ref="R264:R269"/>
    <mergeCell ref="S264:S269"/>
    <mergeCell ref="T264:T269"/>
    <mergeCell ref="U264:U269"/>
    <mergeCell ref="J264:J269"/>
    <mergeCell ref="K264:K269"/>
    <mergeCell ref="L264:L269"/>
    <mergeCell ref="M264:M269"/>
    <mergeCell ref="N264:N269"/>
    <mergeCell ref="O264:O269"/>
    <mergeCell ref="BO259:BO263"/>
    <mergeCell ref="A264:A359"/>
    <mergeCell ref="B264:B359"/>
    <mergeCell ref="C264:C359"/>
    <mergeCell ref="D264:D269"/>
    <mergeCell ref="E264:E269"/>
    <mergeCell ref="F264:F269"/>
    <mergeCell ref="G264:G269"/>
    <mergeCell ref="H264:H269"/>
    <mergeCell ref="I264:I269"/>
    <mergeCell ref="BI259:BI263"/>
    <mergeCell ref="BJ259:BJ263"/>
    <mergeCell ref="BK259:BK263"/>
    <mergeCell ref="BL259:BL263"/>
    <mergeCell ref="BM259:BM263"/>
    <mergeCell ref="BN259:BN263"/>
    <mergeCell ref="BC259:BC263"/>
    <mergeCell ref="BD259:BD263"/>
    <mergeCell ref="BE259:BE263"/>
    <mergeCell ref="BF259:BF263"/>
    <mergeCell ref="BE264:BE269"/>
    <mergeCell ref="BF264:BF269"/>
    <mergeCell ref="BG264:BG269"/>
    <mergeCell ref="BH264:BH269"/>
    <mergeCell ref="AW264:AW269"/>
    <mergeCell ref="AX264:AX269"/>
    <mergeCell ref="AY264:AY269"/>
    <mergeCell ref="AZ264:AZ269"/>
    <mergeCell ref="BA264:BA269"/>
    <mergeCell ref="BB264:BB269"/>
    <mergeCell ref="AQ264:AQ269"/>
    <mergeCell ref="AR264:AR269"/>
    <mergeCell ref="AS264:AS269"/>
    <mergeCell ref="AT264:AT269"/>
    <mergeCell ref="AU264:AU269"/>
    <mergeCell ref="AV264:AV269"/>
    <mergeCell ref="V264:V269"/>
    <mergeCell ref="W264:W269"/>
    <mergeCell ref="X264:X269"/>
    <mergeCell ref="Y264:Y269"/>
    <mergeCell ref="Z264:Z269"/>
    <mergeCell ref="AA264:AA269"/>
    <mergeCell ref="AR270:AR274"/>
    <mergeCell ref="AS270:AS274"/>
    <mergeCell ref="S270:S274"/>
    <mergeCell ref="T270:T274"/>
    <mergeCell ref="U270:U274"/>
    <mergeCell ref="V270:V274"/>
    <mergeCell ref="W270:W274"/>
    <mergeCell ref="X270:X274"/>
    <mergeCell ref="M270:M274"/>
    <mergeCell ref="N270:N274"/>
    <mergeCell ref="O270:O274"/>
    <mergeCell ref="P270:P274"/>
    <mergeCell ref="Q270:Q274"/>
    <mergeCell ref="R270:R274"/>
    <mergeCell ref="BO264:BO269"/>
    <mergeCell ref="D270:D274"/>
    <mergeCell ref="E270:E274"/>
    <mergeCell ref="F270:F274"/>
    <mergeCell ref="G270:G274"/>
    <mergeCell ref="H270:H274"/>
    <mergeCell ref="I270:I274"/>
    <mergeCell ref="J270:J274"/>
    <mergeCell ref="K270:K274"/>
    <mergeCell ref="L270:L274"/>
    <mergeCell ref="BI264:BI269"/>
    <mergeCell ref="BJ264:BJ269"/>
    <mergeCell ref="BK264:BK269"/>
    <mergeCell ref="BL264:BL269"/>
    <mergeCell ref="BM264:BM269"/>
    <mergeCell ref="BN264:BN269"/>
    <mergeCell ref="BC264:BC269"/>
    <mergeCell ref="BD264:BD269"/>
    <mergeCell ref="BL270:BL274"/>
    <mergeCell ref="BM270:BM274"/>
    <mergeCell ref="BN270:BN274"/>
    <mergeCell ref="BO270:BO274"/>
    <mergeCell ref="D275:D277"/>
    <mergeCell ref="E275:E277"/>
    <mergeCell ref="F275:F277"/>
    <mergeCell ref="G275:G277"/>
    <mergeCell ref="H275:H277"/>
    <mergeCell ref="I275:I277"/>
    <mergeCell ref="BF270:BF274"/>
    <mergeCell ref="BG270:BG274"/>
    <mergeCell ref="BH270:BH274"/>
    <mergeCell ref="BI270:BI274"/>
    <mergeCell ref="BJ270:BJ274"/>
    <mergeCell ref="BK270:BK274"/>
    <mergeCell ref="AZ270:AZ274"/>
    <mergeCell ref="BA270:BA274"/>
    <mergeCell ref="BB270:BB274"/>
    <mergeCell ref="BC270:BC274"/>
    <mergeCell ref="BD270:BD274"/>
    <mergeCell ref="BE270:BE274"/>
    <mergeCell ref="AT270:AT274"/>
    <mergeCell ref="AU270:AU274"/>
    <mergeCell ref="AV270:AV274"/>
    <mergeCell ref="AW270:AW274"/>
    <mergeCell ref="AX270:AX274"/>
    <mergeCell ref="AY270:AY274"/>
    <mergeCell ref="Y270:Y274"/>
    <mergeCell ref="Z270:Z274"/>
    <mergeCell ref="AA270:AA274"/>
    <mergeCell ref="AQ270:AQ274"/>
    <mergeCell ref="AU275:AU277"/>
    <mergeCell ref="AV275:AV277"/>
    <mergeCell ref="V275:V277"/>
    <mergeCell ref="W275:W277"/>
    <mergeCell ref="X275:X277"/>
    <mergeCell ref="Y275:Y277"/>
    <mergeCell ref="Z275:Z277"/>
    <mergeCell ref="AA275:AA277"/>
    <mergeCell ref="P275:P277"/>
    <mergeCell ref="Q275:Q277"/>
    <mergeCell ref="R275:R277"/>
    <mergeCell ref="S275:S277"/>
    <mergeCell ref="T275:T277"/>
    <mergeCell ref="U275:U277"/>
    <mergeCell ref="J275:J277"/>
    <mergeCell ref="K275:K277"/>
    <mergeCell ref="L275:L277"/>
    <mergeCell ref="M275:M277"/>
    <mergeCell ref="N275:N277"/>
    <mergeCell ref="O275:O277"/>
    <mergeCell ref="BO275:BO277"/>
    <mergeCell ref="D278:D282"/>
    <mergeCell ref="E278:E282"/>
    <mergeCell ref="F278:F282"/>
    <mergeCell ref="G278:G282"/>
    <mergeCell ref="H278:H282"/>
    <mergeCell ref="I278:I282"/>
    <mergeCell ref="J278:J282"/>
    <mergeCell ref="K278:K282"/>
    <mergeCell ref="L278:L282"/>
    <mergeCell ref="BI275:BI277"/>
    <mergeCell ref="BJ275:BJ277"/>
    <mergeCell ref="BK275:BK277"/>
    <mergeCell ref="BL275:BL277"/>
    <mergeCell ref="BM275:BM277"/>
    <mergeCell ref="BN275:BN277"/>
    <mergeCell ref="BC275:BC277"/>
    <mergeCell ref="BD275:BD277"/>
    <mergeCell ref="BE275:BE277"/>
    <mergeCell ref="BF275:BF277"/>
    <mergeCell ref="BG275:BG277"/>
    <mergeCell ref="BH275:BH277"/>
    <mergeCell ref="AW275:AW277"/>
    <mergeCell ref="AX275:AX277"/>
    <mergeCell ref="AY275:AY277"/>
    <mergeCell ref="AZ275:AZ277"/>
    <mergeCell ref="BA275:BA277"/>
    <mergeCell ref="BB275:BB277"/>
    <mergeCell ref="AQ275:AQ277"/>
    <mergeCell ref="AR275:AR277"/>
    <mergeCell ref="AS275:AS277"/>
    <mergeCell ref="AT275:AT277"/>
    <mergeCell ref="AX278:AX282"/>
    <mergeCell ref="AY278:AY282"/>
    <mergeCell ref="Y278:Y282"/>
    <mergeCell ref="Z278:Z282"/>
    <mergeCell ref="AA278:AA282"/>
    <mergeCell ref="AQ278:AQ282"/>
    <mergeCell ref="AR278:AR282"/>
    <mergeCell ref="AS278:AS282"/>
    <mergeCell ref="S278:S282"/>
    <mergeCell ref="T278:T282"/>
    <mergeCell ref="U278:U282"/>
    <mergeCell ref="V278:V282"/>
    <mergeCell ref="W278:W282"/>
    <mergeCell ref="X278:X282"/>
    <mergeCell ref="M278:M282"/>
    <mergeCell ref="N278:N282"/>
    <mergeCell ref="O278:O282"/>
    <mergeCell ref="P278:P282"/>
    <mergeCell ref="Q278:Q282"/>
    <mergeCell ref="R278:R282"/>
    <mergeCell ref="J283:J285"/>
    <mergeCell ref="K283:K285"/>
    <mergeCell ref="L283:L285"/>
    <mergeCell ref="M283:M285"/>
    <mergeCell ref="N283:N285"/>
    <mergeCell ref="O283:O285"/>
    <mergeCell ref="BL278:BL282"/>
    <mergeCell ref="BM278:BM282"/>
    <mergeCell ref="BN278:BN282"/>
    <mergeCell ref="BO278:BO282"/>
    <mergeCell ref="D283:D285"/>
    <mergeCell ref="E283:E285"/>
    <mergeCell ref="F283:F285"/>
    <mergeCell ref="G283:G285"/>
    <mergeCell ref="H283:H285"/>
    <mergeCell ref="I283:I285"/>
    <mergeCell ref="BF278:BF282"/>
    <mergeCell ref="BG278:BG282"/>
    <mergeCell ref="BH278:BH282"/>
    <mergeCell ref="BI278:BI282"/>
    <mergeCell ref="BJ278:BJ282"/>
    <mergeCell ref="BK278:BK282"/>
    <mergeCell ref="AZ278:AZ282"/>
    <mergeCell ref="BA278:BA282"/>
    <mergeCell ref="BB278:BB282"/>
    <mergeCell ref="BC278:BC282"/>
    <mergeCell ref="BD278:BD282"/>
    <mergeCell ref="BE278:BE282"/>
    <mergeCell ref="AT278:AT282"/>
    <mergeCell ref="AU278:AU282"/>
    <mergeCell ref="AV278:AV282"/>
    <mergeCell ref="AW278:AW282"/>
    <mergeCell ref="BA283:BA285"/>
    <mergeCell ref="BB283:BB285"/>
    <mergeCell ref="AQ283:AQ285"/>
    <mergeCell ref="AR283:AR285"/>
    <mergeCell ref="AS283:AS285"/>
    <mergeCell ref="AT283:AT285"/>
    <mergeCell ref="AU283:AU285"/>
    <mergeCell ref="AV283:AV285"/>
    <mergeCell ref="V283:V285"/>
    <mergeCell ref="W283:W285"/>
    <mergeCell ref="X283:X285"/>
    <mergeCell ref="Y283:Y285"/>
    <mergeCell ref="Z283:Z285"/>
    <mergeCell ref="AA283:AA285"/>
    <mergeCell ref="P283:P285"/>
    <mergeCell ref="Q283:Q285"/>
    <mergeCell ref="R283:R285"/>
    <mergeCell ref="S283:S285"/>
    <mergeCell ref="T283:T285"/>
    <mergeCell ref="U283:U285"/>
    <mergeCell ref="M286:M290"/>
    <mergeCell ref="N286:N290"/>
    <mergeCell ref="O286:O290"/>
    <mergeCell ref="P286:P290"/>
    <mergeCell ref="Q286:Q290"/>
    <mergeCell ref="R286:R290"/>
    <mergeCell ref="BO283:BO285"/>
    <mergeCell ref="D286:D290"/>
    <mergeCell ref="E286:E290"/>
    <mergeCell ref="F286:F290"/>
    <mergeCell ref="G286:G290"/>
    <mergeCell ref="H286:H290"/>
    <mergeCell ref="I286:I290"/>
    <mergeCell ref="J286:J290"/>
    <mergeCell ref="K286:K290"/>
    <mergeCell ref="L286:L290"/>
    <mergeCell ref="BI283:BI285"/>
    <mergeCell ref="BJ283:BJ285"/>
    <mergeCell ref="BK283:BK285"/>
    <mergeCell ref="BL283:BL285"/>
    <mergeCell ref="BM283:BM285"/>
    <mergeCell ref="BN283:BN285"/>
    <mergeCell ref="BC283:BC285"/>
    <mergeCell ref="BD283:BD285"/>
    <mergeCell ref="BE283:BE285"/>
    <mergeCell ref="BF283:BF285"/>
    <mergeCell ref="BG283:BG285"/>
    <mergeCell ref="BH283:BH285"/>
    <mergeCell ref="AW283:AW285"/>
    <mergeCell ref="AX283:AX285"/>
    <mergeCell ref="AY283:AY285"/>
    <mergeCell ref="AZ283:AZ285"/>
    <mergeCell ref="BD286:BD290"/>
    <mergeCell ref="BE286:BE290"/>
    <mergeCell ref="AT286:AT290"/>
    <mergeCell ref="AU286:AU290"/>
    <mergeCell ref="AV286:AV290"/>
    <mergeCell ref="AW286:AW290"/>
    <mergeCell ref="AX286:AX290"/>
    <mergeCell ref="AY286:AY290"/>
    <mergeCell ref="Y286:Y290"/>
    <mergeCell ref="Z286:Z290"/>
    <mergeCell ref="AA286:AA290"/>
    <mergeCell ref="AQ286:AQ290"/>
    <mergeCell ref="AR286:AR290"/>
    <mergeCell ref="AS286:AS290"/>
    <mergeCell ref="S286:S290"/>
    <mergeCell ref="T286:T290"/>
    <mergeCell ref="U286:U290"/>
    <mergeCell ref="V286:V290"/>
    <mergeCell ref="W286:W290"/>
    <mergeCell ref="X286:X290"/>
    <mergeCell ref="P291:P294"/>
    <mergeCell ref="Q291:Q294"/>
    <mergeCell ref="R291:R294"/>
    <mergeCell ref="S291:S294"/>
    <mergeCell ref="T291:T294"/>
    <mergeCell ref="U291:U294"/>
    <mergeCell ref="J291:J294"/>
    <mergeCell ref="K291:K294"/>
    <mergeCell ref="L291:L294"/>
    <mergeCell ref="M291:M294"/>
    <mergeCell ref="N291:N294"/>
    <mergeCell ref="O291:O294"/>
    <mergeCell ref="BL286:BL290"/>
    <mergeCell ref="BM286:BM290"/>
    <mergeCell ref="BN286:BN290"/>
    <mergeCell ref="BO286:BO290"/>
    <mergeCell ref="D291:D294"/>
    <mergeCell ref="E291:E294"/>
    <mergeCell ref="F291:F294"/>
    <mergeCell ref="G291:G294"/>
    <mergeCell ref="H291:H294"/>
    <mergeCell ref="I291:I294"/>
    <mergeCell ref="BF286:BF290"/>
    <mergeCell ref="BG286:BG290"/>
    <mergeCell ref="BH286:BH290"/>
    <mergeCell ref="BI286:BI290"/>
    <mergeCell ref="BJ286:BJ290"/>
    <mergeCell ref="BK286:BK290"/>
    <mergeCell ref="AZ286:AZ290"/>
    <mergeCell ref="BA286:BA290"/>
    <mergeCell ref="BB286:BB290"/>
    <mergeCell ref="BC286:BC290"/>
    <mergeCell ref="BE291:BE294"/>
    <mergeCell ref="BF291:BF294"/>
    <mergeCell ref="BG291:BG294"/>
    <mergeCell ref="BH291:BH294"/>
    <mergeCell ref="AW291:AW294"/>
    <mergeCell ref="AX291:AX294"/>
    <mergeCell ref="AY291:AY294"/>
    <mergeCell ref="AZ291:AZ294"/>
    <mergeCell ref="BA291:BA294"/>
    <mergeCell ref="BB291:BB294"/>
    <mergeCell ref="AQ291:AQ294"/>
    <mergeCell ref="AR291:AR294"/>
    <mergeCell ref="AS291:AS294"/>
    <mergeCell ref="AT291:AT294"/>
    <mergeCell ref="AU291:AU294"/>
    <mergeCell ref="AV291:AV294"/>
    <mergeCell ref="V291:V294"/>
    <mergeCell ref="W291:W294"/>
    <mergeCell ref="X291:X294"/>
    <mergeCell ref="Y291:Y294"/>
    <mergeCell ref="Z291:Z294"/>
    <mergeCell ref="AA291:AA294"/>
    <mergeCell ref="AR295:AR296"/>
    <mergeCell ref="AS295:AS296"/>
    <mergeCell ref="S295:S296"/>
    <mergeCell ref="T295:T296"/>
    <mergeCell ref="U295:U296"/>
    <mergeCell ref="V295:V296"/>
    <mergeCell ref="W295:W296"/>
    <mergeCell ref="X295:X296"/>
    <mergeCell ref="M295:M296"/>
    <mergeCell ref="N295:N296"/>
    <mergeCell ref="O295:O296"/>
    <mergeCell ref="P295:P296"/>
    <mergeCell ref="Q295:Q296"/>
    <mergeCell ref="R295:R296"/>
    <mergeCell ref="BO291:BO294"/>
    <mergeCell ref="D295:D296"/>
    <mergeCell ref="E295:E296"/>
    <mergeCell ref="F295:F296"/>
    <mergeCell ref="G295:G296"/>
    <mergeCell ref="H295:H296"/>
    <mergeCell ref="I295:I296"/>
    <mergeCell ref="J295:J296"/>
    <mergeCell ref="K295:K296"/>
    <mergeCell ref="L295:L296"/>
    <mergeCell ref="BI291:BI294"/>
    <mergeCell ref="BJ291:BJ294"/>
    <mergeCell ref="BK291:BK294"/>
    <mergeCell ref="BL291:BL294"/>
    <mergeCell ref="BM291:BM294"/>
    <mergeCell ref="BN291:BN294"/>
    <mergeCell ref="BC291:BC294"/>
    <mergeCell ref="BD291:BD294"/>
    <mergeCell ref="BL295:BL296"/>
    <mergeCell ref="BM295:BM296"/>
    <mergeCell ref="BN295:BN296"/>
    <mergeCell ref="BO295:BO296"/>
    <mergeCell ref="D297:D300"/>
    <mergeCell ref="E297:E300"/>
    <mergeCell ref="F297:F300"/>
    <mergeCell ref="G297:G300"/>
    <mergeCell ref="H297:H300"/>
    <mergeCell ref="I297:I300"/>
    <mergeCell ref="BF295:BF296"/>
    <mergeCell ref="BG295:BG296"/>
    <mergeCell ref="BH295:BH296"/>
    <mergeCell ref="BI295:BI296"/>
    <mergeCell ref="BJ295:BJ296"/>
    <mergeCell ref="BK295:BK296"/>
    <mergeCell ref="AZ295:AZ296"/>
    <mergeCell ref="BA295:BA296"/>
    <mergeCell ref="BB295:BB296"/>
    <mergeCell ref="BC295:BC296"/>
    <mergeCell ref="BD295:BD296"/>
    <mergeCell ref="BE295:BE296"/>
    <mergeCell ref="AT295:AT296"/>
    <mergeCell ref="AU295:AU296"/>
    <mergeCell ref="AV295:AV296"/>
    <mergeCell ref="AW295:AW296"/>
    <mergeCell ref="AX295:AX296"/>
    <mergeCell ref="AY295:AY296"/>
    <mergeCell ref="Y295:Y296"/>
    <mergeCell ref="Z295:Z296"/>
    <mergeCell ref="AA295:AA296"/>
    <mergeCell ref="AQ295:AQ296"/>
    <mergeCell ref="AU297:AU300"/>
    <mergeCell ref="AV297:AV300"/>
    <mergeCell ref="V297:V300"/>
    <mergeCell ref="W297:W300"/>
    <mergeCell ref="X297:X300"/>
    <mergeCell ref="Y297:Y300"/>
    <mergeCell ref="Z297:Z300"/>
    <mergeCell ref="AA297:AA300"/>
    <mergeCell ref="P297:P300"/>
    <mergeCell ref="Q297:Q300"/>
    <mergeCell ref="R297:R300"/>
    <mergeCell ref="S297:S300"/>
    <mergeCell ref="T297:T300"/>
    <mergeCell ref="U297:U300"/>
    <mergeCell ref="J297:J300"/>
    <mergeCell ref="K297:K300"/>
    <mergeCell ref="L297:L300"/>
    <mergeCell ref="M297:M300"/>
    <mergeCell ref="N297:N300"/>
    <mergeCell ref="O297:O300"/>
    <mergeCell ref="BO297:BO300"/>
    <mergeCell ref="D301:D304"/>
    <mergeCell ref="E301:E304"/>
    <mergeCell ref="F301:F304"/>
    <mergeCell ref="G301:G304"/>
    <mergeCell ref="H301:H304"/>
    <mergeCell ref="I301:I304"/>
    <mergeCell ref="J301:J304"/>
    <mergeCell ref="K301:K304"/>
    <mergeCell ref="L301:L304"/>
    <mergeCell ref="BI297:BI300"/>
    <mergeCell ref="BJ297:BJ300"/>
    <mergeCell ref="BK297:BK300"/>
    <mergeCell ref="BL297:BL300"/>
    <mergeCell ref="BM297:BM300"/>
    <mergeCell ref="BN297:BN300"/>
    <mergeCell ref="BC297:BC300"/>
    <mergeCell ref="BD297:BD300"/>
    <mergeCell ref="BE297:BE300"/>
    <mergeCell ref="BF297:BF300"/>
    <mergeCell ref="BG297:BG300"/>
    <mergeCell ref="BH297:BH300"/>
    <mergeCell ref="AW297:AW300"/>
    <mergeCell ref="AX297:AX300"/>
    <mergeCell ref="AY297:AY300"/>
    <mergeCell ref="AZ297:AZ300"/>
    <mergeCell ref="BA297:BA300"/>
    <mergeCell ref="BB297:BB300"/>
    <mergeCell ref="AQ297:AQ300"/>
    <mergeCell ref="AR297:AR300"/>
    <mergeCell ref="AS297:AS300"/>
    <mergeCell ref="AT297:AT300"/>
    <mergeCell ref="AX301:AX304"/>
    <mergeCell ref="AY301:AY304"/>
    <mergeCell ref="Y301:Y304"/>
    <mergeCell ref="Z301:Z304"/>
    <mergeCell ref="AA301:AA304"/>
    <mergeCell ref="AQ301:AQ304"/>
    <mergeCell ref="AR301:AR304"/>
    <mergeCell ref="AS301:AS304"/>
    <mergeCell ref="S301:S304"/>
    <mergeCell ref="T301:T304"/>
    <mergeCell ref="U301:U304"/>
    <mergeCell ref="V301:V304"/>
    <mergeCell ref="W301:W304"/>
    <mergeCell ref="X301:X304"/>
    <mergeCell ref="M301:M304"/>
    <mergeCell ref="N301:N304"/>
    <mergeCell ref="O301:O304"/>
    <mergeCell ref="P301:P304"/>
    <mergeCell ref="Q301:Q304"/>
    <mergeCell ref="R301:R304"/>
    <mergeCell ref="J305:J307"/>
    <mergeCell ref="K305:K307"/>
    <mergeCell ref="L305:L307"/>
    <mergeCell ref="M305:M307"/>
    <mergeCell ref="N305:N307"/>
    <mergeCell ref="O305:O307"/>
    <mergeCell ref="BL301:BL304"/>
    <mergeCell ref="BM301:BM304"/>
    <mergeCell ref="BN301:BN304"/>
    <mergeCell ref="BO301:BO304"/>
    <mergeCell ref="D305:D307"/>
    <mergeCell ref="E305:E307"/>
    <mergeCell ref="F305:F307"/>
    <mergeCell ref="G305:G307"/>
    <mergeCell ref="H305:H307"/>
    <mergeCell ref="I305:I307"/>
    <mergeCell ref="BF301:BF304"/>
    <mergeCell ref="BG301:BG304"/>
    <mergeCell ref="BH301:BH304"/>
    <mergeCell ref="BI301:BI304"/>
    <mergeCell ref="BJ301:BJ304"/>
    <mergeCell ref="BK301:BK304"/>
    <mergeCell ref="AZ301:AZ304"/>
    <mergeCell ref="BA301:BA304"/>
    <mergeCell ref="BB301:BB304"/>
    <mergeCell ref="BC301:BC304"/>
    <mergeCell ref="BD301:BD304"/>
    <mergeCell ref="BE301:BE304"/>
    <mergeCell ref="AT301:AT304"/>
    <mergeCell ref="AU301:AU304"/>
    <mergeCell ref="AV301:AV304"/>
    <mergeCell ref="AW301:AW304"/>
    <mergeCell ref="BA305:BA307"/>
    <mergeCell ref="BB305:BB307"/>
    <mergeCell ref="AQ305:AQ307"/>
    <mergeCell ref="AR305:AR307"/>
    <mergeCell ref="AS305:AS307"/>
    <mergeCell ref="AT305:AT307"/>
    <mergeCell ref="AU305:AU307"/>
    <mergeCell ref="AV305:AV307"/>
    <mergeCell ref="V305:V307"/>
    <mergeCell ref="W305:W307"/>
    <mergeCell ref="X305:X307"/>
    <mergeCell ref="Y305:Y307"/>
    <mergeCell ref="Z305:Z307"/>
    <mergeCell ref="AA305:AA307"/>
    <mergeCell ref="P305:P307"/>
    <mergeCell ref="Q305:Q307"/>
    <mergeCell ref="R305:R307"/>
    <mergeCell ref="S305:S307"/>
    <mergeCell ref="T305:T307"/>
    <mergeCell ref="U305:U307"/>
    <mergeCell ref="M308:M312"/>
    <mergeCell ref="N308:N312"/>
    <mergeCell ref="O308:O312"/>
    <mergeCell ref="P308:P312"/>
    <mergeCell ref="Q308:Q312"/>
    <mergeCell ref="R308:R312"/>
    <mergeCell ref="BO305:BO307"/>
    <mergeCell ref="D308:D312"/>
    <mergeCell ref="E308:E312"/>
    <mergeCell ref="F308:F312"/>
    <mergeCell ref="G308:G312"/>
    <mergeCell ref="H308:H312"/>
    <mergeCell ref="I308:I312"/>
    <mergeCell ref="J308:J312"/>
    <mergeCell ref="K308:K312"/>
    <mergeCell ref="L308:L312"/>
    <mergeCell ref="BI305:BI307"/>
    <mergeCell ref="BJ305:BJ307"/>
    <mergeCell ref="BK305:BK307"/>
    <mergeCell ref="BL305:BL307"/>
    <mergeCell ref="BM305:BM307"/>
    <mergeCell ref="BN305:BN307"/>
    <mergeCell ref="BC305:BC307"/>
    <mergeCell ref="BD305:BD307"/>
    <mergeCell ref="BE305:BE307"/>
    <mergeCell ref="BF305:BF307"/>
    <mergeCell ref="BG305:BG307"/>
    <mergeCell ref="BH305:BH307"/>
    <mergeCell ref="AW305:AW307"/>
    <mergeCell ref="AX305:AX307"/>
    <mergeCell ref="AY305:AY307"/>
    <mergeCell ref="AZ305:AZ307"/>
    <mergeCell ref="BD308:BD312"/>
    <mergeCell ref="BE308:BE312"/>
    <mergeCell ref="AT308:AT312"/>
    <mergeCell ref="AU308:AU312"/>
    <mergeCell ref="AV308:AV312"/>
    <mergeCell ref="AW308:AW312"/>
    <mergeCell ref="AX308:AX312"/>
    <mergeCell ref="AY308:AY312"/>
    <mergeCell ref="Y308:Y312"/>
    <mergeCell ref="Z308:Z312"/>
    <mergeCell ref="AA308:AA312"/>
    <mergeCell ref="AQ308:AQ312"/>
    <mergeCell ref="AR308:AR312"/>
    <mergeCell ref="AS308:AS312"/>
    <mergeCell ref="S308:S312"/>
    <mergeCell ref="T308:T312"/>
    <mergeCell ref="U308:U312"/>
    <mergeCell ref="V308:V312"/>
    <mergeCell ref="W308:W312"/>
    <mergeCell ref="X308:X312"/>
    <mergeCell ref="P313:P315"/>
    <mergeCell ref="Q313:Q315"/>
    <mergeCell ref="R313:R315"/>
    <mergeCell ref="S313:S315"/>
    <mergeCell ref="T313:T315"/>
    <mergeCell ref="U313:U315"/>
    <mergeCell ref="J313:J315"/>
    <mergeCell ref="K313:K315"/>
    <mergeCell ref="L313:L315"/>
    <mergeCell ref="M313:M315"/>
    <mergeCell ref="N313:N315"/>
    <mergeCell ref="O313:O315"/>
    <mergeCell ref="BL308:BL312"/>
    <mergeCell ref="BM308:BM312"/>
    <mergeCell ref="BN308:BN312"/>
    <mergeCell ref="BO308:BO312"/>
    <mergeCell ref="D313:D315"/>
    <mergeCell ref="E313:E315"/>
    <mergeCell ref="F313:F315"/>
    <mergeCell ref="G313:G315"/>
    <mergeCell ref="H313:H315"/>
    <mergeCell ref="I313:I315"/>
    <mergeCell ref="BF308:BF312"/>
    <mergeCell ref="BG308:BG312"/>
    <mergeCell ref="BH308:BH312"/>
    <mergeCell ref="BI308:BI312"/>
    <mergeCell ref="BJ308:BJ312"/>
    <mergeCell ref="BK308:BK312"/>
    <mergeCell ref="AZ308:AZ312"/>
    <mergeCell ref="BA308:BA312"/>
    <mergeCell ref="BB308:BB312"/>
    <mergeCell ref="BC308:BC312"/>
    <mergeCell ref="BE313:BE315"/>
    <mergeCell ref="BF313:BF315"/>
    <mergeCell ref="BG313:BG315"/>
    <mergeCell ref="BH313:BH315"/>
    <mergeCell ref="AW313:AW315"/>
    <mergeCell ref="AX313:AX315"/>
    <mergeCell ref="AY313:AY315"/>
    <mergeCell ref="AZ313:AZ315"/>
    <mergeCell ref="BA313:BA315"/>
    <mergeCell ref="BB313:BB315"/>
    <mergeCell ref="AQ313:AQ315"/>
    <mergeCell ref="AR313:AR315"/>
    <mergeCell ref="AS313:AS315"/>
    <mergeCell ref="AT313:AT315"/>
    <mergeCell ref="AU313:AU315"/>
    <mergeCell ref="AV313:AV315"/>
    <mergeCell ref="V313:V315"/>
    <mergeCell ref="W313:W315"/>
    <mergeCell ref="X313:X315"/>
    <mergeCell ref="Y313:Y315"/>
    <mergeCell ref="Z313:Z315"/>
    <mergeCell ref="AA313:AA315"/>
    <mergeCell ref="AR316:AR319"/>
    <mergeCell ref="AS316:AS319"/>
    <mergeCell ref="S316:S319"/>
    <mergeCell ref="T316:T319"/>
    <mergeCell ref="U316:U319"/>
    <mergeCell ref="V316:V319"/>
    <mergeCell ref="W316:W319"/>
    <mergeCell ref="X316:X319"/>
    <mergeCell ref="M316:M319"/>
    <mergeCell ref="N316:N319"/>
    <mergeCell ref="O316:O319"/>
    <mergeCell ref="P316:P319"/>
    <mergeCell ref="Q316:Q319"/>
    <mergeCell ref="R316:R319"/>
    <mergeCell ref="BO313:BO315"/>
    <mergeCell ref="D316:D319"/>
    <mergeCell ref="E316:E319"/>
    <mergeCell ref="F316:F319"/>
    <mergeCell ref="G316:G319"/>
    <mergeCell ref="H316:H319"/>
    <mergeCell ref="I316:I319"/>
    <mergeCell ref="J316:J319"/>
    <mergeCell ref="K316:K319"/>
    <mergeCell ref="L316:L319"/>
    <mergeCell ref="BI313:BI315"/>
    <mergeCell ref="BJ313:BJ315"/>
    <mergeCell ref="BK313:BK315"/>
    <mergeCell ref="BL313:BL315"/>
    <mergeCell ref="BM313:BM315"/>
    <mergeCell ref="BN313:BN315"/>
    <mergeCell ref="BC313:BC315"/>
    <mergeCell ref="BD313:BD315"/>
    <mergeCell ref="BL316:BL319"/>
    <mergeCell ref="BM316:BM319"/>
    <mergeCell ref="BN316:BN319"/>
    <mergeCell ref="BO316:BO319"/>
    <mergeCell ref="D320:D322"/>
    <mergeCell ref="E320:E322"/>
    <mergeCell ref="F320:F322"/>
    <mergeCell ref="G320:G322"/>
    <mergeCell ref="H320:H322"/>
    <mergeCell ref="I320:I322"/>
    <mergeCell ref="BF316:BF319"/>
    <mergeCell ref="BG316:BG319"/>
    <mergeCell ref="BH316:BH319"/>
    <mergeCell ref="BI316:BI319"/>
    <mergeCell ref="BJ316:BJ319"/>
    <mergeCell ref="BK316:BK319"/>
    <mergeCell ref="AZ316:AZ319"/>
    <mergeCell ref="BA316:BA319"/>
    <mergeCell ref="BB316:BB319"/>
    <mergeCell ref="BC316:BC319"/>
    <mergeCell ref="BD316:BD319"/>
    <mergeCell ref="BE316:BE319"/>
    <mergeCell ref="AT316:AT319"/>
    <mergeCell ref="AU316:AU319"/>
    <mergeCell ref="AV316:AV319"/>
    <mergeCell ref="AW316:AW319"/>
    <mergeCell ref="AX316:AX319"/>
    <mergeCell ref="AY316:AY319"/>
    <mergeCell ref="Y316:Y319"/>
    <mergeCell ref="Z316:Z319"/>
    <mergeCell ref="AA316:AA319"/>
    <mergeCell ref="AQ316:AQ319"/>
    <mergeCell ref="AU320:AU322"/>
    <mergeCell ref="AV320:AV322"/>
    <mergeCell ref="V320:V322"/>
    <mergeCell ref="W320:W322"/>
    <mergeCell ref="X320:X322"/>
    <mergeCell ref="Y320:Y322"/>
    <mergeCell ref="Z320:Z322"/>
    <mergeCell ref="AA320:AA322"/>
    <mergeCell ref="P320:P322"/>
    <mergeCell ref="Q320:Q322"/>
    <mergeCell ref="R320:R322"/>
    <mergeCell ref="S320:S322"/>
    <mergeCell ref="T320:T322"/>
    <mergeCell ref="U320:U322"/>
    <mergeCell ref="J320:J322"/>
    <mergeCell ref="K320:K322"/>
    <mergeCell ref="L320:L322"/>
    <mergeCell ref="M320:M322"/>
    <mergeCell ref="N320:N322"/>
    <mergeCell ref="O320:O322"/>
    <mergeCell ref="BO320:BO322"/>
    <mergeCell ref="D323:D328"/>
    <mergeCell ref="E323:E328"/>
    <mergeCell ref="F323:F328"/>
    <mergeCell ref="G323:G328"/>
    <mergeCell ref="H323:H328"/>
    <mergeCell ref="I323:I328"/>
    <mergeCell ref="J323:J328"/>
    <mergeCell ref="K323:K328"/>
    <mergeCell ref="L323:L328"/>
    <mergeCell ref="BI320:BI322"/>
    <mergeCell ref="BJ320:BJ322"/>
    <mergeCell ref="BK320:BK322"/>
    <mergeCell ref="BL320:BL322"/>
    <mergeCell ref="BM320:BM322"/>
    <mergeCell ref="BN320:BN322"/>
    <mergeCell ref="BC320:BC322"/>
    <mergeCell ref="BD320:BD322"/>
    <mergeCell ref="BE320:BE322"/>
    <mergeCell ref="BF320:BF322"/>
    <mergeCell ref="BG320:BG322"/>
    <mergeCell ref="BH320:BH322"/>
    <mergeCell ref="AW320:AW322"/>
    <mergeCell ref="AX320:AX322"/>
    <mergeCell ref="AY320:AY322"/>
    <mergeCell ref="AZ320:AZ322"/>
    <mergeCell ref="BA320:BA322"/>
    <mergeCell ref="BB320:BB322"/>
    <mergeCell ref="AQ320:AQ322"/>
    <mergeCell ref="AR320:AR322"/>
    <mergeCell ref="AS320:AS322"/>
    <mergeCell ref="AT320:AT322"/>
    <mergeCell ref="AX323:AX328"/>
    <mergeCell ref="AY323:AY328"/>
    <mergeCell ref="Y323:Y328"/>
    <mergeCell ref="Z323:Z328"/>
    <mergeCell ref="AA323:AA328"/>
    <mergeCell ref="AQ323:AQ328"/>
    <mergeCell ref="AR323:AR328"/>
    <mergeCell ref="AS323:AS328"/>
    <mergeCell ref="S323:S328"/>
    <mergeCell ref="T323:T328"/>
    <mergeCell ref="U323:U328"/>
    <mergeCell ref="V323:V328"/>
    <mergeCell ref="W323:W328"/>
    <mergeCell ref="X323:X328"/>
    <mergeCell ref="M323:M328"/>
    <mergeCell ref="N323:N328"/>
    <mergeCell ref="O323:O328"/>
    <mergeCell ref="P323:P328"/>
    <mergeCell ref="Q323:Q328"/>
    <mergeCell ref="R323:R328"/>
    <mergeCell ref="J329:J331"/>
    <mergeCell ref="K329:K331"/>
    <mergeCell ref="L329:L331"/>
    <mergeCell ref="M329:M331"/>
    <mergeCell ref="N329:N331"/>
    <mergeCell ref="O329:O331"/>
    <mergeCell ref="BL323:BL328"/>
    <mergeCell ref="BM323:BM328"/>
    <mergeCell ref="BN323:BN328"/>
    <mergeCell ref="BO323:BO328"/>
    <mergeCell ref="D329:D331"/>
    <mergeCell ref="E329:E331"/>
    <mergeCell ref="F329:F331"/>
    <mergeCell ref="G329:G331"/>
    <mergeCell ref="H329:H331"/>
    <mergeCell ref="I329:I331"/>
    <mergeCell ref="BF323:BF328"/>
    <mergeCell ref="BG323:BG328"/>
    <mergeCell ref="BH323:BH328"/>
    <mergeCell ref="BI323:BI328"/>
    <mergeCell ref="BJ323:BJ328"/>
    <mergeCell ref="BK323:BK328"/>
    <mergeCell ref="AZ323:AZ328"/>
    <mergeCell ref="BA323:BA328"/>
    <mergeCell ref="BB323:BB328"/>
    <mergeCell ref="BC323:BC328"/>
    <mergeCell ref="BD323:BD328"/>
    <mergeCell ref="BE323:BE328"/>
    <mergeCell ref="AT323:AT328"/>
    <mergeCell ref="AU323:AU328"/>
    <mergeCell ref="AV323:AV328"/>
    <mergeCell ref="AW323:AW328"/>
    <mergeCell ref="BA329:BA331"/>
    <mergeCell ref="BB329:BB331"/>
    <mergeCell ref="AQ329:AQ331"/>
    <mergeCell ref="AR329:AR331"/>
    <mergeCell ref="AS329:AS331"/>
    <mergeCell ref="AT329:AT331"/>
    <mergeCell ref="AU329:AU331"/>
    <mergeCell ref="AV329:AV331"/>
    <mergeCell ref="V329:V331"/>
    <mergeCell ref="W329:W331"/>
    <mergeCell ref="X329:X331"/>
    <mergeCell ref="Y329:Y331"/>
    <mergeCell ref="Z329:Z331"/>
    <mergeCell ref="AA329:AA331"/>
    <mergeCell ref="P329:P331"/>
    <mergeCell ref="Q329:Q331"/>
    <mergeCell ref="R329:R331"/>
    <mergeCell ref="S329:S331"/>
    <mergeCell ref="T329:T331"/>
    <mergeCell ref="U329:U331"/>
    <mergeCell ref="M332:M336"/>
    <mergeCell ref="N332:N336"/>
    <mergeCell ref="O332:O336"/>
    <mergeCell ref="P332:P336"/>
    <mergeCell ref="Q332:Q336"/>
    <mergeCell ref="R332:R336"/>
    <mergeCell ref="BO329:BO331"/>
    <mergeCell ref="D332:D336"/>
    <mergeCell ref="E332:E336"/>
    <mergeCell ref="F332:F336"/>
    <mergeCell ref="G332:G336"/>
    <mergeCell ref="H332:H336"/>
    <mergeCell ref="I332:I336"/>
    <mergeCell ref="J332:J336"/>
    <mergeCell ref="K332:K336"/>
    <mergeCell ref="L332:L336"/>
    <mergeCell ref="BI329:BI331"/>
    <mergeCell ref="BJ329:BJ331"/>
    <mergeCell ref="BK329:BK331"/>
    <mergeCell ref="BL329:BL331"/>
    <mergeCell ref="BM329:BM331"/>
    <mergeCell ref="BN329:BN331"/>
    <mergeCell ref="BC329:BC331"/>
    <mergeCell ref="BD329:BD331"/>
    <mergeCell ref="BE329:BE331"/>
    <mergeCell ref="BF329:BF331"/>
    <mergeCell ref="BG329:BG331"/>
    <mergeCell ref="BH329:BH331"/>
    <mergeCell ref="AW329:AW331"/>
    <mergeCell ref="AX329:AX331"/>
    <mergeCell ref="AY329:AY331"/>
    <mergeCell ref="AZ329:AZ331"/>
    <mergeCell ref="BD332:BD336"/>
    <mergeCell ref="BE332:BE336"/>
    <mergeCell ref="AT332:AT336"/>
    <mergeCell ref="AU332:AU336"/>
    <mergeCell ref="AV332:AV336"/>
    <mergeCell ref="AW332:AW336"/>
    <mergeCell ref="AX332:AX336"/>
    <mergeCell ref="AY332:AY336"/>
    <mergeCell ref="Y332:Y336"/>
    <mergeCell ref="Z332:Z336"/>
    <mergeCell ref="AA332:AA336"/>
    <mergeCell ref="AQ332:AQ336"/>
    <mergeCell ref="AR332:AR336"/>
    <mergeCell ref="AS332:AS336"/>
    <mergeCell ref="S332:S336"/>
    <mergeCell ref="T332:T336"/>
    <mergeCell ref="U332:U336"/>
    <mergeCell ref="V332:V336"/>
    <mergeCell ref="W332:W336"/>
    <mergeCell ref="X332:X336"/>
    <mergeCell ref="P337:P338"/>
    <mergeCell ref="Q337:Q338"/>
    <mergeCell ref="R337:R338"/>
    <mergeCell ref="S337:S338"/>
    <mergeCell ref="T337:T338"/>
    <mergeCell ref="U337:U338"/>
    <mergeCell ref="J337:J338"/>
    <mergeCell ref="K337:K338"/>
    <mergeCell ref="L337:L338"/>
    <mergeCell ref="M337:M338"/>
    <mergeCell ref="N337:N338"/>
    <mergeCell ref="O337:O338"/>
    <mergeCell ref="BL332:BL336"/>
    <mergeCell ref="BM332:BM336"/>
    <mergeCell ref="BN332:BN336"/>
    <mergeCell ref="BO332:BO336"/>
    <mergeCell ref="D337:D338"/>
    <mergeCell ref="E337:E338"/>
    <mergeCell ref="F337:F338"/>
    <mergeCell ref="G337:G338"/>
    <mergeCell ref="H337:H338"/>
    <mergeCell ref="I337:I338"/>
    <mergeCell ref="BF332:BF336"/>
    <mergeCell ref="BG332:BG336"/>
    <mergeCell ref="BH332:BH336"/>
    <mergeCell ref="BI332:BI336"/>
    <mergeCell ref="BJ332:BJ336"/>
    <mergeCell ref="BK332:BK336"/>
    <mergeCell ref="AZ332:AZ336"/>
    <mergeCell ref="BA332:BA336"/>
    <mergeCell ref="BB332:BB336"/>
    <mergeCell ref="BC332:BC336"/>
    <mergeCell ref="BE337:BE338"/>
    <mergeCell ref="BF337:BF338"/>
    <mergeCell ref="BG337:BG338"/>
    <mergeCell ref="BH337:BH338"/>
    <mergeCell ref="AW337:AW338"/>
    <mergeCell ref="AX337:AX338"/>
    <mergeCell ref="AY337:AY338"/>
    <mergeCell ref="AZ337:AZ338"/>
    <mergeCell ref="BA337:BA338"/>
    <mergeCell ref="BB337:BB338"/>
    <mergeCell ref="AQ337:AQ338"/>
    <mergeCell ref="AR337:AR338"/>
    <mergeCell ref="AS337:AS338"/>
    <mergeCell ref="AT337:AT338"/>
    <mergeCell ref="AU337:AU338"/>
    <mergeCell ref="AV337:AV338"/>
    <mergeCell ref="V337:V338"/>
    <mergeCell ref="W337:W338"/>
    <mergeCell ref="X337:X338"/>
    <mergeCell ref="Y337:Y338"/>
    <mergeCell ref="Z337:Z338"/>
    <mergeCell ref="AA337:AA338"/>
    <mergeCell ref="AR339:AR341"/>
    <mergeCell ref="AS339:AS341"/>
    <mergeCell ref="S339:S341"/>
    <mergeCell ref="T339:T341"/>
    <mergeCell ref="U339:U341"/>
    <mergeCell ref="V339:V341"/>
    <mergeCell ref="W339:W341"/>
    <mergeCell ref="X339:X341"/>
    <mergeCell ref="M339:M341"/>
    <mergeCell ref="N339:N341"/>
    <mergeCell ref="O339:O341"/>
    <mergeCell ref="P339:P341"/>
    <mergeCell ref="Q339:Q341"/>
    <mergeCell ref="R339:R341"/>
    <mergeCell ref="BO337:BO338"/>
    <mergeCell ref="D339:D341"/>
    <mergeCell ref="E339:E341"/>
    <mergeCell ref="F339:F341"/>
    <mergeCell ref="G339:G341"/>
    <mergeCell ref="H339:H341"/>
    <mergeCell ref="I339:I341"/>
    <mergeCell ref="J339:J341"/>
    <mergeCell ref="K339:K341"/>
    <mergeCell ref="L339:L341"/>
    <mergeCell ref="BI337:BI338"/>
    <mergeCell ref="BJ337:BJ338"/>
    <mergeCell ref="BK337:BK338"/>
    <mergeCell ref="BL337:BL338"/>
    <mergeCell ref="BM337:BM338"/>
    <mergeCell ref="BN337:BN338"/>
    <mergeCell ref="BC337:BC338"/>
    <mergeCell ref="BD337:BD338"/>
    <mergeCell ref="BL339:BL341"/>
    <mergeCell ref="BM339:BM341"/>
    <mergeCell ref="BN339:BN341"/>
    <mergeCell ref="BO339:BO341"/>
    <mergeCell ref="D342:D343"/>
    <mergeCell ref="E342:E343"/>
    <mergeCell ref="F342:F343"/>
    <mergeCell ref="G342:G343"/>
    <mergeCell ref="H342:H343"/>
    <mergeCell ref="I342:I343"/>
    <mergeCell ref="BF339:BF341"/>
    <mergeCell ref="BG339:BG341"/>
    <mergeCell ref="BH339:BH341"/>
    <mergeCell ref="BI339:BI341"/>
    <mergeCell ref="BJ339:BJ341"/>
    <mergeCell ref="BK339:BK341"/>
    <mergeCell ref="AZ339:AZ341"/>
    <mergeCell ref="BA339:BA341"/>
    <mergeCell ref="BB339:BB341"/>
    <mergeCell ref="BC339:BC341"/>
    <mergeCell ref="BD339:BD341"/>
    <mergeCell ref="BE339:BE341"/>
    <mergeCell ref="AT339:AT341"/>
    <mergeCell ref="AU339:AU341"/>
    <mergeCell ref="AV339:AV341"/>
    <mergeCell ref="AW339:AW341"/>
    <mergeCell ref="AX339:AX341"/>
    <mergeCell ref="AY339:AY341"/>
    <mergeCell ref="Y339:Y341"/>
    <mergeCell ref="Z339:Z341"/>
    <mergeCell ref="AA339:AA341"/>
    <mergeCell ref="AQ339:AQ341"/>
    <mergeCell ref="AU342:AU343"/>
    <mergeCell ref="AV342:AV343"/>
    <mergeCell ref="V342:V343"/>
    <mergeCell ref="W342:W343"/>
    <mergeCell ref="X342:X343"/>
    <mergeCell ref="Y342:Y343"/>
    <mergeCell ref="Z342:Z343"/>
    <mergeCell ref="AA342:AA343"/>
    <mergeCell ref="P342:P343"/>
    <mergeCell ref="Q342:Q343"/>
    <mergeCell ref="R342:R343"/>
    <mergeCell ref="S342:S343"/>
    <mergeCell ref="T342:T343"/>
    <mergeCell ref="U342:U343"/>
    <mergeCell ref="J342:J343"/>
    <mergeCell ref="K342:K343"/>
    <mergeCell ref="L342:L343"/>
    <mergeCell ref="M342:M343"/>
    <mergeCell ref="N342:N343"/>
    <mergeCell ref="O342:O343"/>
    <mergeCell ref="BO342:BO343"/>
    <mergeCell ref="D344:D346"/>
    <mergeCell ref="E344:E346"/>
    <mergeCell ref="F344:F346"/>
    <mergeCell ref="G344:G346"/>
    <mergeCell ref="H344:H346"/>
    <mergeCell ref="I344:I346"/>
    <mergeCell ref="J344:J346"/>
    <mergeCell ref="K344:K346"/>
    <mergeCell ref="L344:L346"/>
    <mergeCell ref="BI342:BI343"/>
    <mergeCell ref="BJ342:BJ343"/>
    <mergeCell ref="BK342:BK343"/>
    <mergeCell ref="BL342:BL343"/>
    <mergeCell ref="BM342:BM343"/>
    <mergeCell ref="BN342:BN343"/>
    <mergeCell ref="BC342:BC343"/>
    <mergeCell ref="BD342:BD343"/>
    <mergeCell ref="BE342:BE343"/>
    <mergeCell ref="BF342:BF343"/>
    <mergeCell ref="BG342:BG343"/>
    <mergeCell ref="BH342:BH343"/>
    <mergeCell ref="AW342:AW343"/>
    <mergeCell ref="AX342:AX343"/>
    <mergeCell ref="AY342:AY343"/>
    <mergeCell ref="AZ342:AZ343"/>
    <mergeCell ref="BA342:BA343"/>
    <mergeCell ref="BB342:BB343"/>
    <mergeCell ref="AQ342:AQ343"/>
    <mergeCell ref="AR342:AR343"/>
    <mergeCell ref="AS342:AS343"/>
    <mergeCell ref="AT342:AT343"/>
    <mergeCell ref="AX344:AX346"/>
    <mergeCell ref="AY344:AY346"/>
    <mergeCell ref="Y344:Y346"/>
    <mergeCell ref="Z344:Z346"/>
    <mergeCell ref="AA344:AA346"/>
    <mergeCell ref="AQ344:AQ346"/>
    <mergeCell ref="AR344:AR346"/>
    <mergeCell ref="AS344:AS346"/>
    <mergeCell ref="S344:S346"/>
    <mergeCell ref="T344:T346"/>
    <mergeCell ref="U344:U346"/>
    <mergeCell ref="V344:V346"/>
    <mergeCell ref="W344:W346"/>
    <mergeCell ref="X344:X346"/>
    <mergeCell ref="M344:M346"/>
    <mergeCell ref="N344:N346"/>
    <mergeCell ref="O344:O346"/>
    <mergeCell ref="P344:P346"/>
    <mergeCell ref="Q344:Q346"/>
    <mergeCell ref="R344:R346"/>
    <mergeCell ref="J347:J349"/>
    <mergeCell ref="K347:K349"/>
    <mergeCell ref="L347:L349"/>
    <mergeCell ref="M347:M349"/>
    <mergeCell ref="N347:N349"/>
    <mergeCell ref="O347:O349"/>
    <mergeCell ref="BL344:BL346"/>
    <mergeCell ref="BM344:BM346"/>
    <mergeCell ref="BN344:BN346"/>
    <mergeCell ref="BO344:BO346"/>
    <mergeCell ref="D347:D349"/>
    <mergeCell ref="E347:E349"/>
    <mergeCell ref="F347:F349"/>
    <mergeCell ref="G347:G349"/>
    <mergeCell ref="H347:H349"/>
    <mergeCell ref="I347:I349"/>
    <mergeCell ref="BF344:BF346"/>
    <mergeCell ref="BG344:BG346"/>
    <mergeCell ref="BH344:BH346"/>
    <mergeCell ref="BI344:BI346"/>
    <mergeCell ref="BJ344:BJ346"/>
    <mergeCell ref="BK344:BK346"/>
    <mergeCell ref="AZ344:AZ346"/>
    <mergeCell ref="BA344:BA346"/>
    <mergeCell ref="BB344:BB346"/>
    <mergeCell ref="BC344:BC346"/>
    <mergeCell ref="BD344:BD346"/>
    <mergeCell ref="BE344:BE346"/>
    <mergeCell ref="AT344:AT346"/>
    <mergeCell ref="AU344:AU346"/>
    <mergeCell ref="AV344:AV346"/>
    <mergeCell ref="AW344:AW346"/>
    <mergeCell ref="BA347:BA349"/>
    <mergeCell ref="BB347:BB349"/>
    <mergeCell ref="AQ347:AQ349"/>
    <mergeCell ref="AR347:AR349"/>
    <mergeCell ref="AS347:AS349"/>
    <mergeCell ref="AT347:AT349"/>
    <mergeCell ref="AU347:AU349"/>
    <mergeCell ref="AV347:AV349"/>
    <mergeCell ref="V347:V349"/>
    <mergeCell ref="W347:W349"/>
    <mergeCell ref="X347:X349"/>
    <mergeCell ref="Y347:Y349"/>
    <mergeCell ref="Z347:Z349"/>
    <mergeCell ref="AA347:AA349"/>
    <mergeCell ref="P347:P349"/>
    <mergeCell ref="Q347:Q349"/>
    <mergeCell ref="R347:R349"/>
    <mergeCell ref="S347:S349"/>
    <mergeCell ref="T347:T349"/>
    <mergeCell ref="U347:U349"/>
    <mergeCell ref="M350:M353"/>
    <mergeCell ref="N350:N353"/>
    <mergeCell ref="O350:O353"/>
    <mergeCell ref="P350:P353"/>
    <mergeCell ref="Q350:Q353"/>
    <mergeCell ref="R350:R353"/>
    <mergeCell ref="BO347:BO349"/>
    <mergeCell ref="D350:D353"/>
    <mergeCell ref="E350:E353"/>
    <mergeCell ref="F350:F353"/>
    <mergeCell ref="G350:G353"/>
    <mergeCell ref="H350:H353"/>
    <mergeCell ref="I350:I353"/>
    <mergeCell ref="J350:J353"/>
    <mergeCell ref="K350:K353"/>
    <mergeCell ref="L350:L353"/>
    <mergeCell ref="BI347:BI349"/>
    <mergeCell ref="BJ347:BJ349"/>
    <mergeCell ref="BK347:BK349"/>
    <mergeCell ref="BL347:BL349"/>
    <mergeCell ref="BM347:BM349"/>
    <mergeCell ref="BN347:BN349"/>
    <mergeCell ref="BC347:BC349"/>
    <mergeCell ref="BD347:BD349"/>
    <mergeCell ref="BE347:BE349"/>
    <mergeCell ref="BF347:BF349"/>
    <mergeCell ref="BG347:BG349"/>
    <mergeCell ref="BH347:BH349"/>
    <mergeCell ref="AW347:AW349"/>
    <mergeCell ref="AX347:AX349"/>
    <mergeCell ref="AY347:AY349"/>
    <mergeCell ref="AZ347:AZ349"/>
    <mergeCell ref="BD350:BD353"/>
    <mergeCell ref="BE350:BE353"/>
    <mergeCell ref="AT350:AT353"/>
    <mergeCell ref="AU350:AU353"/>
    <mergeCell ref="AV350:AV353"/>
    <mergeCell ref="AW350:AW353"/>
    <mergeCell ref="AX350:AX353"/>
    <mergeCell ref="AY350:AY353"/>
    <mergeCell ref="Y350:Y353"/>
    <mergeCell ref="Z350:Z353"/>
    <mergeCell ref="AA350:AA353"/>
    <mergeCell ref="AQ350:AQ353"/>
    <mergeCell ref="AR350:AR353"/>
    <mergeCell ref="AS350:AS353"/>
    <mergeCell ref="S350:S353"/>
    <mergeCell ref="T350:T353"/>
    <mergeCell ref="U350:U353"/>
    <mergeCell ref="V350:V353"/>
    <mergeCell ref="W350:W353"/>
    <mergeCell ref="X350:X353"/>
    <mergeCell ref="P354:P356"/>
    <mergeCell ref="Q354:Q356"/>
    <mergeCell ref="R354:R356"/>
    <mergeCell ref="S354:S356"/>
    <mergeCell ref="T354:T356"/>
    <mergeCell ref="U354:U356"/>
    <mergeCell ref="J354:J356"/>
    <mergeCell ref="K354:K356"/>
    <mergeCell ref="L354:L356"/>
    <mergeCell ref="M354:M356"/>
    <mergeCell ref="N354:N356"/>
    <mergeCell ref="O354:O356"/>
    <mergeCell ref="BL350:BL353"/>
    <mergeCell ref="BM350:BM353"/>
    <mergeCell ref="BN350:BN353"/>
    <mergeCell ref="BO350:BO353"/>
    <mergeCell ref="D354:D356"/>
    <mergeCell ref="E354:E356"/>
    <mergeCell ref="F354:F356"/>
    <mergeCell ref="G354:G356"/>
    <mergeCell ref="H354:H356"/>
    <mergeCell ref="I354:I356"/>
    <mergeCell ref="BF350:BF353"/>
    <mergeCell ref="BG350:BG353"/>
    <mergeCell ref="BH350:BH353"/>
    <mergeCell ref="BI350:BI353"/>
    <mergeCell ref="BJ350:BJ353"/>
    <mergeCell ref="BK350:BK353"/>
    <mergeCell ref="AZ350:AZ353"/>
    <mergeCell ref="BA350:BA353"/>
    <mergeCell ref="BB350:BB353"/>
    <mergeCell ref="BC350:BC353"/>
    <mergeCell ref="BE354:BE356"/>
    <mergeCell ref="BF354:BF356"/>
    <mergeCell ref="BG354:BG356"/>
    <mergeCell ref="BH354:BH356"/>
    <mergeCell ref="AW354:AW356"/>
    <mergeCell ref="AX354:AX356"/>
    <mergeCell ref="AY354:AY356"/>
    <mergeCell ref="AZ354:AZ356"/>
    <mergeCell ref="BA354:BA356"/>
    <mergeCell ref="BB354:BB356"/>
    <mergeCell ref="AQ354:AQ356"/>
    <mergeCell ref="AR354:AR356"/>
    <mergeCell ref="AS354:AS356"/>
    <mergeCell ref="AT354:AT356"/>
    <mergeCell ref="AU354:AU356"/>
    <mergeCell ref="AV354:AV356"/>
    <mergeCell ref="V354:V356"/>
    <mergeCell ref="W354:W356"/>
    <mergeCell ref="X354:X356"/>
    <mergeCell ref="Y354:Y356"/>
    <mergeCell ref="Z354:Z356"/>
    <mergeCell ref="AA354:AA356"/>
    <mergeCell ref="AR357:AR359"/>
    <mergeCell ref="AS357:AS359"/>
    <mergeCell ref="S357:S359"/>
    <mergeCell ref="T357:T359"/>
    <mergeCell ref="U357:U359"/>
    <mergeCell ref="V357:V359"/>
    <mergeCell ref="W357:W359"/>
    <mergeCell ref="X357:X359"/>
    <mergeCell ref="M357:M359"/>
    <mergeCell ref="N357:N359"/>
    <mergeCell ref="O357:O359"/>
    <mergeCell ref="P357:P359"/>
    <mergeCell ref="Q357:Q359"/>
    <mergeCell ref="R357:R359"/>
    <mergeCell ref="BO354:BO356"/>
    <mergeCell ref="D357:D359"/>
    <mergeCell ref="E357:E359"/>
    <mergeCell ref="F357:F359"/>
    <mergeCell ref="G357:G359"/>
    <mergeCell ref="H357:H359"/>
    <mergeCell ref="I357:I359"/>
    <mergeCell ref="J357:J359"/>
    <mergeCell ref="K357:K359"/>
    <mergeCell ref="L357:L359"/>
    <mergeCell ref="BI354:BI356"/>
    <mergeCell ref="BJ354:BJ356"/>
    <mergeCell ref="BK354:BK356"/>
    <mergeCell ref="BL354:BL356"/>
    <mergeCell ref="BM354:BM356"/>
    <mergeCell ref="BN354:BN356"/>
    <mergeCell ref="BC354:BC356"/>
    <mergeCell ref="BD354:BD356"/>
    <mergeCell ref="BL357:BL359"/>
    <mergeCell ref="BM357:BM359"/>
    <mergeCell ref="BN357:BN359"/>
    <mergeCell ref="BO357:BO359"/>
    <mergeCell ref="A360:A381"/>
    <mergeCell ref="B360:B381"/>
    <mergeCell ref="C360:C381"/>
    <mergeCell ref="D360:D361"/>
    <mergeCell ref="E360:E361"/>
    <mergeCell ref="F360:F361"/>
    <mergeCell ref="BF357:BF359"/>
    <mergeCell ref="BG357:BG359"/>
    <mergeCell ref="BH357:BH359"/>
    <mergeCell ref="BI357:BI359"/>
    <mergeCell ref="BJ357:BJ359"/>
    <mergeCell ref="BK357:BK359"/>
    <mergeCell ref="AZ357:AZ359"/>
    <mergeCell ref="BA357:BA359"/>
    <mergeCell ref="BB357:BB359"/>
    <mergeCell ref="BC357:BC359"/>
    <mergeCell ref="BD357:BD359"/>
    <mergeCell ref="BE357:BE359"/>
    <mergeCell ref="AT357:AT359"/>
    <mergeCell ref="AU357:AU359"/>
    <mergeCell ref="AV357:AV359"/>
    <mergeCell ref="AW357:AW359"/>
    <mergeCell ref="AX357:AX359"/>
    <mergeCell ref="AY357:AY359"/>
    <mergeCell ref="Y357:Y359"/>
    <mergeCell ref="Z357:Z359"/>
    <mergeCell ref="AA357:AA359"/>
    <mergeCell ref="AQ357:AQ359"/>
    <mergeCell ref="AR360:AR361"/>
    <mergeCell ref="AS360:AS361"/>
    <mergeCell ref="S360:S361"/>
    <mergeCell ref="T360:T361"/>
    <mergeCell ref="U360:U361"/>
    <mergeCell ref="V360:V361"/>
    <mergeCell ref="W360:W361"/>
    <mergeCell ref="X360:X361"/>
    <mergeCell ref="M360:M361"/>
    <mergeCell ref="N360:N361"/>
    <mergeCell ref="O360:O361"/>
    <mergeCell ref="P360:P361"/>
    <mergeCell ref="Q360:Q361"/>
    <mergeCell ref="R360:R361"/>
    <mergeCell ref="G360:G361"/>
    <mergeCell ref="H360:H361"/>
    <mergeCell ref="I360:I361"/>
    <mergeCell ref="J360:J361"/>
    <mergeCell ref="K360:K361"/>
    <mergeCell ref="L360:L361"/>
    <mergeCell ref="BL360:BL361"/>
    <mergeCell ref="BM360:BM361"/>
    <mergeCell ref="BN360:BN361"/>
    <mergeCell ref="BO360:BO361"/>
    <mergeCell ref="D362:D363"/>
    <mergeCell ref="E362:E363"/>
    <mergeCell ref="F362:F363"/>
    <mergeCell ref="G362:G363"/>
    <mergeCell ref="H362:H363"/>
    <mergeCell ref="I362:I363"/>
    <mergeCell ref="BF360:BF361"/>
    <mergeCell ref="BG360:BG361"/>
    <mergeCell ref="BH360:BH361"/>
    <mergeCell ref="BI360:BI361"/>
    <mergeCell ref="BJ360:BJ361"/>
    <mergeCell ref="BK360:BK361"/>
    <mergeCell ref="AZ360:AZ361"/>
    <mergeCell ref="BA360:BA361"/>
    <mergeCell ref="BB360:BB361"/>
    <mergeCell ref="BC360:BC361"/>
    <mergeCell ref="BD360:BD361"/>
    <mergeCell ref="BE360:BE361"/>
    <mergeCell ref="AT360:AT361"/>
    <mergeCell ref="AU360:AU361"/>
    <mergeCell ref="AV360:AV361"/>
    <mergeCell ref="AW360:AW361"/>
    <mergeCell ref="AX360:AX361"/>
    <mergeCell ref="AY360:AY361"/>
    <mergeCell ref="Y360:Y361"/>
    <mergeCell ref="Z360:Z361"/>
    <mergeCell ref="AA360:AA361"/>
    <mergeCell ref="AQ360:AQ361"/>
    <mergeCell ref="AU362:AU363"/>
    <mergeCell ref="AV362:AV363"/>
    <mergeCell ref="V362:V363"/>
    <mergeCell ref="W362:W363"/>
    <mergeCell ref="X362:X363"/>
    <mergeCell ref="Y362:Y363"/>
    <mergeCell ref="Z362:Z363"/>
    <mergeCell ref="AA362:AA363"/>
    <mergeCell ref="P362:P363"/>
    <mergeCell ref="Q362:Q363"/>
    <mergeCell ref="R362:R363"/>
    <mergeCell ref="S362:S363"/>
    <mergeCell ref="T362:T363"/>
    <mergeCell ref="U362:U363"/>
    <mergeCell ref="J362:J363"/>
    <mergeCell ref="K362:K363"/>
    <mergeCell ref="L362:L363"/>
    <mergeCell ref="M362:M363"/>
    <mergeCell ref="N362:N363"/>
    <mergeCell ref="O362:O363"/>
    <mergeCell ref="BO362:BO363"/>
    <mergeCell ref="D364:D367"/>
    <mergeCell ref="E364:E367"/>
    <mergeCell ref="F364:F367"/>
    <mergeCell ref="G364:G367"/>
    <mergeCell ref="H364:H367"/>
    <mergeCell ref="I364:I367"/>
    <mergeCell ref="J364:J367"/>
    <mergeCell ref="K364:K367"/>
    <mergeCell ref="L364:L367"/>
    <mergeCell ref="BI362:BI363"/>
    <mergeCell ref="BJ362:BJ363"/>
    <mergeCell ref="BK362:BK363"/>
    <mergeCell ref="BL362:BL363"/>
    <mergeCell ref="BM362:BM363"/>
    <mergeCell ref="BN362:BN363"/>
    <mergeCell ref="BC362:BC363"/>
    <mergeCell ref="BD362:BD363"/>
    <mergeCell ref="BE362:BE363"/>
    <mergeCell ref="BF362:BF363"/>
    <mergeCell ref="BG362:BG363"/>
    <mergeCell ref="BH362:BH363"/>
    <mergeCell ref="AW362:AW363"/>
    <mergeCell ref="AX362:AX363"/>
    <mergeCell ref="AY362:AY363"/>
    <mergeCell ref="AZ362:AZ363"/>
    <mergeCell ref="BA362:BA363"/>
    <mergeCell ref="BB362:BB363"/>
    <mergeCell ref="AQ362:AQ363"/>
    <mergeCell ref="AR362:AR363"/>
    <mergeCell ref="AS362:AS363"/>
    <mergeCell ref="AT362:AT363"/>
    <mergeCell ref="AX364:AX367"/>
    <mergeCell ref="AY364:AY367"/>
    <mergeCell ref="Y364:Y367"/>
    <mergeCell ref="Z364:Z367"/>
    <mergeCell ref="AA364:AA367"/>
    <mergeCell ref="AQ364:AQ367"/>
    <mergeCell ref="AR364:AR367"/>
    <mergeCell ref="AS364:AS367"/>
    <mergeCell ref="S364:S367"/>
    <mergeCell ref="T364:T367"/>
    <mergeCell ref="U364:U367"/>
    <mergeCell ref="V364:V367"/>
    <mergeCell ref="W364:W367"/>
    <mergeCell ref="X364:X367"/>
    <mergeCell ref="M364:M367"/>
    <mergeCell ref="N364:N367"/>
    <mergeCell ref="O364:O367"/>
    <mergeCell ref="P364:P367"/>
    <mergeCell ref="Q364:Q367"/>
    <mergeCell ref="R364:R367"/>
    <mergeCell ref="J368:J369"/>
    <mergeCell ref="K368:K369"/>
    <mergeCell ref="L368:L369"/>
    <mergeCell ref="M368:M369"/>
    <mergeCell ref="N368:N369"/>
    <mergeCell ref="O368:O369"/>
    <mergeCell ref="BL364:BL367"/>
    <mergeCell ref="BM364:BM367"/>
    <mergeCell ref="BN364:BN367"/>
    <mergeCell ref="BO364:BO367"/>
    <mergeCell ref="D368:D369"/>
    <mergeCell ref="E368:E369"/>
    <mergeCell ref="F368:F369"/>
    <mergeCell ref="G368:G369"/>
    <mergeCell ref="H368:H369"/>
    <mergeCell ref="I368:I369"/>
    <mergeCell ref="BF364:BF367"/>
    <mergeCell ref="BG364:BG367"/>
    <mergeCell ref="BH364:BH367"/>
    <mergeCell ref="BI364:BI367"/>
    <mergeCell ref="BJ364:BJ367"/>
    <mergeCell ref="BK364:BK367"/>
    <mergeCell ref="AZ364:AZ367"/>
    <mergeCell ref="BA364:BA367"/>
    <mergeCell ref="BB364:BB367"/>
    <mergeCell ref="BC364:BC367"/>
    <mergeCell ref="BD364:BD367"/>
    <mergeCell ref="BE364:BE367"/>
    <mergeCell ref="AT364:AT367"/>
    <mergeCell ref="AU364:AU367"/>
    <mergeCell ref="AV364:AV367"/>
    <mergeCell ref="AW364:AW367"/>
    <mergeCell ref="BA368:BA369"/>
    <mergeCell ref="BB368:BB369"/>
    <mergeCell ref="AQ368:AQ369"/>
    <mergeCell ref="AR368:AR369"/>
    <mergeCell ref="AS368:AS369"/>
    <mergeCell ref="AT368:AT369"/>
    <mergeCell ref="AU368:AU369"/>
    <mergeCell ref="AV368:AV369"/>
    <mergeCell ref="V368:V369"/>
    <mergeCell ref="W368:W369"/>
    <mergeCell ref="X368:X369"/>
    <mergeCell ref="Y368:Y369"/>
    <mergeCell ref="Z368:Z369"/>
    <mergeCell ref="AA368:AA369"/>
    <mergeCell ref="P368:P369"/>
    <mergeCell ref="Q368:Q369"/>
    <mergeCell ref="R368:R369"/>
    <mergeCell ref="S368:S369"/>
    <mergeCell ref="T368:T369"/>
    <mergeCell ref="U368:U369"/>
    <mergeCell ref="M370:M371"/>
    <mergeCell ref="N370:N371"/>
    <mergeCell ref="O370:O371"/>
    <mergeCell ref="P370:P371"/>
    <mergeCell ref="Q370:Q371"/>
    <mergeCell ref="R370:R371"/>
    <mergeCell ref="BO368:BO369"/>
    <mergeCell ref="D370:D371"/>
    <mergeCell ref="E370:E371"/>
    <mergeCell ref="F370:F371"/>
    <mergeCell ref="G370:G371"/>
    <mergeCell ref="H370:H371"/>
    <mergeCell ref="I370:I371"/>
    <mergeCell ref="J370:J371"/>
    <mergeCell ref="K370:K371"/>
    <mergeCell ref="L370:L371"/>
    <mergeCell ref="BI368:BI369"/>
    <mergeCell ref="BJ368:BJ369"/>
    <mergeCell ref="BK368:BK369"/>
    <mergeCell ref="BL368:BL369"/>
    <mergeCell ref="BM368:BM369"/>
    <mergeCell ref="BN368:BN369"/>
    <mergeCell ref="BC368:BC369"/>
    <mergeCell ref="BD368:BD369"/>
    <mergeCell ref="BE368:BE369"/>
    <mergeCell ref="BF368:BF369"/>
    <mergeCell ref="BG368:BG369"/>
    <mergeCell ref="BH368:BH369"/>
    <mergeCell ref="AW368:AW369"/>
    <mergeCell ref="AX368:AX369"/>
    <mergeCell ref="AY368:AY369"/>
    <mergeCell ref="AZ368:AZ369"/>
    <mergeCell ref="BD370:BD371"/>
    <mergeCell ref="BE370:BE371"/>
    <mergeCell ref="AT370:AT371"/>
    <mergeCell ref="AU370:AU371"/>
    <mergeCell ref="AV370:AV371"/>
    <mergeCell ref="AW370:AW371"/>
    <mergeCell ref="AX370:AX371"/>
    <mergeCell ref="AY370:AY371"/>
    <mergeCell ref="Y370:Y371"/>
    <mergeCell ref="Z370:Z371"/>
    <mergeCell ref="AA370:AA371"/>
    <mergeCell ref="AQ370:AQ371"/>
    <mergeCell ref="AR370:AR371"/>
    <mergeCell ref="AS370:AS371"/>
    <mergeCell ref="S370:S371"/>
    <mergeCell ref="T370:T371"/>
    <mergeCell ref="U370:U371"/>
    <mergeCell ref="V370:V371"/>
    <mergeCell ref="W370:W371"/>
    <mergeCell ref="X370:X371"/>
    <mergeCell ref="P372:P373"/>
    <mergeCell ref="Q372:Q373"/>
    <mergeCell ref="R372:R373"/>
    <mergeCell ref="S372:S373"/>
    <mergeCell ref="T372:T373"/>
    <mergeCell ref="U372:U373"/>
    <mergeCell ref="J372:J373"/>
    <mergeCell ref="K372:K373"/>
    <mergeCell ref="L372:L373"/>
    <mergeCell ref="M372:M373"/>
    <mergeCell ref="N372:N373"/>
    <mergeCell ref="O372:O373"/>
    <mergeCell ref="BL370:BL371"/>
    <mergeCell ref="BM370:BM371"/>
    <mergeCell ref="BN370:BN371"/>
    <mergeCell ref="BO370:BO371"/>
    <mergeCell ref="D372:D373"/>
    <mergeCell ref="E372:E373"/>
    <mergeCell ref="F372:F373"/>
    <mergeCell ref="G372:G373"/>
    <mergeCell ref="H372:H373"/>
    <mergeCell ref="I372:I373"/>
    <mergeCell ref="BF370:BF371"/>
    <mergeCell ref="BG370:BG371"/>
    <mergeCell ref="BH370:BH371"/>
    <mergeCell ref="BI370:BI371"/>
    <mergeCell ref="BJ370:BJ371"/>
    <mergeCell ref="BK370:BK371"/>
    <mergeCell ref="AZ370:AZ371"/>
    <mergeCell ref="BA370:BA371"/>
    <mergeCell ref="BB370:BB371"/>
    <mergeCell ref="BC370:BC371"/>
    <mergeCell ref="BE372:BE373"/>
    <mergeCell ref="BF372:BF373"/>
    <mergeCell ref="BG372:BG373"/>
    <mergeCell ref="BH372:BH373"/>
    <mergeCell ref="AW372:AW373"/>
    <mergeCell ref="AX372:AX373"/>
    <mergeCell ref="AY372:AY373"/>
    <mergeCell ref="AZ372:AZ373"/>
    <mergeCell ref="BA372:BA373"/>
    <mergeCell ref="BB372:BB373"/>
    <mergeCell ref="AQ372:AQ373"/>
    <mergeCell ref="AR372:AR373"/>
    <mergeCell ref="AS372:AS373"/>
    <mergeCell ref="AT372:AT373"/>
    <mergeCell ref="AU372:AU373"/>
    <mergeCell ref="AV372:AV373"/>
    <mergeCell ref="V372:V373"/>
    <mergeCell ref="W372:W373"/>
    <mergeCell ref="X372:X373"/>
    <mergeCell ref="Y372:Y373"/>
    <mergeCell ref="Z372:Z373"/>
    <mergeCell ref="AA372:AA373"/>
    <mergeCell ref="AR374:AR376"/>
    <mergeCell ref="AS374:AS376"/>
    <mergeCell ref="S374:S376"/>
    <mergeCell ref="T374:T376"/>
    <mergeCell ref="U374:U376"/>
    <mergeCell ref="V374:V376"/>
    <mergeCell ref="W374:W376"/>
    <mergeCell ref="X374:X376"/>
    <mergeCell ref="M374:M376"/>
    <mergeCell ref="N374:N376"/>
    <mergeCell ref="O374:O376"/>
    <mergeCell ref="P374:P376"/>
    <mergeCell ref="Q374:Q376"/>
    <mergeCell ref="R374:R376"/>
    <mergeCell ref="BO372:BO373"/>
    <mergeCell ref="D374:D376"/>
    <mergeCell ref="E374:E376"/>
    <mergeCell ref="F374:F376"/>
    <mergeCell ref="G374:G376"/>
    <mergeCell ref="H374:H376"/>
    <mergeCell ref="I374:I376"/>
    <mergeCell ref="J374:J376"/>
    <mergeCell ref="K374:K376"/>
    <mergeCell ref="L374:L376"/>
    <mergeCell ref="BI372:BI373"/>
    <mergeCell ref="BJ372:BJ373"/>
    <mergeCell ref="BK372:BK373"/>
    <mergeCell ref="BL372:BL373"/>
    <mergeCell ref="BM372:BM373"/>
    <mergeCell ref="BN372:BN373"/>
    <mergeCell ref="BC372:BC373"/>
    <mergeCell ref="BD372:BD373"/>
    <mergeCell ref="BL374:BL376"/>
    <mergeCell ref="BM374:BM376"/>
    <mergeCell ref="BN374:BN376"/>
    <mergeCell ref="BO374:BO376"/>
    <mergeCell ref="D377:D381"/>
    <mergeCell ref="E377:E381"/>
    <mergeCell ref="F377:F381"/>
    <mergeCell ref="G377:G381"/>
    <mergeCell ref="H377:H381"/>
    <mergeCell ref="I377:I381"/>
    <mergeCell ref="BF374:BF376"/>
    <mergeCell ref="BG374:BG376"/>
    <mergeCell ref="BH374:BH376"/>
    <mergeCell ref="BI374:BI376"/>
    <mergeCell ref="BJ374:BJ376"/>
    <mergeCell ref="BK374:BK376"/>
    <mergeCell ref="AZ374:AZ376"/>
    <mergeCell ref="BA374:BA376"/>
    <mergeCell ref="BB374:BB376"/>
    <mergeCell ref="BC374:BC376"/>
    <mergeCell ref="BD374:BD376"/>
    <mergeCell ref="BE374:BE376"/>
    <mergeCell ref="AT374:AT376"/>
    <mergeCell ref="AU374:AU376"/>
    <mergeCell ref="AV374:AV376"/>
    <mergeCell ref="AW374:AW376"/>
    <mergeCell ref="AX374:AX376"/>
    <mergeCell ref="AY374:AY376"/>
    <mergeCell ref="Y374:Y376"/>
    <mergeCell ref="Z374:Z376"/>
    <mergeCell ref="AA374:AA376"/>
    <mergeCell ref="AQ374:AQ376"/>
    <mergeCell ref="AU377:AU381"/>
    <mergeCell ref="AV377:AV381"/>
    <mergeCell ref="V377:V381"/>
    <mergeCell ref="W377:W381"/>
    <mergeCell ref="X377:X381"/>
    <mergeCell ref="Y377:Y381"/>
    <mergeCell ref="Z377:Z381"/>
    <mergeCell ref="AA377:AA381"/>
    <mergeCell ref="P377:P381"/>
    <mergeCell ref="Q377:Q381"/>
    <mergeCell ref="R377:R381"/>
    <mergeCell ref="S377:S381"/>
    <mergeCell ref="T377:T381"/>
    <mergeCell ref="U377:U381"/>
    <mergeCell ref="J377:J381"/>
    <mergeCell ref="K377:K381"/>
    <mergeCell ref="L377:L381"/>
    <mergeCell ref="M377:M381"/>
    <mergeCell ref="N377:N381"/>
    <mergeCell ref="O377:O381"/>
    <mergeCell ref="BO377:BO381"/>
    <mergeCell ref="A382:A398"/>
    <mergeCell ref="B382:B398"/>
    <mergeCell ref="C382:C398"/>
    <mergeCell ref="D382:D384"/>
    <mergeCell ref="E382:E384"/>
    <mergeCell ref="F382:F384"/>
    <mergeCell ref="G382:G384"/>
    <mergeCell ref="H382:H384"/>
    <mergeCell ref="I382:I384"/>
    <mergeCell ref="BI377:BI381"/>
    <mergeCell ref="BJ377:BJ381"/>
    <mergeCell ref="BK377:BK381"/>
    <mergeCell ref="BL377:BL381"/>
    <mergeCell ref="BM377:BM381"/>
    <mergeCell ref="BN377:BN381"/>
    <mergeCell ref="BC377:BC381"/>
    <mergeCell ref="BD377:BD381"/>
    <mergeCell ref="BE377:BE381"/>
    <mergeCell ref="BF377:BF381"/>
    <mergeCell ref="BG377:BG381"/>
    <mergeCell ref="BH377:BH381"/>
    <mergeCell ref="AW377:AW381"/>
    <mergeCell ref="AX377:AX381"/>
    <mergeCell ref="AY377:AY381"/>
    <mergeCell ref="AZ377:AZ381"/>
    <mergeCell ref="BA377:BA381"/>
    <mergeCell ref="BB377:BB381"/>
    <mergeCell ref="AQ377:AQ381"/>
    <mergeCell ref="AR377:AR381"/>
    <mergeCell ref="AS377:AS381"/>
    <mergeCell ref="AT377:AT381"/>
    <mergeCell ref="AU382:AU384"/>
    <mergeCell ref="AV382:AV384"/>
    <mergeCell ref="V382:V384"/>
    <mergeCell ref="W382:W384"/>
    <mergeCell ref="X382:X384"/>
    <mergeCell ref="Y382:Y384"/>
    <mergeCell ref="Z382:Z384"/>
    <mergeCell ref="AA382:AA384"/>
    <mergeCell ref="P382:P384"/>
    <mergeCell ref="Q382:Q384"/>
    <mergeCell ref="R382:R384"/>
    <mergeCell ref="S382:S384"/>
    <mergeCell ref="T382:T384"/>
    <mergeCell ref="U382:U384"/>
    <mergeCell ref="J382:J384"/>
    <mergeCell ref="K382:K384"/>
    <mergeCell ref="L382:L384"/>
    <mergeCell ref="M382:M384"/>
    <mergeCell ref="N382:N384"/>
    <mergeCell ref="O382:O384"/>
    <mergeCell ref="BO382:BO384"/>
    <mergeCell ref="D385:D389"/>
    <mergeCell ref="E385:E389"/>
    <mergeCell ref="F385:F389"/>
    <mergeCell ref="G385:G389"/>
    <mergeCell ref="H385:H389"/>
    <mergeCell ref="I385:I389"/>
    <mergeCell ref="J385:J389"/>
    <mergeCell ref="K385:K389"/>
    <mergeCell ref="L385:L389"/>
    <mergeCell ref="BI382:BI384"/>
    <mergeCell ref="BJ382:BJ384"/>
    <mergeCell ref="BK382:BK384"/>
    <mergeCell ref="BL382:BL384"/>
    <mergeCell ref="BM382:BM384"/>
    <mergeCell ref="BN382:BN384"/>
    <mergeCell ref="BC382:BC384"/>
    <mergeCell ref="BD382:BD384"/>
    <mergeCell ref="BE382:BE384"/>
    <mergeCell ref="BF382:BF384"/>
    <mergeCell ref="BG382:BG384"/>
    <mergeCell ref="BH382:BH384"/>
    <mergeCell ref="AW382:AW384"/>
    <mergeCell ref="AX382:AX384"/>
    <mergeCell ref="AY382:AY384"/>
    <mergeCell ref="AZ382:AZ384"/>
    <mergeCell ref="BA382:BA384"/>
    <mergeCell ref="BB382:BB384"/>
    <mergeCell ref="AQ382:AQ384"/>
    <mergeCell ref="AR382:AR384"/>
    <mergeCell ref="AS382:AS384"/>
    <mergeCell ref="AT382:AT384"/>
    <mergeCell ref="AX385:AX389"/>
    <mergeCell ref="AY385:AY389"/>
    <mergeCell ref="Y385:Y389"/>
    <mergeCell ref="Z385:Z389"/>
    <mergeCell ref="AA385:AA389"/>
    <mergeCell ref="AQ385:AQ389"/>
    <mergeCell ref="AR385:AR389"/>
    <mergeCell ref="AS385:AS389"/>
    <mergeCell ref="S385:S389"/>
    <mergeCell ref="T385:T389"/>
    <mergeCell ref="U385:U389"/>
    <mergeCell ref="V385:V389"/>
    <mergeCell ref="W385:W389"/>
    <mergeCell ref="X385:X389"/>
    <mergeCell ref="M385:M389"/>
    <mergeCell ref="N385:N389"/>
    <mergeCell ref="O385:O389"/>
    <mergeCell ref="P385:P389"/>
    <mergeCell ref="Q385:Q389"/>
    <mergeCell ref="R385:R389"/>
    <mergeCell ref="J390:J394"/>
    <mergeCell ref="K390:K394"/>
    <mergeCell ref="L390:L394"/>
    <mergeCell ref="M390:M394"/>
    <mergeCell ref="N390:N394"/>
    <mergeCell ref="O390:O394"/>
    <mergeCell ref="BL385:BL389"/>
    <mergeCell ref="BM385:BM389"/>
    <mergeCell ref="BN385:BN389"/>
    <mergeCell ref="BO385:BO389"/>
    <mergeCell ref="D390:D394"/>
    <mergeCell ref="E390:E394"/>
    <mergeCell ref="F390:F394"/>
    <mergeCell ref="G390:G394"/>
    <mergeCell ref="H390:H394"/>
    <mergeCell ref="I390:I394"/>
    <mergeCell ref="BF385:BF389"/>
    <mergeCell ref="BG385:BG389"/>
    <mergeCell ref="BH385:BH389"/>
    <mergeCell ref="BI385:BI389"/>
    <mergeCell ref="BJ385:BJ389"/>
    <mergeCell ref="BK385:BK389"/>
    <mergeCell ref="AZ385:AZ389"/>
    <mergeCell ref="BA385:BA389"/>
    <mergeCell ref="BB385:BB389"/>
    <mergeCell ref="BC385:BC389"/>
    <mergeCell ref="BD385:BD389"/>
    <mergeCell ref="BE385:BE389"/>
    <mergeCell ref="AT385:AT389"/>
    <mergeCell ref="AU385:AU389"/>
    <mergeCell ref="AV385:AV389"/>
    <mergeCell ref="AW385:AW389"/>
    <mergeCell ref="BA390:BA394"/>
    <mergeCell ref="BB390:BB394"/>
    <mergeCell ref="AQ390:AQ394"/>
    <mergeCell ref="AR390:AR394"/>
    <mergeCell ref="AS390:AS394"/>
    <mergeCell ref="AT390:AT394"/>
    <mergeCell ref="AU390:AU394"/>
    <mergeCell ref="AV390:AV394"/>
    <mergeCell ref="V390:V394"/>
    <mergeCell ref="W390:W394"/>
    <mergeCell ref="X390:X394"/>
    <mergeCell ref="Y390:Y394"/>
    <mergeCell ref="Z390:Z394"/>
    <mergeCell ref="AA390:AA394"/>
    <mergeCell ref="P390:P394"/>
    <mergeCell ref="Q390:Q394"/>
    <mergeCell ref="R390:R394"/>
    <mergeCell ref="S390:S394"/>
    <mergeCell ref="T390:T394"/>
    <mergeCell ref="U390:U394"/>
    <mergeCell ref="M395:M398"/>
    <mergeCell ref="N395:N398"/>
    <mergeCell ref="O395:O398"/>
    <mergeCell ref="P395:P398"/>
    <mergeCell ref="Q395:Q398"/>
    <mergeCell ref="R395:R398"/>
    <mergeCell ref="BO390:BO394"/>
    <mergeCell ref="D395:D398"/>
    <mergeCell ref="E395:E398"/>
    <mergeCell ref="F395:F398"/>
    <mergeCell ref="G395:G398"/>
    <mergeCell ref="H395:H398"/>
    <mergeCell ref="I395:I398"/>
    <mergeCell ref="J395:J398"/>
    <mergeCell ref="K395:K398"/>
    <mergeCell ref="L395:L398"/>
    <mergeCell ref="BI390:BI394"/>
    <mergeCell ref="BJ390:BJ394"/>
    <mergeCell ref="BK390:BK394"/>
    <mergeCell ref="BL390:BL394"/>
    <mergeCell ref="BM390:BM394"/>
    <mergeCell ref="BN390:BN394"/>
    <mergeCell ref="BC390:BC394"/>
    <mergeCell ref="BD390:BD394"/>
    <mergeCell ref="BE390:BE394"/>
    <mergeCell ref="BF390:BF394"/>
    <mergeCell ref="BG390:BG394"/>
    <mergeCell ref="BH390:BH394"/>
    <mergeCell ref="AW390:AW394"/>
    <mergeCell ref="AX390:AX394"/>
    <mergeCell ref="AY390:AY394"/>
    <mergeCell ref="AZ390:AZ394"/>
    <mergeCell ref="BD395:BD398"/>
    <mergeCell ref="BE395:BE398"/>
    <mergeCell ref="AT395:AT398"/>
    <mergeCell ref="AU395:AU398"/>
    <mergeCell ref="AV395:AV398"/>
    <mergeCell ref="AW395:AW398"/>
    <mergeCell ref="AX395:AX398"/>
    <mergeCell ref="AY395:AY398"/>
    <mergeCell ref="Y395:Y398"/>
    <mergeCell ref="Z395:Z398"/>
    <mergeCell ref="AA395:AA398"/>
    <mergeCell ref="AQ395:AQ398"/>
    <mergeCell ref="AR395:AR398"/>
    <mergeCell ref="AS395:AS398"/>
    <mergeCell ref="S395:S398"/>
    <mergeCell ref="T395:T398"/>
    <mergeCell ref="U395:U398"/>
    <mergeCell ref="V395:V398"/>
    <mergeCell ref="W395:W398"/>
    <mergeCell ref="X395:X398"/>
    <mergeCell ref="M399:M401"/>
    <mergeCell ref="N399:N401"/>
    <mergeCell ref="O399:O401"/>
    <mergeCell ref="P399:P401"/>
    <mergeCell ref="Q399:Q401"/>
    <mergeCell ref="R399:R401"/>
    <mergeCell ref="G399:G401"/>
    <mergeCell ref="H399:H401"/>
    <mergeCell ref="I399:I401"/>
    <mergeCell ref="J399:J401"/>
    <mergeCell ref="K399:K401"/>
    <mergeCell ref="L399:L401"/>
    <mergeCell ref="BL395:BL398"/>
    <mergeCell ref="BM395:BM398"/>
    <mergeCell ref="BN395:BN398"/>
    <mergeCell ref="BO395:BO398"/>
    <mergeCell ref="A399:A437"/>
    <mergeCell ref="B399:B437"/>
    <mergeCell ref="C399:C437"/>
    <mergeCell ref="D399:D401"/>
    <mergeCell ref="E399:E401"/>
    <mergeCell ref="F399:F401"/>
    <mergeCell ref="BF395:BF398"/>
    <mergeCell ref="BG395:BG398"/>
    <mergeCell ref="BH395:BH398"/>
    <mergeCell ref="BI395:BI398"/>
    <mergeCell ref="BJ395:BJ398"/>
    <mergeCell ref="BK395:BK398"/>
    <mergeCell ref="AZ395:AZ398"/>
    <mergeCell ref="BA395:BA398"/>
    <mergeCell ref="BB395:BB398"/>
    <mergeCell ref="BC395:BC398"/>
    <mergeCell ref="BD399:BD401"/>
    <mergeCell ref="BE399:BE401"/>
    <mergeCell ref="AT399:AT401"/>
    <mergeCell ref="AU399:AU401"/>
    <mergeCell ref="AV399:AV401"/>
    <mergeCell ref="AW399:AW401"/>
    <mergeCell ref="AX399:AX401"/>
    <mergeCell ref="AY399:AY401"/>
    <mergeCell ref="Y399:Y401"/>
    <mergeCell ref="Z399:Z401"/>
    <mergeCell ref="AA399:AA401"/>
    <mergeCell ref="AQ399:AQ401"/>
    <mergeCell ref="AR399:AR401"/>
    <mergeCell ref="AS399:AS401"/>
    <mergeCell ref="S399:S401"/>
    <mergeCell ref="T399:T401"/>
    <mergeCell ref="U399:U401"/>
    <mergeCell ref="V399:V401"/>
    <mergeCell ref="W399:W401"/>
    <mergeCell ref="X399:X401"/>
    <mergeCell ref="P402:P407"/>
    <mergeCell ref="Q402:Q407"/>
    <mergeCell ref="R402:R407"/>
    <mergeCell ref="S402:S407"/>
    <mergeCell ref="T402:T407"/>
    <mergeCell ref="U402:U407"/>
    <mergeCell ref="J402:J407"/>
    <mergeCell ref="K402:K407"/>
    <mergeCell ref="L402:L407"/>
    <mergeCell ref="M402:M407"/>
    <mergeCell ref="N402:N407"/>
    <mergeCell ref="O402:O407"/>
    <mergeCell ref="BL399:BL401"/>
    <mergeCell ref="BM399:BM401"/>
    <mergeCell ref="BN399:BN401"/>
    <mergeCell ref="BO399:BO401"/>
    <mergeCell ref="D402:D407"/>
    <mergeCell ref="E402:E407"/>
    <mergeCell ref="F402:F407"/>
    <mergeCell ref="G402:G407"/>
    <mergeCell ref="H402:H407"/>
    <mergeCell ref="I402:I407"/>
    <mergeCell ref="BF399:BF401"/>
    <mergeCell ref="BG399:BG401"/>
    <mergeCell ref="BH399:BH401"/>
    <mergeCell ref="BI399:BI401"/>
    <mergeCell ref="BJ399:BJ401"/>
    <mergeCell ref="BK399:BK401"/>
    <mergeCell ref="AZ399:AZ401"/>
    <mergeCell ref="BA399:BA401"/>
    <mergeCell ref="BB399:BB401"/>
    <mergeCell ref="BC399:BC401"/>
    <mergeCell ref="BE402:BE407"/>
    <mergeCell ref="BF402:BF407"/>
    <mergeCell ref="BG402:BG407"/>
    <mergeCell ref="BH402:BH407"/>
    <mergeCell ref="AW402:AW407"/>
    <mergeCell ref="AX402:AX407"/>
    <mergeCell ref="AY402:AY407"/>
    <mergeCell ref="AZ402:AZ407"/>
    <mergeCell ref="BA402:BA407"/>
    <mergeCell ref="BB402:BB407"/>
    <mergeCell ref="AQ402:AQ407"/>
    <mergeCell ref="AR402:AR407"/>
    <mergeCell ref="AS402:AS407"/>
    <mergeCell ref="AT402:AT407"/>
    <mergeCell ref="AU402:AU407"/>
    <mergeCell ref="AV402:AV407"/>
    <mergeCell ref="V402:V407"/>
    <mergeCell ref="W402:W407"/>
    <mergeCell ref="X402:X407"/>
    <mergeCell ref="Y402:Y407"/>
    <mergeCell ref="Z402:Z407"/>
    <mergeCell ref="AA402:AA407"/>
    <mergeCell ref="AR408:AR412"/>
    <mergeCell ref="AS408:AS412"/>
    <mergeCell ref="S408:S412"/>
    <mergeCell ref="T408:T412"/>
    <mergeCell ref="U408:U412"/>
    <mergeCell ref="V408:V412"/>
    <mergeCell ref="W408:W412"/>
    <mergeCell ref="X408:X412"/>
    <mergeCell ref="M408:M412"/>
    <mergeCell ref="N408:N412"/>
    <mergeCell ref="O408:O412"/>
    <mergeCell ref="P408:P412"/>
    <mergeCell ref="Q408:Q412"/>
    <mergeCell ref="R408:R412"/>
    <mergeCell ref="BO402:BO407"/>
    <mergeCell ref="D408:D412"/>
    <mergeCell ref="E408:E412"/>
    <mergeCell ref="F408:F412"/>
    <mergeCell ref="G408:G412"/>
    <mergeCell ref="H408:H412"/>
    <mergeCell ref="I408:I412"/>
    <mergeCell ref="J408:J412"/>
    <mergeCell ref="K408:K412"/>
    <mergeCell ref="L408:L412"/>
    <mergeCell ref="BI402:BI407"/>
    <mergeCell ref="BJ402:BJ407"/>
    <mergeCell ref="BK402:BK407"/>
    <mergeCell ref="BL402:BL407"/>
    <mergeCell ref="BM402:BM407"/>
    <mergeCell ref="BN402:BN407"/>
    <mergeCell ref="BC402:BC407"/>
    <mergeCell ref="BD402:BD407"/>
    <mergeCell ref="BL408:BL412"/>
    <mergeCell ref="BM408:BM412"/>
    <mergeCell ref="BN408:BN412"/>
    <mergeCell ref="BO408:BO412"/>
    <mergeCell ref="D413:D416"/>
    <mergeCell ref="E413:E416"/>
    <mergeCell ref="F413:F416"/>
    <mergeCell ref="G413:G416"/>
    <mergeCell ref="H413:H416"/>
    <mergeCell ref="I413:I416"/>
    <mergeCell ref="BF408:BF412"/>
    <mergeCell ref="BG408:BG412"/>
    <mergeCell ref="BH408:BH412"/>
    <mergeCell ref="BI408:BI412"/>
    <mergeCell ref="BJ408:BJ412"/>
    <mergeCell ref="BK408:BK412"/>
    <mergeCell ref="AZ408:AZ412"/>
    <mergeCell ref="BA408:BA412"/>
    <mergeCell ref="BB408:BB412"/>
    <mergeCell ref="BC408:BC412"/>
    <mergeCell ref="BD408:BD412"/>
    <mergeCell ref="BE408:BE412"/>
    <mergeCell ref="AT408:AT412"/>
    <mergeCell ref="AU408:AU412"/>
    <mergeCell ref="AV408:AV412"/>
    <mergeCell ref="AW408:AW412"/>
    <mergeCell ref="AX408:AX412"/>
    <mergeCell ref="AY408:AY412"/>
    <mergeCell ref="Y408:Y412"/>
    <mergeCell ref="Z408:Z412"/>
    <mergeCell ref="AA408:AA412"/>
    <mergeCell ref="AQ408:AQ412"/>
    <mergeCell ref="AU413:AU416"/>
    <mergeCell ref="AV413:AV416"/>
    <mergeCell ref="V413:V416"/>
    <mergeCell ref="W413:W416"/>
    <mergeCell ref="X413:X416"/>
    <mergeCell ref="Y413:Y416"/>
    <mergeCell ref="Z413:Z416"/>
    <mergeCell ref="AA413:AA416"/>
    <mergeCell ref="P413:P416"/>
    <mergeCell ref="Q413:Q416"/>
    <mergeCell ref="R413:R416"/>
    <mergeCell ref="S413:S416"/>
    <mergeCell ref="T413:T416"/>
    <mergeCell ref="U413:U416"/>
    <mergeCell ref="J413:J416"/>
    <mergeCell ref="K413:K416"/>
    <mergeCell ref="L413:L416"/>
    <mergeCell ref="M413:M416"/>
    <mergeCell ref="N413:N416"/>
    <mergeCell ref="O413:O416"/>
    <mergeCell ref="BO413:BO416"/>
    <mergeCell ref="D417:D421"/>
    <mergeCell ref="E417:E421"/>
    <mergeCell ref="F417:F421"/>
    <mergeCell ref="G417:G421"/>
    <mergeCell ref="H417:H421"/>
    <mergeCell ref="I417:I421"/>
    <mergeCell ref="J417:J421"/>
    <mergeCell ref="K417:K421"/>
    <mergeCell ref="L417:L421"/>
    <mergeCell ref="BI413:BI416"/>
    <mergeCell ref="BJ413:BJ416"/>
    <mergeCell ref="BK413:BK416"/>
    <mergeCell ref="BL413:BL416"/>
    <mergeCell ref="BM413:BM416"/>
    <mergeCell ref="BN413:BN416"/>
    <mergeCell ref="BC413:BC416"/>
    <mergeCell ref="BD413:BD416"/>
    <mergeCell ref="BE413:BE416"/>
    <mergeCell ref="BF413:BF416"/>
    <mergeCell ref="BG413:BG416"/>
    <mergeCell ref="BH413:BH416"/>
    <mergeCell ref="AW413:AW416"/>
    <mergeCell ref="AX413:AX416"/>
    <mergeCell ref="AY413:AY416"/>
    <mergeCell ref="AZ413:AZ416"/>
    <mergeCell ref="BA413:BA416"/>
    <mergeCell ref="BB413:BB416"/>
    <mergeCell ref="AQ413:AQ416"/>
    <mergeCell ref="AR413:AR416"/>
    <mergeCell ref="AS413:AS416"/>
    <mergeCell ref="AT413:AT416"/>
    <mergeCell ref="AX417:AX421"/>
    <mergeCell ref="AY417:AY421"/>
    <mergeCell ref="Y417:Y421"/>
    <mergeCell ref="Z417:Z421"/>
    <mergeCell ref="AA417:AA421"/>
    <mergeCell ref="AQ417:AQ421"/>
    <mergeCell ref="AR417:AR421"/>
    <mergeCell ref="AS417:AS421"/>
    <mergeCell ref="S417:S421"/>
    <mergeCell ref="T417:T421"/>
    <mergeCell ref="U417:U421"/>
    <mergeCell ref="V417:V421"/>
    <mergeCell ref="W417:W421"/>
    <mergeCell ref="X417:X421"/>
    <mergeCell ref="M417:M421"/>
    <mergeCell ref="N417:N421"/>
    <mergeCell ref="O417:O421"/>
    <mergeCell ref="P417:P421"/>
    <mergeCell ref="Q417:Q421"/>
    <mergeCell ref="R417:R421"/>
    <mergeCell ref="J422:J425"/>
    <mergeCell ref="K422:K425"/>
    <mergeCell ref="L422:L425"/>
    <mergeCell ref="M422:M425"/>
    <mergeCell ref="N422:N425"/>
    <mergeCell ref="O422:O425"/>
    <mergeCell ref="BL417:BL421"/>
    <mergeCell ref="BM417:BM421"/>
    <mergeCell ref="BN417:BN421"/>
    <mergeCell ref="BO417:BO421"/>
    <mergeCell ref="D422:D425"/>
    <mergeCell ref="E422:E425"/>
    <mergeCell ref="F422:F425"/>
    <mergeCell ref="G422:G425"/>
    <mergeCell ref="H422:H425"/>
    <mergeCell ref="I422:I425"/>
    <mergeCell ref="BF417:BF421"/>
    <mergeCell ref="BG417:BG421"/>
    <mergeCell ref="BH417:BH421"/>
    <mergeCell ref="BI417:BI421"/>
    <mergeCell ref="BJ417:BJ421"/>
    <mergeCell ref="BK417:BK421"/>
    <mergeCell ref="AZ417:AZ421"/>
    <mergeCell ref="BA417:BA421"/>
    <mergeCell ref="BB417:BB421"/>
    <mergeCell ref="BC417:BC421"/>
    <mergeCell ref="BD417:BD421"/>
    <mergeCell ref="BE417:BE421"/>
    <mergeCell ref="AT417:AT421"/>
    <mergeCell ref="AU417:AU421"/>
    <mergeCell ref="AV417:AV421"/>
    <mergeCell ref="AW417:AW421"/>
    <mergeCell ref="BA422:BA425"/>
    <mergeCell ref="BB422:BB425"/>
    <mergeCell ref="AQ422:AQ425"/>
    <mergeCell ref="AR422:AR425"/>
    <mergeCell ref="AS422:AS425"/>
    <mergeCell ref="AT422:AT425"/>
    <mergeCell ref="AU422:AU425"/>
    <mergeCell ref="AV422:AV425"/>
    <mergeCell ref="V422:V425"/>
    <mergeCell ref="W422:W425"/>
    <mergeCell ref="X422:X425"/>
    <mergeCell ref="Y422:Y425"/>
    <mergeCell ref="Z422:Z425"/>
    <mergeCell ref="AA422:AA425"/>
    <mergeCell ref="P422:P425"/>
    <mergeCell ref="Q422:Q425"/>
    <mergeCell ref="R422:R425"/>
    <mergeCell ref="S422:S425"/>
    <mergeCell ref="T422:T425"/>
    <mergeCell ref="U422:U425"/>
    <mergeCell ref="M426:M428"/>
    <mergeCell ref="N426:N428"/>
    <mergeCell ref="O426:O428"/>
    <mergeCell ref="P426:P428"/>
    <mergeCell ref="Q426:Q428"/>
    <mergeCell ref="R426:R428"/>
    <mergeCell ref="BO422:BO425"/>
    <mergeCell ref="D426:D428"/>
    <mergeCell ref="E426:E428"/>
    <mergeCell ref="F426:F428"/>
    <mergeCell ref="G426:G428"/>
    <mergeCell ref="H426:H428"/>
    <mergeCell ref="I426:I428"/>
    <mergeCell ref="J426:J428"/>
    <mergeCell ref="K426:K428"/>
    <mergeCell ref="L426:L428"/>
    <mergeCell ref="BI422:BI425"/>
    <mergeCell ref="BJ422:BJ425"/>
    <mergeCell ref="BK422:BK425"/>
    <mergeCell ref="BL422:BL425"/>
    <mergeCell ref="BM422:BM425"/>
    <mergeCell ref="BN422:BN425"/>
    <mergeCell ref="BC422:BC425"/>
    <mergeCell ref="BD422:BD425"/>
    <mergeCell ref="BE422:BE425"/>
    <mergeCell ref="BF422:BF425"/>
    <mergeCell ref="BG422:BG425"/>
    <mergeCell ref="BH422:BH425"/>
    <mergeCell ref="AW422:AW425"/>
    <mergeCell ref="AX422:AX425"/>
    <mergeCell ref="AY422:AY425"/>
    <mergeCell ref="AZ422:AZ425"/>
    <mergeCell ref="BD426:BD428"/>
    <mergeCell ref="BE426:BE428"/>
    <mergeCell ref="AT426:AT428"/>
    <mergeCell ref="AU426:AU428"/>
    <mergeCell ref="AV426:AV428"/>
    <mergeCell ref="AW426:AW428"/>
    <mergeCell ref="AX426:AX428"/>
    <mergeCell ref="AY426:AY428"/>
    <mergeCell ref="Y426:Y428"/>
    <mergeCell ref="Z426:Z428"/>
    <mergeCell ref="AA426:AA428"/>
    <mergeCell ref="AQ426:AQ428"/>
    <mergeCell ref="AR426:AR428"/>
    <mergeCell ref="AS426:AS428"/>
    <mergeCell ref="S426:S428"/>
    <mergeCell ref="T426:T428"/>
    <mergeCell ref="U426:U428"/>
    <mergeCell ref="V426:V428"/>
    <mergeCell ref="W426:W428"/>
    <mergeCell ref="X426:X428"/>
    <mergeCell ref="P429:P431"/>
    <mergeCell ref="Q429:Q431"/>
    <mergeCell ref="R429:R431"/>
    <mergeCell ref="S429:S431"/>
    <mergeCell ref="T429:T431"/>
    <mergeCell ref="U429:U431"/>
    <mergeCell ref="J429:J431"/>
    <mergeCell ref="K429:K431"/>
    <mergeCell ref="L429:L431"/>
    <mergeCell ref="M429:M431"/>
    <mergeCell ref="N429:N431"/>
    <mergeCell ref="O429:O431"/>
    <mergeCell ref="BL426:BL428"/>
    <mergeCell ref="BM426:BM428"/>
    <mergeCell ref="BN426:BN428"/>
    <mergeCell ref="BO426:BO428"/>
    <mergeCell ref="D429:D431"/>
    <mergeCell ref="E429:E431"/>
    <mergeCell ref="F429:F431"/>
    <mergeCell ref="G429:G431"/>
    <mergeCell ref="H429:H431"/>
    <mergeCell ref="I429:I431"/>
    <mergeCell ref="BF426:BF428"/>
    <mergeCell ref="BG426:BG428"/>
    <mergeCell ref="BH426:BH428"/>
    <mergeCell ref="BI426:BI428"/>
    <mergeCell ref="BJ426:BJ428"/>
    <mergeCell ref="BK426:BK428"/>
    <mergeCell ref="AZ426:AZ428"/>
    <mergeCell ref="BA426:BA428"/>
    <mergeCell ref="BB426:BB428"/>
    <mergeCell ref="BC426:BC428"/>
    <mergeCell ref="BE429:BE431"/>
    <mergeCell ref="BF429:BF431"/>
    <mergeCell ref="BG429:BG431"/>
    <mergeCell ref="BH429:BH431"/>
    <mergeCell ref="AW429:AW431"/>
    <mergeCell ref="AX429:AX431"/>
    <mergeCell ref="AY429:AY431"/>
    <mergeCell ref="AZ429:AZ431"/>
    <mergeCell ref="BA429:BA431"/>
    <mergeCell ref="BB429:BB431"/>
    <mergeCell ref="AQ429:AQ431"/>
    <mergeCell ref="AR429:AR431"/>
    <mergeCell ref="AS429:AS431"/>
    <mergeCell ref="AT429:AT431"/>
    <mergeCell ref="AU429:AU431"/>
    <mergeCell ref="AV429:AV431"/>
    <mergeCell ref="V429:V431"/>
    <mergeCell ref="W429:W431"/>
    <mergeCell ref="X429:X431"/>
    <mergeCell ref="Y429:Y431"/>
    <mergeCell ref="Z429:Z431"/>
    <mergeCell ref="AA429:AA431"/>
    <mergeCell ref="AR432:AR433"/>
    <mergeCell ref="AS432:AS433"/>
    <mergeCell ref="S432:S433"/>
    <mergeCell ref="T432:T433"/>
    <mergeCell ref="U432:U433"/>
    <mergeCell ref="V432:V433"/>
    <mergeCell ref="W432:W433"/>
    <mergeCell ref="X432:X433"/>
    <mergeCell ref="M432:M433"/>
    <mergeCell ref="N432:N433"/>
    <mergeCell ref="O432:O433"/>
    <mergeCell ref="P432:P433"/>
    <mergeCell ref="Q432:Q433"/>
    <mergeCell ref="R432:R433"/>
    <mergeCell ref="BO429:BO431"/>
    <mergeCell ref="D432:D433"/>
    <mergeCell ref="E432:E433"/>
    <mergeCell ref="F432:F433"/>
    <mergeCell ref="G432:G433"/>
    <mergeCell ref="H432:H433"/>
    <mergeCell ref="I432:I433"/>
    <mergeCell ref="J432:J433"/>
    <mergeCell ref="K432:K433"/>
    <mergeCell ref="L432:L433"/>
    <mergeCell ref="BI429:BI431"/>
    <mergeCell ref="BJ429:BJ431"/>
    <mergeCell ref="BK429:BK431"/>
    <mergeCell ref="BL429:BL431"/>
    <mergeCell ref="BM429:BM431"/>
    <mergeCell ref="BN429:BN431"/>
    <mergeCell ref="BC429:BC431"/>
    <mergeCell ref="BD429:BD431"/>
    <mergeCell ref="BL432:BL433"/>
    <mergeCell ref="BM432:BM433"/>
    <mergeCell ref="BN432:BN433"/>
    <mergeCell ref="BO432:BO433"/>
    <mergeCell ref="D434:D435"/>
    <mergeCell ref="E434:E435"/>
    <mergeCell ref="F434:F435"/>
    <mergeCell ref="G434:G435"/>
    <mergeCell ref="H434:H435"/>
    <mergeCell ref="I434:I435"/>
    <mergeCell ref="BF432:BF433"/>
    <mergeCell ref="BG432:BG433"/>
    <mergeCell ref="BH432:BH433"/>
    <mergeCell ref="BI432:BI433"/>
    <mergeCell ref="BJ432:BJ433"/>
    <mergeCell ref="BK432:BK433"/>
    <mergeCell ref="AZ432:AZ433"/>
    <mergeCell ref="BA432:BA433"/>
    <mergeCell ref="BB432:BB433"/>
    <mergeCell ref="BC432:BC433"/>
    <mergeCell ref="BD432:BD433"/>
    <mergeCell ref="BE432:BE433"/>
    <mergeCell ref="AT432:AT433"/>
    <mergeCell ref="AU432:AU433"/>
    <mergeCell ref="AV432:AV433"/>
    <mergeCell ref="AW432:AW433"/>
    <mergeCell ref="AX432:AX433"/>
    <mergeCell ref="AY432:AY433"/>
    <mergeCell ref="Y432:Y433"/>
    <mergeCell ref="Z432:Z433"/>
    <mergeCell ref="AA432:AA433"/>
    <mergeCell ref="AQ432:AQ433"/>
    <mergeCell ref="AU434:AU435"/>
    <mergeCell ref="AV434:AV435"/>
    <mergeCell ref="V434:V435"/>
    <mergeCell ref="W434:W435"/>
    <mergeCell ref="X434:X435"/>
    <mergeCell ref="Y434:Y435"/>
    <mergeCell ref="Z434:Z435"/>
    <mergeCell ref="AA434:AA435"/>
    <mergeCell ref="P434:P435"/>
    <mergeCell ref="Q434:Q435"/>
    <mergeCell ref="R434:R435"/>
    <mergeCell ref="S434:S435"/>
    <mergeCell ref="T434:T435"/>
    <mergeCell ref="U434:U435"/>
    <mergeCell ref="J434:J435"/>
    <mergeCell ref="K434:K435"/>
    <mergeCell ref="L434:L435"/>
    <mergeCell ref="M434:M435"/>
    <mergeCell ref="N434:N435"/>
    <mergeCell ref="O434:O435"/>
    <mergeCell ref="BO434:BO435"/>
    <mergeCell ref="A438:A474"/>
    <mergeCell ref="B438:B474"/>
    <mergeCell ref="C438:C474"/>
    <mergeCell ref="D438:D442"/>
    <mergeCell ref="E438:E442"/>
    <mergeCell ref="F438:F442"/>
    <mergeCell ref="G438:G442"/>
    <mergeCell ref="H438:H442"/>
    <mergeCell ref="I438:I442"/>
    <mergeCell ref="BI434:BI435"/>
    <mergeCell ref="BJ434:BJ435"/>
    <mergeCell ref="BK434:BK435"/>
    <mergeCell ref="BL434:BL435"/>
    <mergeCell ref="BM434:BM435"/>
    <mergeCell ref="BN434:BN435"/>
    <mergeCell ref="BC434:BC435"/>
    <mergeCell ref="BD434:BD435"/>
    <mergeCell ref="BE434:BE435"/>
    <mergeCell ref="BF434:BF435"/>
    <mergeCell ref="BG434:BG435"/>
    <mergeCell ref="BH434:BH435"/>
    <mergeCell ref="AW434:AW435"/>
    <mergeCell ref="AX434:AX435"/>
    <mergeCell ref="AY434:AY435"/>
    <mergeCell ref="AZ434:AZ435"/>
    <mergeCell ref="BA434:BA435"/>
    <mergeCell ref="BB434:BB435"/>
    <mergeCell ref="AQ434:AQ435"/>
    <mergeCell ref="AR434:AR435"/>
    <mergeCell ref="AS434:AS435"/>
    <mergeCell ref="AT434:AT435"/>
    <mergeCell ref="AU438:AU442"/>
    <mergeCell ref="AV438:AV442"/>
    <mergeCell ref="V438:V442"/>
    <mergeCell ref="W438:W442"/>
    <mergeCell ref="X438:X442"/>
    <mergeCell ref="Y438:Y442"/>
    <mergeCell ref="Z438:Z442"/>
    <mergeCell ref="AA438:AA442"/>
    <mergeCell ref="P438:P442"/>
    <mergeCell ref="Q438:Q442"/>
    <mergeCell ref="R438:R442"/>
    <mergeCell ref="S438:S442"/>
    <mergeCell ref="T438:T442"/>
    <mergeCell ref="U438:U442"/>
    <mergeCell ref="J438:J442"/>
    <mergeCell ref="K438:K442"/>
    <mergeCell ref="L438:L442"/>
    <mergeCell ref="M438:M442"/>
    <mergeCell ref="N438:N442"/>
    <mergeCell ref="O438:O442"/>
    <mergeCell ref="BO438:BO442"/>
    <mergeCell ref="D443:D445"/>
    <mergeCell ref="E443:E445"/>
    <mergeCell ref="F443:F445"/>
    <mergeCell ref="G443:G445"/>
    <mergeCell ref="H443:H445"/>
    <mergeCell ref="I443:I445"/>
    <mergeCell ref="J443:J445"/>
    <mergeCell ref="K443:K445"/>
    <mergeCell ref="L443:L445"/>
    <mergeCell ref="BI438:BI442"/>
    <mergeCell ref="BJ438:BJ442"/>
    <mergeCell ref="BK438:BK442"/>
    <mergeCell ref="BL438:BL442"/>
    <mergeCell ref="BM438:BM442"/>
    <mergeCell ref="BN438:BN442"/>
    <mergeCell ref="BC438:BC442"/>
    <mergeCell ref="BD438:BD442"/>
    <mergeCell ref="BE438:BE442"/>
    <mergeCell ref="BF438:BF442"/>
    <mergeCell ref="BG438:BG442"/>
    <mergeCell ref="BH438:BH442"/>
    <mergeCell ref="AW438:AW442"/>
    <mergeCell ref="AX438:AX442"/>
    <mergeCell ref="AY438:AY442"/>
    <mergeCell ref="AZ438:AZ442"/>
    <mergeCell ref="BA438:BA442"/>
    <mergeCell ref="BB438:BB442"/>
    <mergeCell ref="AQ438:AQ442"/>
    <mergeCell ref="AR438:AR442"/>
    <mergeCell ref="AS438:AS442"/>
    <mergeCell ref="AT438:AT442"/>
    <mergeCell ref="AX443:AX445"/>
    <mergeCell ref="AY443:AY445"/>
    <mergeCell ref="Y443:Y445"/>
    <mergeCell ref="Z443:Z445"/>
    <mergeCell ref="AA443:AA445"/>
    <mergeCell ref="AQ443:AQ445"/>
    <mergeCell ref="AR443:AR445"/>
    <mergeCell ref="AS443:AS445"/>
    <mergeCell ref="S443:S445"/>
    <mergeCell ref="T443:T445"/>
    <mergeCell ref="U443:U445"/>
    <mergeCell ref="V443:V445"/>
    <mergeCell ref="W443:W445"/>
    <mergeCell ref="X443:X445"/>
    <mergeCell ref="M443:M445"/>
    <mergeCell ref="N443:N445"/>
    <mergeCell ref="O443:O445"/>
    <mergeCell ref="P443:P445"/>
    <mergeCell ref="Q443:Q445"/>
    <mergeCell ref="R443:R445"/>
    <mergeCell ref="J446:J449"/>
    <mergeCell ref="K446:K449"/>
    <mergeCell ref="L446:L449"/>
    <mergeCell ref="M446:M449"/>
    <mergeCell ref="N446:N449"/>
    <mergeCell ref="O446:O449"/>
    <mergeCell ref="BL443:BL445"/>
    <mergeCell ref="BM443:BM445"/>
    <mergeCell ref="BN443:BN445"/>
    <mergeCell ref="BO443:BO445"/>
    <mergeCell ref="D446:D449"/>
    <mergeCell ref="E446:E449"/>
    <mergeCell ref="F446:F449"/>
    <mergeCell ref="G446:G449"/>
    <mergeCell ref="H446:H449"/>
    <mergeCell ref="I446:I449"/>
    <mergeCell ref="BF443:BF445"/>
    <mergeCell ref="BG443:BG445"/>
    <mergeCell ref="BH443:BH445"/>
    <mergeCell ref="BI443:BI445"/>
    <mergeCell ref="BJ443:BJ445"/>
    <mergeCell ref="BK443:BK445"/>
    <mergeCell ref="AZ443:AZ445"/>
    <mergeCell ref="BA443:BA445"/>
    <mergeCell ref="BB443:BB445"/>
    <mergeCell ref="BC443:BC445"/>
    <mergeCell ref="BD443:BD445"/>
    <mergeCell ref="BE443:BE445"/>
    <mergeCell ref="AT443:AT445"/>
    <mergeCell ref="AU443:AU445"/>
    <mergeCell ref="AV443:AV445"/>
    <mergeCell ref="AW443:AW445"/>
    <mergeCell ref="BA446:BA449"/>
    <mergeCell ref="BB446:BB449"/>
    <mergeCell ref="AQ446:AQ449"/>
    <mergeCell ref="AR446:AR449"/>
    <mergeCell ref="AS446:AS449"/>
    <mergeCell ref="AT446:AT449"/>
    <mergeCell ref="AU446:AU449"/>
    <mergeCell ref="AV446:AV449"/>
    <mergeCell ref="V446:V449"/>
    <mergeCell ref="W446:W449"/>
    <mergeCell ref="X446:X449"/>
    <mergeCell ref="Y446:Y449"/>
    <mergeCell ref="Z446:Z449"/>
    <mergeCell ref="AA446:AA449"/>
    <mergeCell ref="P446:P449"/>
    <mergeCell ref="Q446:Q449"/>
    <mergeCell ref="R446:R449"/>
    <mergeCell ref="S446:S449"/>
    <mergeCell ref="T446:T449"/>
    <mergeCell ref="U446:U449"/>
    <mergeCell ref="M450:M454"/>
    <mergeCell ref="N450:N454"/>
    <mergeCell ref="O450:O454"/>
    <mergeCell ref="P450:P454"/>
    <mergeCell ref="Q450:Q454"/>
    <mergeCell ref="R450:R454"/>
    <mergeCell ref="BO446:BO449"/>
    <mergeCell ref="D450:D454"/>
    <mergeCell ref="E450:E454"/>
    <mergeCell ref="F450:F454"/>
    <mergeCell ref="G450:G454"/>
    <mergeCell ref="H450:H454"/>
    <mergeCell ref="I450:I454"/>
    <mergeCell ref="J450:J454"/>
    <mergeCell ref="K450:K454"/>
    <mergeCell ref="L450:L454"/>
    <mergeCell ref="BI446:BI449"/>
    <mergeCell ref="BJ446:BJ449"/>
    <mergeCell ref="BK446:BK449"/>
    <mergeCell ref="BL446:BL449"/>
    <mergeCell ref="BM446:BM449"/>
    <mergeCell ref="BN446:BN449"/>
    <mergeCell ref="BC446:BC449"/>
    <mergeCell ref="BD446:BD449"/>
    <mergeCell ref="BE446:BE449"/>
    <mergeCell ref="BF446:BF449"/>
    <mergeCell ref="BG446:BG449"/>
    <mergeCell ref="BH446:BH449"/>
    <mergeCell ref="AW446:AW449"/>
    <mergeCell ref="AX446:AX449"/>
    <mergeCell ref="AY446:AY449"/>
    <mergeCell ref="AZ446:AZ449"/>
    <mergeCell ref="BD450:BD454"/>
    <mergeCell ref="BE450:BE454"/>
    <mergeCell ref="AT450:AT454"/>
    <mergeCell ref="AU450:AU454"/>
    <mergeCell ref="AV450:AV454"/>
    <mergeCell ref="AW450:AW454"/>
    <mergeCell ref="AX450:AX454"/>
    <mergeCell ref="AY450:AY454"/>
    <mergeCell ref="Y450:Y454"/>
    <mergeCell ref="Z450:Z454"/>
    <mergeCell ref="AA450:AA454"/>
    <mergeCell ref="AQ450:AQ454"/>
    <mergeCell ref="AR450:AR454"/>
    <mergeCell ref="AS450:AS454"/>
    <mergeCell ref="S450:S454"/>
    <mergeCell ref="T450:T454"/>
    <mergeCell ref="U450:U454"/>
    <mergeCell ref="V450:V454"/>
    <mergeCell ref="W450:W454"/>
    <mergeCell ref="X450:X454"/>
    <mergeCell ref="P455:P456"/>
    <mergeCell ref="Q455:Q456"/>
    <mergeCell ref="R455:R456"/>
    <mergeCell ref="S455:S456"/>
    <mergeCell ref="T455:T456"/>
    <mergeCell ref="U455:U456"/>
    <mergeCell ref="J455:J456"/>
    <mergeCell ref="K455:K456"/>
    <mergeCell ref="L455:L456"/>
    <mergeCell ref="M455:M456"/>
    <mergeCell ref="N455:N456"/>
    <mergeCell ref="O455:O456"/>
    <mergeCell ref="BL450:BL454"/>
    <mergeCell ref="BM450:BM454"/>
    <mergeCell ref="BN450:BN454"/>
    <mergeCell ref="BO450:BO454"/>
    <mergeCell ref="D455:D456"/>
    <mergeCell ref="E455:E456"/>
    <mergeCell ref="F455:F456"/>
    <mergeCell ref="G455:G456"/>
    <mergeCell ref="H455:H456"/>
    <mergeCell ref="I455:I456"/>
    <mergeCell ref="BF450:BF454"/>
    <mergeCell ref="BG450:BG454"/>
    <mergeCell ref="BH450:BH454"/>
    <mergeCell ref="BI450:BI454"/>
    <mergeCell ref="BJ450:BJ454"/>
    <mergeCell ref="BK450:BK454"/>
    <mergeCell ref="AZ450:AZ454"/>
    <mergeCell ref="BA450:BA454"/>
    <mergeCell ref="BB450:BB454"/>
    <mergeCell ref="BC450:BC454"/>
    <mergeCell ref="BE455:BE456"/>
    <mergeCell ref="BF455:BF456"/>
    <mergeCell ref="BG455:BG456"/>
    <mergeCell ref="BH455:BH456"/>
    <mergeCell ref="AW455:AW456"/>
    <mergeCell ref="AX455:AX456"/>
    <mergeCell ref="AY455:AY456"/>
    <mergeCell ref="AZ455:AZ456"/>
    <mergeCell ref="BA455:BA456"/>
    <mergeCell ref="BB455:BB456"/>
    <mergeCell ref="AQ455:AQ456"/>
    <mergeCell ref="AR455:AR456"/>
    <mergeCell ref="AS455:AS456"/>
    <mergeCell ref="AT455:AT456"/>
    <mergeCell ref="AU455:AU456"/>
    <mergeCell ref="AV455:AV456"/>
    <mergeCell ref="V455:V456"/>
    <mergeCell ref="W455:W456"/>
    <mergeCell ref="X455:X456"/>
    <mergeCell ref="Y455:Y456"/>
    <mergeCell ref="Z455:Z456"/>
    <mergeCell ref="AA455:AA456"/>
    <mergeCell ref="AR457:AR458"/>
    <mergeCell ref="AS457:AS458"/>
    <mergeCell ref="S457:S458"/>
    <mergeCell ref="T457:T458"/>
    <mergeCell ref="U457:U458"/>
    <mergeCell ref="V457:V458"/>
    <mergeCell ref="W457:W458"/>
    <mergeCell ref="X457:X458"/>
    <mergeCell ref="M457:M458"/>
    <mergeCell ref="N457:N458"/>
    <mergeCell ref="O457:O458"/>
    <mergeCell ref="P457:P458"/>
    <mergeCell ref="Q457:Q458"/>
    <mergeCell ref="R457:R458"/>
    <mergeCell ref="BO455:BO456"/>
    <mergeCell ref="D457:D458"/>
    <mergeCell ref="E457:E458"/>
    <mergeCell ref="F457:F458"/>
    <mergeCell ref="G457:G458"/>
    <mergeCell ref="H457:H458"/>
    <mergeCell ref="I457:I458"/>
    <mergeCell ref="J457:J458"/>
    <mergeCell ref="K457:K458"/>
    <mergeCell ref="L457:L458"/>
    <mergeCell ref="BI455:BI456"/>
    <mergeCell ref="BJ455:BJ456"/>
    <mergeCell ref="BK455:BK456"/>
    <mergeCell ref="BL455:BL456"/>
    <mergeCell ref="BM455:BM456"/>
    <mergeCell ref="BN455:BN456"/>
    <mergeCell ref="BC455:BC456"/>
    <mergeCell ref="BD455:BD456"/>
    <mergeCell ref="BL457:BL458"/>
    <mergeCell ref="BM457:BM458"/>
    <mergeCell ref="BN457:BN458"/>
    <mergeCell ref="BO457:BO458"/>
    <mergeCell ref="D459:D462"/>
    <mergeCell ref="E459:E462"/>
    <mergeCell ref="F459:F462"/>
    <mergeCell ref="G459:G462"/>
    <mergeCell ref="H459:H462"/>
    <mergeCell ref="I459:I462"/>
    <mergeCell ref="BF457:BF458"/>
    <mergeCell ref="BG457:BG458"/>
    <mergeCell ref="BH457:BH458"/>
    <mergeCell ref="BI457:BI458"/>
    <mergeCell ref="BJ457:BJ458"/>
    <mergeCell ref="BK457:BK458"/>
    <mergeCell ref="AZ457:AZ458"/>
    <mergeCell ref="BA457:BA458"/>
    <mergeCell ref="BB457:BB458"/>
    <mergeCell ref="BC457:BC458"/>
    <mergeCell ref="BD457:BD458"/>
    <mergeCell ref="BE457:BE458"/>
    <mergeCell ref="AT457:AT458"/>
    <mergeCell ref="AU457:AU458"/>
    <mergeCell ref="AV457:AV458"/>
    <mergeCell ref="AW457:AW458"/>
    <mergeCell ref="AX457:AX458"/>
    <mergeCell ref="AY457:AY458"/>
    <mergeCell ref="Y457:Y458"/>
    <mergeCell ref="Z457:Z458"/>
    <mergeCell ref="AA457:AA458"/>
    <mergeCell ref="AQ457:AQ458"/>
    <mergeCell ref="AU459:AU462"/>
    <mergeCell ref="AV459:AV462"/>
    <mergeCell ref="V459:V462"/>
    <mergeCell ref="W459:W462"/>
    <mergeCell ref="X459:X462"/>
    <mergeCell ref="Y459:Y462"/>
    <mergeCell ref="Z459:Z462"/>
    <mergeCell ref="AA459:AA462"/>
    <mergeCell ref="P459:P462"/>
    <mergeCell ref="Q459:Q462"/>
    <mergeCell ref="R459:R462"/>
    <mergeCell ref="S459:S462"/>
    <mergeCell ref="T459:T462"/>
    <mergeCell ref="U459:U462"/>
    <mergeCell ref="J459:J462"/>
    <mergeCell ref="K459:K462"/>
    <mergeCell ref="L459:L462"/>
    <mergeCell ref="M459:M462"/>
    <mergeCell ref="N459:N462"/>
    <mergeCell ref="O459:O462"/>
    <mergeCell ref="BO459:BO462"/>
    <mergeCell ref="D463:D466"/>
    <mergeCell ref="E463:E466"/>
    <mergeCell ref="F463:F466"/>
    <mergeCell ref="G463:G466"/>
    <mergeCell ref="H463:H466"/>
    <mergeCell ref="I463:I466"/>
    <mergeCell ref="J463:J466"/>
    <mergeCell ref="K463:K466"/>
    <mergeCell ref="L463:L466"/>
    <mergeCell ref="BI459:BI462"/>
    <mergeCell ref="BJ459:BJ462"/>
    <mergeCell ref="BK459:BK462"/>
    <mergeCell ref="BL459:BL462"/>
    <mergeCell ref="BM459:BM462"/>
    <mergeCell ref="BN459:BN462"/>
    <mergeCell ref="BC459:BC462"/>
    <mergeCell ref="BD459:BD462"/>
    <mergeCell ref="BE459:BE462"/>
    <mergeCell ref="BF459:BF462"/>
    <mergeCell ref="BG459:BG462"/>
    <mergeCell ref="BH459:BH462"/>
    <mergeCell ref="AW459:AW462"/>
    <mergeCell ref="AX459:AX462"/>
    <mergeCell ref="AY459:AY462"/>
    <mergeCell ref="AZ459:AZ462"/>
    <mergeCell ref="BA459:BA462"/>
    <mergeCell ref="BB459:BB462"/>
    <mergeCell ref="AQ459:AQ462"/>
    <mergeCell ref="AR459:AR462"/>
    <mergeCell ref="AS459:AS462"/>
    <mergeCell ref="AT459:AT462"/>
    <mergeCell ref="AX463:AX466"/>
    <mergeCell ref="AY463:AY466"/>
    <mergeCell ref="Y463:Y466"/>
    <mergeCell ref="Z463:Z466"/>
    <mergeCell ref="AA463:AA466"/>
    <mergeCell ref="AQ463:AQ466"/>
    <mergeCell ref="AR463:AR466"/>
    <mergeCell ref="AS463:AS466"/>
    <mergeCell ref="S463:S466"/>
    <mergeCell ref="T463:T466"/>
    <mergeCell ref="U463:U466"/>
    <mergeCell ref="V463:V466"/>
    <mergeCell ref="W463:W466"/>
    <mergeCell ref="X463:X466"/>
    <mergeCell ref="M463:M466"/>
    <mergeCell ref="N463:N466"/>
    <mergeCell ref="O463:O466"/>
    <mergeCell ref="P463:P466"/>
    <mergeCell ref="Q463:Q466"/>
    <mergeCell ref="R463:R466"/>
    <mergeCell ref="J467:J469"/>
    <mergeCell ref="K467:K469"/>
    <mergeCell ref="L467:L469"/>
    <mergeCell ref="M467:M469"/>
    <mergeCell ref="N467:N469"/>
    <mergeCell ref="O467:O469"/>
    <mergeCell ref="BL463:BL466"/>
    <mergeCell ref="BM463:BM466"/>
    <mergeCell ref="BN463:BN466"/>
    <mergeCell ref="BO463:BO466"/>
    <mergeCell ref="D467:D469"/>
    <mergeCell ref="E467:E469"/>
    <mergeCell ref="F467:F469"/>
    <mergeCell ref="G467:G469"/>
    <mergeCell ref="H467:H469"/>
    <mergeCell ref="I467:I469"/>
    <mergeCell ref="BF463:BF466"/>
    <mergeCell ref="BG463:BG466"/>
    <mergeCell ref="BH463:BH466"/>
    <mergeCell ref="BI463:BI466"/>
    <mergeCell ref="BJ463:BJ466"/>
    <mergeCell ref="BK463:BK466"/>
    <mergeCell ref="AZ463:AZ466"/>
    <mergeCell ref="BA463:BA466"/>
    <mergeCell ref="BB463:BB466"/>
    <mergeCell ref="BC463:BC466"/>
    <mergeCell ref="BD463:BD466"/>
    <mergeCell ref="BE463:BE466"/>
    <mergeCell ref="AT463:AT466"/>
    <mergeCell ref="AU463:AU466"/>
    <mergeCell ref="AV463:AV466"/>
    <mergeCell ref="AW463:AW466"/>
    <mergeCell ref="BA467:BA469"/>
    <mergeCell ref="BB467:BB469"/>
    <mergeCell ref="AQ467:AQ469"/>
    <mergeCell ref="AR467:AR469"/>
    <mergeCell ref="AS467:AS469"/>
    <mergeCell ref="AT467:AT469"/>
    <mergeCell ref="AU467:AU469"/>
    <mergeCell ref="AV467:AV469"/>
    <mergeCell ref="V467:V469"/>
    <mergeCell ref="W467:W469"/>
    <mergeCell ref="X467:X469"/>
    <mergeCell ref="Y467:Y469"/>
    <mergeCell ref="Z467:Z469"/>
    <mergeCell ref="AA467:AA469"/>
    <mergeCell ref="P467:P469"/>
    <mergeCell ref="Q467:Q469"/>
    <mergeCell ref="R467:R469"/>
    <mergeCell ref="S467:S469"/>
    <mergeCell ref="T467:T469"/>
    <mergeCell ref="U467:U469"/>
    <mergeCell ref="M470:M474"/>
    <mergeCell ref="N470:N474"/>
    <mergeCell ref="O470:O474"/>
    <mergeCell ref="P470:P474"/>
    <mergeCell ref="Q470:Q474"/>
    <mergeCell ref="R470:R474"/>
    <mergeCell ref="BO467:BO469"/>
    <mergeCell ref="D470:D474"/>
    <mergeCell ref="E470:E474"/>
    <mergeCell ref="F470:F474"/>
    <mergeCell ref="G470:G474"/>
    <mergeCell ref="H470:H474"/>
    <mergeCell ref="I470:I474"/>
    <mergeCell ref="J470:J474"/>
    <mergeCell ref="K470:K474"/>
    <mergeCell ref="L470:L474"/>
    <mergeCell ref="BI467:BI469"/>
    <mergeCell ref="BJ467:BJ469"/>
    <mergeCell ref="BK467:BK469"/>
    <mergeCell ref="BL467:BL469"/>
    <mergeCell ref="BM467:BM469"/>
    <mergeCell ref="BN467:BN469"/>
    <mergeCell ref="BC467:BC469"/>
    <mergeCell ref="BD467:BD469"/>
    <mergeCell ref="BE467:BE469"/>
    <mergeCell ref="BF467:BF469"/>
    <mergeCell ref="BG467:BG469"/>
    <mergeCell ref="BH467:BH469"/>
    <mergeCell ref="AW467:AW469"/>
    <mergeCell ref="AX467:AX469"/>
    <mergeCell ref="AY467:AY469"/>
    <mergeCell ref="AZ467:AZ469"/>
    <mergeCell ref="BD470:BD474"/>
    <mergeCell ref="BE470:BE474"/>
    <mergeCell ref="AT470:AT474"/>
    <mergeCell ref="AU470:AU474"/>
    <mergeCell ref="AV470:AV474"/>
    <mergeCell ref="AW470:AW474"/>
    <mergeCell ref="AX470:AX474"/>
    <mergeCell ref="AY470:AY474"/>
    <mergeCell ref="Y470:Y474"/>
    <mergeCell ref="Z470:Z474"/>
    <mergeCell ref="AA470:AA474"/>
    <mergeCell ref="AQ470:AQ474"/>
    <mergeCell ref="AR470:AR474"/>
    <mergeCell ref="AS470:AS474"/>
    <mergeCell ref="S470:S474"/>
    <mergeCell ref="T470:T474"/>
    <mergeCell ref="U470:U474"/>
    <mergeCell ref="V470:V474"/>
    <mergeCell ref="W470:W474"/>
    <mergeCell ref="X470:X474"/>
    <mergeCell ref="M475:M477"/>
    <mergeCell ref="N475:N477"/>
    <mergeCell ref="O475:O477"/>
    <mergeCell ref="P475:P477"/>
    <mergeCell ref="Q475:Q477"/>
    <mergeCell ref="R475:R477"/>
    <mergeCell ref="G475:G477"/>
    <mergeCell ref="H475:H477"/>
    <mergeCell ref="I475:I477"/>
    <mergeCell ref="J475:J477"/>
    <mergeCell ref="K475:K477"/>
    <mergeCell ref="L475:L477"/>
    <mergeCell ref="BL470:BL474"/>
    <mergeCell ref="BM470:BM474"/>
    <mergeCell ref="BN470:BN474"/>
    <mergeCell ref="BO470:BO474"/>
    <mergeCell ref="A475:A512"/>
    <mergeCell ref="B475:B512"/>
    <mergeCell ref="C475:C512"/>
    <mergeCell ref="D475:D477"/>
    <mergeCell ref="E475:E477"/>
    <mergeCell ref="F475:F477"/>
    <mergeCell ref="BF470:BF474"/>
    <mergeCell ref="BG470:BG474"/>
    <mergeCell ref="BH470:BH474"/>
    <mergeCell ref="BI470:BI474"/>
    <mergeCell ref="BJ470:BJ474"/>
    <mergeCell ref="BK470:BK474"/>
    <mergeCell ref="AZ470:AZ474"/>
    <mergeCell ref="BA470:BA474"/>
    <mergeCell ref="BB470:BB474"/>
    <mergeCell ref="BC470:BC474"/>
    <mergeCell ref="BD475:BD477"/>
    <mergeCell ref="BE475:BE477"/>
    <mergeCell ref="AT475:AT477"/>
    <mergeCell ref="AU475:AU477"/>
    <mergeCell ref="AV475:AV477"/>
    <mergeCell ref="AW475:AW477"/>
    <mergeCell ref="AX475:AX477"/>
    <mergeCell ref="AY475:AY477"/>
    <mergeCell ref="Y475:Y477"/>
    <mergeCell ref="Z475:Z477"/>
    <mergeCell ref="AA475:AA477"/>
    <mergeCell ref="AQ475:AQ477"/>
    <mergeCell ref="AR475:AR477"/>
    <mergeCell ref="AS475:AS477"/>
    <mergeCell ref="S475:S477"/>
    <mergeCell ref="T475:T477"/>
    <mergeCell ref="U475:U477"/>
    <mergeCell ref="V475:V477"/>
    <mergeCell ref="W475:W477"/>
    <mergeCell ref="X475:X477"/>
    <mergeCell ref="P478:P481"/>
    <mergeCell ref="Q478:Q481"/>
    <mergeCell ref="R478:R481"/>
    <mergeCell ref="S478:S481"/>
    <mergeCell ref="T478:T481"/>
    <mergeCell ref="U478:U481"/>
    <mergeCell ref="J478:J481"/>
    <mergeCell ref="K478:K481"/>
    <mergeCell ref="L478:L481"/>
    <mergeCell ref="M478:M481"/>
    <mergeCell ref="N478:N481"/>
    <mergeCell ref="O478:O481"/>
    <mergeCell ref="BL475:BL477"/>
    <mergeCell ref="BM475:BM477"/>
    <mergeCell ref="BN475:BN477"/>
    <mergeCell ref="BO475:BO477"/>
    <mergeCell ref="D478:D481"/>
    <mergeCell ref="E478:E481"/>
    <mergeCell ref="F478:F481"/>
    <mergeCell ref="G478:G481"/>
    <mergeCell ref="H478:H481"/>
    <mergeCell ref="I478:I481"/>
    <mergeCell ref="BF475:BF477"/>
    <mergeCell ref="BG475:BG477"/>
    <mergeCell ref="BH475:BH477"/>
    <mergeCell ref="BI475:BI477"/>
    <mergeCell ref="BJ475:BJ477"/>
    <mergeCell ref="BK475:BK477"/>
    <mergeCell ref="AZ475:AZ477"/>
    <mergeCell ref="BA475:BA477"/>
    <mergeCell ref="BB475:BB477"/>
    <mergeCell ref="BC475:BC477"/>
    <mergeCell ref="BE478:BE481"/>
    <mergeCell ref="BF478:BF481"/>
    <mergeCell ref="BG478:BG481"/>
    <mergeCell ref="BH478:BH481"/>
    <mergeCell ref="AW478:AW481"/>
    <mergeCell ref="AX478:AX481"/>
    <mergeCell ref="AY478:AY481"/>
    <mergeCell ref="AZ478:AZ481"/>
    <mergeCell ref="BA478:BA481"/>
    <mergeCell ref="BB478:BB481"/>
    <mergeCell ref="AQ478:AQ481"/>
    <mergeCell ref="AR478:AR481"/>
    <mergeCell ref="AS478:AS481"/>
    <mergeCell ref="AT478:AT481"/>
    <mergeCell ref="AU478:AU481"/>
    <mergeCell ref="AV478:AV481"/>
    <mergeCell ref="V478:V481"/>
    <mergeCell ref="W478:W481"/>
    <mergeCell ref="X478:X481"/>
    <mergeCell ref="Y478:Y481"/>
    <mergeCell ref="Z478:Z481"/>
    <mergeCell ref="AA478:AA481"/>
    <mergeCell ref="AR482:AR486"/>
    <mergeCell ref="AS482:AS486"/>
    <mergeCell ref="S482:S486"/>
    <mergeCell ref="T482:T486"/>
    <mergeCell ref="U482:U486"/>
    <mergeCell ref="V482:V486"/>
    <mergeCell ref="W482:W486"/>
    <mergeCell ref="X482:X486"/>
    <mergeCell ref="M482:M486"/>
    <mergeCell ref="N482:N486"/>
    <mergeCell ref="O482:O486"/>
    <mergeCell ref="P482:P486"/>
    <mergeCell ref="Q482:Q486"/>
    <mergeCell ref="R482:R486"/>
    <mergeCell ref="BO478:BO481"/>
    <mergeCell ref="D482:D486"/>
    <mergeCell ref="E482:E486"/>
    <mergeCell ref="F482:F486"/>
    <mergeCell ref="G482:G486"/>
    <mergeCell ref="H482:H486"/>
    <mergeCell ref="I482:I486"/>
    <mergeCell ref="J482:J486"/>
    <mergeCell ref="K482:K486"/>
    <mergeCell ref="L482:L486"/>
    <mergeCell ref="BI478:BI481"/>
    <mergeCell ref="BJ478:BJ481"/>
    <mergeCell ref="BK478:BK481"/>
    <mergeCell ref="BL478:BL481"/>
    <mergeCell ref="BM478:BM481"/>
    <mergeCell ref="BN478:BN481"/>
    <mergeCell ref="BC478:BC481"/>
    <mergeCell ref="BD478:BD481"/>
    <mergeCell ref="BL482:BL486"/>
    <mergeCell ref="BM482:BM486"/>
    <mergeCell ref="BN482:BN486"/>
    <mergeCell ref="BO482:BO486"/>
    <mergeCell ref="D487:D492"/>
    <mergeCell ref="E487:E492"/>
    <mergeCell ref="F487:F492"/>
    <mergeCell ref="G487:G492"/>
    <mergeCell ref="H487:H492"/>
    <mergeCell ref="I487:I492"/>
    <mergeCell ref="BF482:BF486"/>
    <mergeCell ref="BG482:BG486"/>
    <mergeCell ref="BH482:BH486"/>
    <mergeCell ref="BI482:BI486"/>
    <mergeCell ref="BJ482:BJ486"/>
    <mergeCell ref="BK482:BK486"/>
    <mergeCell ref="AZ482:AZ486"/>
    <mergeCell ref="BA482:BA486"/>
    <mergeCell ref="BB482:BB486"/>
    <mergeCell ref="BC482:BC486"/>
    <mergeCell ref="BD482:BD486"/>
    <mergeCell ref="BE482:BE486"/>
    <mergeCell ref="AT482:AT486"/>
    <mergeCell ref="AU482:AU486"/>
    <mergeCell ref="AV482:AV486"/>
    <mergeCell ref="AW482:AW486"/>
    <mergeCell ref="AX482:AX486"/>
    <mergeCell ref="AY482:AY486"/>
    <mergeCell ref="Y482:Y486"/>
    <mergeCell ref="Z482:Z486"/>
    <mergeCell ref="AA482:AA486"/>
    <mergeCell ref="AQ482:AQ486"/>
    <mergeCell ref="AU487:AU492"/>
    <mergeCell ref="AV487:AV492"/>
    <mergeCell ref="V487:V492"/>
    <mergeCell ref="W487:W492"/>
    <mergeCell ref="X487:X492"/>
    <mergeCell ref="Y487:Y492"/>
    <mergeCell ref="Z487:Z492"/>
    <mergeCell ref="AA487:AA492"/>
    <mergeCell ref="P487:P492"/>
    <mergeCell ref="Q487:Q492"/>
    <mergeCell ref="R487:R492"/>
    <mergeCell ref="S487:S492"/>
    <mergeCell ref="T487:T492"/>
    <mergeCell ref="U487:U492"/>
    <mergeCell ref="J487:J492"/>
    <mergeCell ref="K487:K492"/>
    <mergeCell ref="L487:L492"/>
    <mergeCell ref="M487:M492"/>
    <mergeCell ref="N487:N492"/>
    <mergeCell ref="O487:O492"/>
    <mergeCell ref="BO487:BO492"/>
    <mergeCell ref="D493:D497"/>
    <mergeCell ref="E493:E497"/>
    <mergeCell ref="F493:F497"/>
    <mergeCell ref="G493:G497"/>
    <mergeCell ref="H493:H497"/>
    <mergeCell ref="I493:I497"/>
    <mergeCell ref="J493:J497"/>
    <mergeCell ref="K493:K497"/>
    <mergeCell ref="L493:L497"/>
    <mergeCell ref="BI487:BI492"/>
    <mergeCell ref="BJ487:BJ492"/>
    <mergeCell ref="BK487:BK492"/>
    <mergeCell ref="BL487:BL492"/>
    <mergeCell ref="BM487:BM492"/>
    <mergeCell ref="BN487:BN492"/>
    <mergeCell ref="BC487:BC492"/>
    <mergeCell ref="BD487:BD492"/>
    <mergeCell ref="BE487:BE492"/>
    <mergeCell ref="BF487:BF492"/>
    <mergeCell ref="BG487:BG492"/>
    <mergeCell ref="BH487:BH492"/>
    <mergeCell ref="AW487:AW492"/>
    <mergeCell ref="AX487:AX492"/>
    <mergeCell ref="AY487:AY492"/>
    <mergeCell ref="AZ487:AZ492"/>
    <mergeCell ref="BA487:BA492"/>
    <mergeCell ref="BB487:BB492"/>
    <mergeCell ref="AQ487:AQ492"/>
    <mergeCell ref="AR487:AR492"/>
    <mergeCell ref="AS487:AS492"/>
    <mergeCell ref="AT487:AT492"/>
    <mergeCell ref="AX493:AX497"/>
    <mergeCell ref="AY493:AY497"/>
    <mergeCell ref="Y493:Y497"/>
    <mergeCell ref="Z493:Z497"/>
    <mergeCell ref="AA493:AA497"/>
    <mergeCell ref="AQ493:AQ497"/>
    <mergeCell ref="AR493:AR497"/>
    <mergeCell ref="AS493:AS497"/>
    <mergeCell ref="S493:S497"/>
    <mergeCell ref="T493:T497"/>
    <mergeCell ref="U493:U497"/>
    <mergeCell ref="V493:V497"/>
    <mergeCell ref="W493:W497"/>
    <mergeCell ref="X493:X497"/>
    <mergeCell ref="M493:M497"/>
    <mergeCell ref="N493:N497"/>
    <mergeCell ref="O493:O497"/>
    <mergeCell ref="P493:P497"/>
    <mergeCell ref="Q493:Q497"/>
    <mergeCell ref="R493:R497"/>
    <mergeCell ref="J498:J502"/>
    <mergeCell ref="K498:K502"/>
    <mergeCell ref="L498:L502"/>
    <mergeCell ref="M498:M502"/>
    <mergeCell ref="N498:N502"/>
    <mergeCell ref="O498:O502"/>
    <mergeCell ref="BL493:BL497"/>
    <mergeCell ref="BM493:BM497"/>
    <mergeCell ref="BN493:BN497"/>
    <mergeCell ref="BO493:BO497"/>
    <mergeCell ref="D498:D502"/>
    <mergeCell ref="E498:E502"/>
    <mergeCell ref="F498:F502"/>
    <mergeCell ref="G498:G502"/>
    <mergeCell ref="H498:H502"/>
    <mergeCell ref="I498:I502"/>
    <mergeCell ref="BF493:BF497"/>
    <mergeCell ref="BG493:BG497"/>
    <mergeCell ref="BH493:BH497"/>
    <mergeCell ref="BI493:BI497"/>
    <mergeCell ref="BJ493:BJ497"/>
    <mergeCell ref="BK493:BK497"/>
    <mergeCell ref="AZ493:AZ497"/>
    <mergeCell ref="BA493:BA497"/>
    <mergeCell ref="BB493:BB497"/>
    <mergeCell ref="BC493:BC497"/>
    <mergeCell ref="BD493:BD497"/>
    <mergeCell ref="BE493:BE497"/>
    <mergeCell ref="AT493:AT497"/>
    <mergeCell ref="AU493:AU497"/>
    <mergeCell ref="AV493:AV497"/>
    <mergeCell ref="AW493:AW497"/>
    <mergeCell ref="BA498:BA502"/>
    <mergeCell ref="BB498:BB502"/>
    <mergeCell ref="AQ498:AQ502"/>
    <mergeCell ref="AR498:AR502"/>
    <mergeCell ref="AS498:AS502"/>
    <mergeCell ref="AT498:AT502"/>
    <mergeCell ref="AU498:AU502"/>
    <mergeCell ref="AV498:AV502"/>
    <mergeCell ref="V498:V502"/>
    <mergeCell ref="W498:W502"/>
    <mergeCell ref="X498:X502"/>
    <mergeCell ref="Y498:Y502"/>
    <mergeCell ref="Z498:Z502"/>
    <mergeCell ref="AA498:AA502"/>
    <mergeCell ref="P498:P502"/>
    <mergeCell ref="Q498:Q502"/>
    <mergeCell ref="R498:R502"/>
    <mergeCell ref="S498:S502"/>
    <mergeCell ref="T498:T502"/>
    <mergeCell ref="U498:U502"/>
    <mergeCell ref="M503:M508"/>
    <mergeCell ref="N503:N508"/>
    <mergeCell ref="O503:O508"/>
    <mergeCell ref="P503:P508"/>
    <mergeCell ref="Q503:Q508"/>
    <mergeCell ref="R503:R508"/>
    <mergeCell ref="BO498:BO502"/>
    <mergeCell ref="D503:D508"/>
    <mergeCell ref="E503:E508"/>
    <mergeCell ref="F503:F508"/>
    <mergeCell ref="G503:G508"/>
    <mergeCell ref="H503:H508"/>
    <mergeCell ref="I503:I508"/>
    <mergeCell ref="J503:J508"/>
    <mergeCell ref="K503:K508"/>
    <mergeCell ref="L503:L508"/>
    <mergeCell ref="BI498:BI502"/>
    <mergeCell ref="BJ498:BJ502"/>
    <mergeCell ref="BK498:BK502"/>
    <mergeCell ref="BL498:BL502"/>
    <mergeCell ref="BM498:BM502"/>
    <mergeCell ref="BN498:BN502"/>
    <mergeCell ref="BC498:BC502"/>
    <mergeCell ref="BD498:BD502"/>
    <mergeCell ref="BE498:BE502"/>
    <mergeCell ref="BF498:BF502"/>
    <mergeCell ref="BG498:BG502"/>
    <mergeCell ref="BH498:BH502"/>
    <mergeCell ref="AW498:AW502"/>
    <mergeCell ref="AX498:AX502"/>
    <mergeCell ref="AY498:AY502"/>
    <mergeCell ref="AZ498:AZ502"/>
    <mergeCell ref="BD503:BD508"/>
    <mergeCell ref="BE503:BE508"/>
    <mergeCell ref="AT503:AT508"/>
    <mergeCell ref="AU503:AU508"/>
    <mergeCell ref="AV503:AV508"/>
    <mergeCell ref="AW503:AW508"/>
    <mergeCell ref="AX503:AX508"/>
    <mergeCell ref="AY503:AY508"/>
    <mergeCell ref="Y503:Y508"/>
    <mergeCell ref="Z503:Z508"/>
    <mergeCell ref="AA503:AA508"/>
    <mergeCell ref="AQ503:AQ508"/>
    <mergeCell ref="AR503:AR508"/>
    <mergeCell ref="AS503:AS508"/>
    <mergeCell ref="S503:S508"/>
    <mergeCell ref="T503:T508"/>
    <mergeCell ref="U503:U508"/>
    <mergeCell ref="V503:V508"/>
    <mergeCell ref="W503:W508"/>
    <mergeCell ref="X503:X508"/>
    <mergeCell ref="P509:P512"/>
    <mergeCell ref="Q509:Q512"/>
    <mergeCell ref="R509:R512"/>
    <mergeCell ref="S509:S512"/>
    <mergeCell ref="T509:T512"/>
    <mergeCell ref="U509:U512"/>
    <mergeCell ref="J509:J512"/>
    <mergeCell ref="K509:K512"/>
    <mergeCell ref="L509:L512"/>
    <mergeCell ref="M509:M512"/>
    <mergeCell ref="N509:N512"/>
    <mergeCell ref="O509:O512"/>
    <mergeCell ref="BL503:BL508"/>
    <mergeCell ref="BM503:BM508"/>
    <mergeCell ref="BN503:BN508"/>
    <mergeCell ref="BO503:BO508"/>
    <mergeCell ref="D509:D512"/>
    <mergeCell ref="E509:E512"/>
    <mergeCell ref="F509:F512"/>
    <mergeCell ref="G509:G512"/>
    <mergeCell ref="H509:H512"/>
    <mergeCell ref="I509:I512"/>
    <mergeCell ref="BF503:BF508"/>
    <mergeCell ref="BG503:BG508"/>
    <mergeCell ref="BH503:BH508"/>
    <mergeCell ref="BI503:BI508"/>
    <mergeCell ref="BJ503:BJ508"/>
    <mergeCell ref="BK503:BK508"/>
    <mergeCell ref="AZ503:AZ508"/>
    <mergeCell ref="BA503:BA508"/>
    <mergeCell ref="BB503:BB508"/>
    <mergeCell ref="BC503:BC508"/>
    <mergeCell ref="BG509:BG512"/>
    <mergeCell ref="BH509:BH512"/>
    <mergeCell ref="AW509:AW512"/>
    <mergeCell ref="AX509:AX512"/>
    <mergeCell ref="AY509:AY512"/>
    <mergeCell ref="AZ509:AZ512"/>
    <mergeCell ref="BA509:BA512"/>
    <mergeCell ref="BB509:BB512"/>
    <mergeCell ref="AQ509:AQ512"/>
    <mergeCell ref="AR509:AR512"/>
    <mergeCell ref="AS509:AS512"/>
    <mergeCell ref="AT509:AT512"/>
    <mergeCell ref="AU509:AU512"/>
    <mergeCell ref="AV509:AV512"/>
    <mergeCell ref="V509:V512"/>
    <mergeCell ref="W509:W512"/>
    <mergeCell ref="X509:X512"/>
    <mergeCell ref="Y509:Y512"/>
    <mergeCell ref="Z509:Z512"/>
    <mergeCell ref="AA509:AA512"/>
    <mergeCell ref="P513:P514"/>
    <mergeCell ref="Q513:Q514"/>
    <mergeCell ref="R513:R514"/>
    <mergeCell ref="S513:S514"/>
    <mergeCell ref="T513:T514"/>
    <mergeCell ref="U513:U514"/>
    <mergeCell ref="J513:J514"/>
    <mergeCell ref="K513:K514"/>
    <mergeCell ref="L513:L514"/>
    <mergeCell ref="M513:M514"/>
    <mergeCell ref="N513:N514"/>
    <mergeCell ref="O513:O514"/>
    <mergeCell ref="BO509:BO512"/>
    <mergeCell ref="A513:A556"/>
    <mergeCell ref="B513:B556"/>
    <mergeCell ref="C513:C556"/>
    <mergeCell ref="D513:D514"/>
    <mergeCell ref="E513:E514"/>
    <mergeCell ref="F513:F514"/>
    <mergeCell ref="G513:G514"/>
    <mergeCell ref="H513:H514"/>
    <mergeCell ref="I513:I514"/>
    <mergeCell ref="BI509:BI512"/>
    <mergeCell ref="BJ509:BJ512"/>
    <mergeCell ref="BK509:BK512"/>
    <mergeCell ref="BL509:BL512"/>
    <mergeCell ref="BM509:BM512"/>
    <mergeCell ref="BN509:BN512"/>
    <mergeCell ref="BC509:BC512"/>
    <mergeCell ref="BD509:BD512"/>
    <mergeCell ref="BE509:BE512"/>
    <mergeCell ref="BF509:BF512"/>
    <mergeCell ref="BE513:BE514"/>
    <mergeCell ref="BF513:BF514"/>
    <mergeCell ref="BG513:BG514"/>
    <mergeCell ref="BH513:BH514"/>
    <mergeCell ref="AW513:AW514"/>
    <mergeCell ref="AX513:AX514"/>
    <mergeCell ref="AY513:AY514"/>
    <mergeCell ref="AZ513:AZ514"/>
    <mergeCell ref="BA513:BA514"/>
    <mergeCell ref="BB513:BB514"/>
    <mergeCell ref="AQ513:AQ514"/>
    <mergeCell ref="AR513:AR514"/>
    <mergeCell ref="AS513:AS514"/>
    <mergeCell ref="AT513:AT514"/>
    <mergeCell ref="AU513:AU514"/>
    <mergeCell ref="AV513:AV514"/>
    <mergeCell ref="V513:V514"/>
    <mergeCell ref="W513:W514"/>
    <mergeCell ref="X513:X514"/>
    <mergeCell ref="Y513:Y514"/>
    <mergeCell ref="Z513:Z514"/>
    <mergeCell ref="AA513:AA514"/>
    <mergeCell ref="AR515:AR518"/>
    <mergeCell ref="AS515:AS518"/>
    <mergeCell ref="S515:S518"/>
    <mergeCell ref="T515:T518"/>
    <mergeCell ref="U515:U518"/>
    <mergeCell ref="V515:V518"/>
    <mergeCell ref="W515:W518"/>
    <mergeCell ref="X515:X518"/>
    <mergeCell ref="M515:M518"/>
    <mergeCell ref="N515:N518"/>
    <mergeCell ref="O515:O518"/>
    <mergeCell ref="P515:P518"/>
    <mergeCell ref="Q515:Q518"/>
    <mergeCell ref="R515:R518"/>
    <mergeCell ref="BO513:BO514"/>
    <mergeCell ref="D515:D518"/>
    <mergeCell ref="E515:E518"/>
    <mergeCell ref="F515:F518"/>
    <mergeCell ref="G515:G518"/>
    <mergeCell ref="H515:H518"/>
    <mergeCell ref="I515:I518"/>
    <mergeCell ref="J515:J518"/>
    <mergeCell ref="K515:K518"/>
    <mergeCell ref="L515:L518"/>
    <mergeCell ref="BI513:BI514"/>
    <mergeCell ref="BJ513:BJ514"/>
    <mergeCell ref="BK513:BK514"/>
    <mergeCell ref="BL513:BL514"/>
    <mergeCell ref="BM513:BM514"/>
    <mergeCell ref="BN513:BN514"/>
    <mergeCell ref="BC513:BC514"/>
    <mergeCell ref="BD513:BD514"/>
    <mergeCell ref="BL515:BL518"/>
    <mergeCell ref="BM515:BM518"/>
    <mergeCell ref="BN515:BN518"/>
    <mergeCell ref="BO515:BO518"/>
    <mergeCell ref="D519:D520"/>
    <mergeCell ref="E519:E520"/>
    <mergeCell ref="F519:F520"/>
    <mergeCell ref="G519:G520"/>
    <mergeCell ref="H519:H520"/>
    <mergeCell ref="I519:I520"/>
    <mergeCell ref="BF515:BF518"/>
    <mergeCell ref="BG515:BG518"/>
    <mergeCell ref="BH515:BH518"/>
    <mergeCell ref="BI515:BI518"/>
    <mergeCell ref="BJ515:BJ518"/>
    <mergeCell ref="BK515:BK518"/>
    <mergeCell ref="AZ515:AZ518"/>
    <mergeCell ref="BA515:BA518"/>
    <mergeCell ref="BB515:BB518"/>
    <mergeCell ref="BC515:BC518"/>
    <mergeCell ref="BD515:BD518"/>
    <mergeCell ref="BE515:BE518"/>
    <mergeCell ref="AT515:AT518"/>
    <mergeCell ref="AU515:AU518"/>
    <mergeCell ref="AV515:AV518"/>
    <mergeCell ref="AW515:AW518"/>
    <mergeCell ref="AX515:AX518"/>
    <mergeCell ref="AY515:AY518"/>
    <mergeCell ref="Y515:Y518"/>
    <mergeCell ref="Z515:Z518"/>
    <mergeCell ref="AA515:AA518"/>
    <mergeCell ref="AQ515:AQ518"/>
    <mergeCell ref="AU519:AU520"/>
    <mergeCell ref="AV519:AV520"/>
    <mergeCell ref="V519:V520"/>
    <mergeCell ref="W519:W520"/>
    <mergeCell ref="X519:X520"/>
    <mergeCell ref="Y519:Y520"/>
    <mergeCell ref="Z519:Z520"/>
    <mergeCell ref="AA519:AA520"/>
    <mergeCell ref="P519:P520"/>
    <mergeCell ref="Q519:Q520"/>
    <mergeCell ref="R519:R520"/>
    <mergeCell ref="S519:S520"/>
    <mergeCell ref="T519:T520"/>
    <mergeCell ref="U519:U520"/>
    <mergeCell ref="J519:J520"/>
    <mergeCell ref="K519:K520"/>
    <mergeCell ref="L519:L520"/>
    <mergeCell ref="M519:M520"/>
    <mergeCell ref="N519:N520"/>
    <mergeCell ref="O519:O520"/>
    <mergeCell ref="BO519:BO520"/>
    <mergeCell ref="D521:D523"/>
    <mergeCell ref="E521:E523"/>
    <mergeCell ref="F521:F523"/>
    <mergeCell ref="G521:G523"/>
    <mergeCell ref="H521:H523"/>
    <mergeCell ref="I521:I523"/>
    <mergeCell ref="J521:J523"/>
    <mergeCell ref="K521:K523"/>
    <mergeCell ref="L521:L523"/>
    <mergeCell ref="BI519:BI520"/>
    <mergeCell ref="BJ519:BJ520"/>
    <mergeCell ref="BK519:BK520"/>
    <mergeCell ref="BL519:BL520"/>
    <mergeCell ref="BM519:BM520"/>
    <mergeCell ref="BN519:BN520"/>
    <mergeCell ref="BC519:BC520"/>
    <mergeCell ref="BD519:BD520"/>
    <mergeCell ref="BE519:BE520"/>
    <mergeCell ref="BF519:BF520"/>
    <mergeCell ref="BG519:BG520"/>
    <mergeCell ref="BH519:BH520"/>
    <mergeCell ref="AW519:AW520"/>
    <mergeCell ref="AX519:AX520"/>
    <mergeCell ref="AY519:AY520"/>
    <mergeCell ref="AZ519:AZ520"/>
    <mergeCell ref="BA519:BA520"/>
    <mergeCell ref="BB519:BB520"/>
    <mergeCell ref="AQ519:AQ520"/>
    <mergeCell ref="AR519:AR520"/>
    <mergeCell ref="AS519:AS520"/>
    <mergeCell ref="AT519:AT520"/>
    <mergeCell ref="AX521:AX523"/>
    <mergeCell ref="AY521:AY523"/>
    <mergeCell ref="Y521:Y523"/>
    <mergeCell ref="Z521:Z523"/>
    <mergeCell ref="AA521:AA523"/>
    <mergeCell ref="AQ521:AQ523"/>
    <mergeCell ref="AR521:AR523"/>
    <mergeCell ref="AS521:AS523"/>
    <mergeCell ref="S521:S523"/>
    <mergeCell ref="T521:T523"/>
    <mergeCell ref="U521:U523"/>
    <mergeCell ref="V521:V523"/>
    <mergeCell ref="W521:W523"/>
    <mergeCell ref="X521:X523"/>
    <mergeCell ref="M521:M523"/>
    <mergeCell ref="N521:N523"/>
    <mergeCell ref="O521:O523"/>
    <mergeCell ref="P521:P523"/>
    <mergeCell ref="Q521:Q523"/>
    <mergeCell ref="R521:R523"/>
    <mergeCell ref="J524:J526"/>
    <mergeCell ref="K524:K526"/>
    <mergeCell ref="L524:L526"/>
    <mergeCell ref="M524:M526"/>
    <mergeCell ref="N524:N526"/>
    <mergeCell ref="O524:O526"/>
    <mergeCell ref="BL521:BL523"/>
    <mergeCell ref="BM521:BM523"/>
    <mergeCell ref="BN521:BN523"/>
    <mergeCell ref="BO521:BO523"/>
    <mergeCell ref="D524:D526"/>
    <mergeCell ref="E524:E526"/>
    <mergeCell ref="F524:F526"/>
    <mergeCell ref="G524:G526"/>
    <mergeCell ref="H524:H526"/>
    <mergeCell ref="I524:I526"/>
    <mergeCell ref="BF521:BF523"/>
    <mergeCell ref="BG521:BG523"/>
    <mergeCell ref="BH521:BH523"/>
    <mergeCell ref="BI521:BI523"/>
    <mergeCell ref="BJ521:BJ523"/>
    <mergeCell ref="BK521:BK523"/>
    <mergeCell ref="AZ521:AZ523"/>
    <mergeCell ref="BA521:BA523"/>
    <mergeCell ref="BB521:BB523"/>
    <mergeCell ref="BC521:BC523"/>
    <mergeCell ref="BD521:BD523"/>
    <mergeCell ref="BE521:BE523"/>
    <mergeCell ref="AT521:AT523"/>
    <mergeCell ref="AU521:AU523"/>
    <mergeCell ref="AV521:AV523"/>
    <mergeCell ref="AW521:AW523"/>
    <mergeCell ref="BA524:BA526"/>
    <mergeCell ref="BB524:BB526"/>
    <mergeCell ref="AQ524:AQ526"/>
    <mergeCell ref="AR524:AR526"/>
    <mergeCell ref="AS524:AS526"/>
    <mergeCell ref="AT524:AT526"/>
    <mergeCell ref="AU524:AU526"/>
    <mergeCell ref="AV524:AV526"/>
    <mergeCell ref="V524:V526"/>
    <mergeCell ref="W524:W526"/>
    <mergeCell ref="X524:X526"/>
    <mergeCell ref="Y524:Y526"/>
    <mergeCell ref="Z524:Z526"/>
    <mergeCell ref="AA524:AA526"/>
    <mergeCell ref="P524:P526"/>
    <mergeCell ref="Q524:Q526"/>
    <mergeCell ref="R524:R526"/>
    <mergeCell ref="S524:S526"/>
    <mergeCell ref="T524:T526"/>
    <mergeCell ref="U524:U526"/>
    <mergeCell ref="M527:M528"/>
    <mergeCell ref="N527:N528"/>
    <mergeCell ref="O527:O528"/>
    <mergeCell ref="P527:P528"/>
    <mergeCell ref="Q527:Q528"/>
    <mergeCell ref="R527:R528"/>
    <mergeCell ref="BO524:BO526"/>
    <mergeCell ref="D527:D528"/>
    <mergeCell ref="E527:E528"/>
    <mergeCell ref="F527:F528"/>
    <mergeCell ref="G527:G528"/>
    <mergeCell ref="H527:H528"/>
    <mergeCell ref="I527:I528"/>
    <mergeCell ref="J527:J528"/>
    <mergeCell ref="K527:K528"/>
    <mergeCell ref="L527:L528"/>
    <mergeCell ref="BI524:BI526"/>
    <mergeCell ref="BJ524:BJ526"/>
    <mergeCell ref="BK524:BK526"/>
    <mergeCell ref="BL524:BL526"/>
    <mergeCell ref="BM524:BM526"/>
    <mergeCell ref="BN524:BN526"/>
    <mergeCell ref="BC524:BC526"/>
    <mergeCell ref="BD524:BD526"/>
    <mergeCell ref="BE524:BE526"/>
    <mergeCell ref="BF524:BF526"/>
    <mergeCell ref="BG524:BG526"/>
    <mergeCell ref="BH524:BH526"/>
    <mergeCell ref="AW524:AW526"/>
    <mergeCell ref="AX524:AX526"/>
    <mergeCell ref="AY524:AY526"/>
    <mergeCell ref="AZ524:AZ526"/>
    <mergeCell ref="BD527:BD528"/>
    <mergeCell ref="BE527:BE528"/>
    <mergeCell ref="AT527:AT528"/>
    <mergeCell ref="AU527:AU528"/>
    <mergeCell ref="AV527:AV528"/>
    <mergeCell ref="AW527:AW528"/>
    <mergeCell ref="AX527:AX528"/>
    <mergeCell ref="AY527:AY528"/>
    <mergeCell ref="Y527:Y528"/>
    <mergeCell ref="Z527:Z528"/>
    <mergeCell ref="AA527:AA528"/>
    <mergeCell ref="AQ527:AQ528"/>
    <mergeCell ref="AR527:AR528"/>
    <mergeCell ref="AS527:AS528"/>
    <mergeCell ref="S527:S528"/>
    <mergeCell ref="T527:T528"/>
    <mergeCell ref="U527:U528"/>
    <mergeCell ref="V527:V528"/>
    <mergeCell ref="W527:W528"/>
    <mergeCell ref="X527:X528"/>
    <mergeCell ref="P529:P531"/>
    <mergeCell ref="Q529:Q531"/>
    <mergeCell ref="R529:R531"/>
    <mergeCell ref="S529:S531"/>
    <mergeCell ref="T529:T531"/>
    <mergeCell ref="U529:U531"/>
    <mergeCell ref="J529:J531"/>
    <mergeCell ref="K529:K531"/>
    <mergeCell ref="L529:L531"/>
    <mergeCell ref="M529:M531"/>
    <mergeCell ref="N529:N531"/>
    <mergeCell ref="O529:O531"/>
    <mergeCell ref="BL527:BL528"/>
    <mergeCell ref="BM527:BM528"/>
    <mergeCell ref="BN527:BN528"/>
    <mergeCell ref="BO527:BO528"/>
    <mergeCell ref="D529:D531"/>
    <mergeCell ref="E529:E531"/>
    <mergeCell ref="F529:F531"/>
    <mergeCell ref="G529:G531"/>
    <mergeCell ref="H529:H531"/>
    <mergeCell ref="I529:I531"/>
    <mergeCell ref="BF527:BF528"/>
    <mergeCell ref="BG527:BG528"/>
    <mergeCell ref="BH527:BH528"/>
    <mergeCell ref="BI527:BI528"/>
    <mergeCell ref="BJ527:BJ528"/>
    <mergeCell ref="BK527:BK528"/>
    <mergeCell ref="AZ527:AZ528"/>
    <mergeCell ref="BA527:BA528"/>
    <mergeCell ref="BB527:BB528"/>
    <mergeCell ref="BC527:BC528"/>
    <mergeCell ref="BE529:BE531"/>
    <mergeCell ref="BF529:BF531"/>
    <mergeCell ref="BG529:BG531"/>
    <mergeCell ref="BH529:BH531"/>
    <mergeCell ref="AW529:AW531"/>
    <mergeCell ref="AX529:AX531"/>
    <mergeCell ref="AY529:AY531"/>
    <mergeCell ref="AZ529:AZ531"/>
    <mergeCell ref="BA529:BA531"/>
    <mergeCell ref="BB529:BB531"/>
    <mergeCell ref="AQ529:AQ531"/>
    <mergeCell ref="AR529:AR531"/>
    <mergeCell ref="AS529:AS531"/>
    <mergeCell ref="AT529:AT531"/>
    <mergeCell ref="AU529:AU531"/>
    <mergeCell ref="AV529:AV531"/>
    <mergeCell ref="V529:V531"/>
    <mergeCell ref="W529:W531"/>
    <mergeCell ref="X529:X531"/>
    <mergeCell ref="Y529:Y531"/>
    <mergeCell ref="Z529:Z531"/>
    <mergeCell ref="AA529:AA531"/>
    <mergeCell ref="AR532:AR536"/>
    <mergeCell ref="AS532:AS536"/>
    <mergeCell ref="S532:S536"/>
    <mergeCell ref="T532:T536"/>
    <mergeCell ref="U532:U536"/>
    <mergeCell ref="V532:V536"/>
    <mergeCell ref="W532:W536"/>
    <mergeCell ref="X532:X536"/>
    <mergeCell ref="M532:M536"/>
    <mergeCell ref="N532:N536"/>
    <mergeCell ref="O532:O536"/>
    <mergeCell ref="P532:P536"/>
    <mergeCell ref="Q532:Q536"/>
    <mergeCell ref="R532:R536"/>
    <mergeCell ref="BO529:BO531"/>
    <mergeCell ref="D532:D536"/>
    <mergeCell ref="E532:E536"/>
    <mergeCell ref="F532:F536"/>
    <mergeCell ref="G532:G536"/>
    <mergeCell ref="H532:H536"/>
    <mergeCell ref="I532:I536"/>
    <mergeCell ref="J532:J536"/>
    <mergeCell ref="K532:K536"/>
    <mergeCell ref="L532:L536"/>
    <mergeCell ref="BI529:BI531"/>
    <mergeCell ref="BJ529:BJ531"/>
    <mergeCell ref="BK529:BK531"/>
    <mergeCell ref="BL529:BL531"/>
    <mergeCell ref="BM529:BM531"/>
    <mergeCell ref="BN529:BN531"/>
    <mergeCell ref="BC529:BC531"/>
    <mergeCell ref="BD529:BD531"/>
    <mergeCell ref="BL532:BL536"/>
    <mergeCell ref="BM532:BM536"/>
    <mergeCell ref="BN532:BN536"/>
    <mergeCell ref="BO532:BO536"/>
    <mergeCell ref="D538:D539"/>
    <mergeCell ref="E538:E539"/>
    <mergeCell ref="F538:F539"/>
    <mergeCell ref="G538:G539"/>
    <mergeCell ref="H538:H539"/>
    <mergeCell ref="I538:I539"/>
    <mergeCell ref="BF532:BF536"/>
    <mergeCell ref="BG532:BG536"/>
    <mergeCell ref="BH532:BH536"/>
    <mergeCell ref="BI532:BI536"/>
    <mergeCell ref="BJ532:BJ536"/>
    <mergeCell ref="BK532:BK536"/>
    <mergeCell ref="AZ532:AZ536"/>
    <mergeCell ref="BA532:BA536"/>
    <mergeCell ref="BB532:BB536"/>
    <mergeCell ref="BC532:BC536"/>
    <mergeCell ref="BD532:BD536"/>
    <mergeCell ref="BE532:BE536"/>
    <mergeCell ref="AT532:AT536"/>
    <mergeCell ref="AU532:AU536"/>
    <mergeCell ref="AV532:AV536"/>
    <mergeCell ref="AW532:AW536"/>
    <mergeCell ref="AX532:AX536"/>
    <mergeCell ref="AY532:AY536"/>
    <mergeCell ref="Y532:Y536"/>
    <mergeCell ref="Z532:Z536"/>
    <mergeCell ref="AA532:AA536"/>
    <mergeCell ref="AQ532:AQ536"/>
    <mergeCell ref="AU538:AU539"/>
    <mergeCell ref="AV538:AV539"/>
    <mergeCell ref="V538:V539"/>
    <mergeCell ref="W538:W539"/>
    <mergeCell ref="X538:X539"/>
    <mergeCell ref="Y538:Y539"/>
    <mergeCell ref="Z538:Z539"/>
    <mergeCell ref="AA538:AA539"/>
    <mergeCell ref="P538:P539"/>
    <mergeCell ref="Q538:Q539"/>
    <mergeCell ref="R538:R539"/>
    <mergeCell ref="S538:S539"/>
    <mergeCell ref="T538:T539"/>
    <mergeCell ref="U538:U539"/>
    <mergeCell ref="J538:J539"/>
    <mergeCell ref="K538:K539"/>
    <mergeCell ref="L538:L539"/>
    <mergeCell ref="M538:M539"/>
    <mergeCell ref="N538:N539"/>
    <mergeCell ref="O538:O539"/>
    <mergeCell ref="BO538:BO539"/>
    <mergeCell ref="D540:D541"/>
    <mergeCell ref="E540:E541"/>
    <mergeCell ref="F540:F541"/>
    <mergeCell ref="G540:G541"/>
    <mergeCell ref="H540:H541"/>
    <mergeCell ref="I540:I541"/>
    <mergeCell ref="J540:J541"/>
    <mergeCell ref="K540:K541"/>
    <mergeCell ref="L540:L541"/>
    <mergeCell ref="BI538:BI539"/>
    <mergeCell ref="BJ538:BJ539"/>
    <mergeCell ref="BK538:BK539"/>
    <mergeCell ref="BL538:BL539"/>
    <mergeCell ref="BM538:BM539"/>
    <mergeCell ref="BN538:BN539"/>
    <mergeCell ref="BC538:BC539"/>
    <mergeCell ref="BD538:BD539"/>
    <mergeCell ref="BE538:BE539"/>
    <mergeCell ref="BF538:BF539"/>
    <mergeCell ref="BG538:BG539"/>
    <mergeCell ref="BH538:BH539"/>
    <mergeCell ref="AW538:AW539"/>
    <mergeCell ref="AX538:AX539"/>
    <mergeCell ref="AY538:AY539"/>
    <mergeCell ref="AZ538:AZ539"/>
    <mergeCell ref="BA538:BA539"/>
    <mergeCell ref="BB538:BB539"/>
    <mergeCell ref="AQ538:AQ539"/>
    <mergeCell ref="AR538:AR539"/>
    <mergeCell ref="AS538:AS539"/>
    <mergeCell ref="AT538:AT539"/>
    <mergeCell ref="AX540:AX541"/>
    <mergeCell ref="AY540:AY541"/>
    <mergeCell ref="Y540:Y541"/>
    <mergeCell ref="Z540:Z541"/>
    <mergeCell ref="AA540:AA541"/>
    <mergeCell ref="AQ540:AQ541"/>
    <mergeCell ref="AR540:AR541"/>
    <mergeCell ref="AS540:AS541"/>
    <mergeCell ref="S540:S541"/>
    <mergeCell ref="T540:T541"/>
    <mergeCell ref="U540:U541"/>
    <mergeCell ref="V540:V541"/>
    <mergeCell ref="W540:W541"/>
    <mergeCell ref="X540:X541"/>
    <mergeCell ref="M540:M541"/>
    <mergeCell ref="N540:N541"/>
    <mergeCell ref="O540:O541"/>
    <mergeCell ref="P540:P541"/>
    <mergeCell ref="Q540:Q541"/>
    <mergeCell ref="R540:R541"/>
    <mergeCell ref="J542:J546"/>
    <mergeCell ref="K542:K546"/>
    <mergeCell ref="L542:L546"/>
    <mergeCell ref="M542:M546"/>
    <mergeCell ref="N542:N546"/>
    <mergeCell ref="O542:O546"/>
    <mergeCell ref="BL540:BL541"/>
    <mergeCell ref="BM540:BM541"/>
    <mergeCell ref="BN540:BN541"/>
    <mergeCell ref="BO540:BO541"/>
    <mergeCell ref="D542:D546"/>
    <mergeCell ref="E542:E546"/>
    <mergeCell ref="F542:F546"/>
    <mergeCell ref="G542:G546"/>
    <mergeCell ref="H542:H546"/>
    <mergeCell ref="I542:I546"/>
    <mergeCell ref="BF540:BF541"/>
    <mergeCell ref="BG540:BG541"/>
    <mergeCell ref="BH540:BH541"/>
    <mergeCell ref="BI540:BI541"/>
    <mergeCell ref="BJ540:BJ541"/>
    <mergeCell ref="BK540:BK541"/>
    <mergeCell ref="AZ540:AZ541"/>
    <mergeCell ref="BA540:BA541"/>
    <mergeCell ref="BB540:BB541"/>
    <mergeCell ref="BC540:BC541"/>
    <mergeCell ref="BD540:BD541"/>
    <mergeCell ref="BE540:BE541"/>
    <mergeCell ref="AT540:AT541"/>
    <mergeCell ref="AU540:AU541"/>
    <mergeCell ref="AV540:AV541"/>
    <mergeCell ref="AW540:AW541"/>
    <mergeCell ref="BA542:BA546"/>
    <mergeCell ref="BB542:BB546"/>
    <mergeCell ref="AQ542:AQ546"/>
    <mergeCell ref="AR542:AR546"/>
    <mergeCell ref="AS542:AS546"/>
    <mergeCell ref="AT542:AT546"/>
    <mergeCell ref="AU542:AU546"/>
    <mergeCell ref="AV542:AV546"/>
    <mergeCell ref="V542:V546"/>
    <mergeCell ref="W542:W546"/>
    <mergeCell ref="X542:X546"/>
    <mergeCell ref="Y542:Y546"/>
    <mergeCell ref="Z542:Z546"/>
    <mergeCell ref="AA542:AA546"/>
    <mergeCell ref="P542:P546"/>
    <mergeCell ref="Q542:Q546"/>
    <mergeCell ref="R542:R546"/>
    <mergeCell ref="S542:S546"/>
    <mergeCell ref="T542:T546"/>
    <mergeCell ref="U542:U546"/>
    <mergeCell ref="M547:M548"/>
    <mergeCell ref="N547:N548"/>
    <mergeCell ref="O547:O548"/>
    <mergeCell ref="P547:P548"/>
    <mergeCell ref="Q547:Q548"/>
    <mergeCell ref="R547:R548"/>
    <mergeCell ref="BO542:BO546"/>
    <mergeCell ref="D547:D548"/>
    <mergeCell ref="E547:E548"/>
    <mergeCell ref="F547:F548"/>
    <mergeCell ref="G547:G548"/>
    <mergeCell ref="H547:H548"/>
    <mergeCell ref="I547:I548"/>
    <mergeCell ref="J547:J548"/>
    <mergeCell ref="K547:K548"/>
    <mergeCell ref="L547:L548"/>
    <mergeCell ref="BI542:BI546"/>
    <mergeCell ref="BJ542:BJ546"/>
    <mergeCell ref="BK542:BK546"/>
    <mergeCell ref="BL542:BL546"/>
    <mergeCell ref="BM542:BM546"/>
    <mergeCell ref="BN542:BN546"/>
    <mergeCell ref="BC542:BC546"/>
    <mergeCell ref="BD542:BD546"/>
    <mergeCell ref="BE542:BE546"/>
    <mergeCell ref="BF542:BF546"/>
    <mergeCell ref="BG542:BG546"/>
    <mergeCell ref="BH542:BH546"/>
    <mergeCell ref="AW542:AW546"/>
    <mergeCell ref="AX542:AX546"/>
    <mergeCell ref="AY542:AY546"/>
    <mergeCell ref="AZ542:AZ546"/>
    <mergeCell ref="BD547:BD548"/>
    <mergeCell ref="BE547:BE548"/>
    <mergeCell ref="AT547:AT548"/>
    <mergeCell ref="AU547:AU548"/>
    <mergeCell ref="AV547:AV548"/>
    <mergeCell ref="AW547:AW548"/>
    <mergeCell ref="AX547:AX548"/>
    <mergeCell ref="AY547:AY548"/>
    <mergeCell ref="Y547:Y548"/>
    <mergeCell ref="Z547:Z548"/>
    <mergeCell ref="AA547:AA548"/>
    <mergeCell ref="AQ547:AQ548"/>
    <mergeCell ref="AR547:AR548"/>
    <mergeCell ref="AS547:AS548"/>
    <mergeCell ref="S547:S548"/>
    <mergeCell ref="T547:T548"/>
    <mergeCell ref="U547:U548"/>
    <mergeCell ref="V547:V548"/>
    <mergeCell ref="W547:W548"/>
    <mergeCell ref="X547:X548"/>
    <mergeCell ref="P550:P553"/>
    <mergeCell ref="Q550:Q553"/>
    <mergeCell ref="R550:R553"/>
    <mergeCell ref="S550:S553"/>
    <mergeCell ref="T550:T553"/>
    <mergeCell ref="U550:U553"/>
    <mergeCell ref="J550:J553"/>
    <mergeCell ref="K550:K553"/>
    <mergeCell ref="L550:L553"/>
    <mergeCell ref="M550:M553"/>
    <mergeCell ref="N550:N553"/>
    <mergeCell ref="O550:O553"/>
    <mergeCell ref="BL547:BL548"/>
    <mergeCell ref="BM547:BM548"/>
    <mergeCell ref="BN547:BN548"/>
    <mergeCell ref="BO547:BO548"/>
    <mergeCell ref="D550:D553"/>
    <mergeCell ref="E550:E553"/>
    <mergeCell ref="F550:F553"/>
    <mergeCell ref="G550:G553"/>
    <mergeCell ref="H550:H553"/>
    <mergeCell ref="I550:I553"/>
    <mergeCell ref="BF547:BF548"/>
    <mergeCell ref="BG547:BG548"/>
    <mergeCell ref="BH547:BH548"/>
    <mergeCell ref="BI547:BI548"/>
    <mergeCell ref="BJ547:BJ548"/>
    <mergeCell ref="BK547:BK548"/>
    <mergeCell ref="AZ547:AZ548"/>
    <mergeCell ref="BA547:BA548"/>
    <mergeCell ref="BB547:BB548"/>
    <mergeCell ref="BC547:BC548"/>
    <mergeCell ref="BE550:BE553"/>
    <mergeCell ref="BF550:BF553"/>
    <mergeCell ref="BG550:BG553"/>
    <mergeCell ref="BH550:BH553"/>
    <mergeCell ref="AW550:AW553"/>
    <mergeCell ref="AX550:AX553"/>
    <mergeCell ref="AY550:AY553"/>
    <mergeCell ref="AZ550:AZ553"/>
    <mergeCell ref="BA550:BA553"/>
    <mergeCell ref="BB550:BB553"/>
    <mergeCell ref="AQ550:AQ553"/>
    <mergeCell ref="AR550:AR553"/>
    <mergeCell ref="AS550:AS553"/>
    <mergeCell ref="AT550:AT553"/>
    <mergeCell ref="AU550:AU553"/>
    <mergeCell ref="AV550:AV553"/>
    <mergeCell ref="V550:V553"/>
    <mergeCell ref="W550:W553"/>
    <mergeCell ref="X550:X553"/>
    <mergeCell ref="Y550:Y553"/>
    <mergeCell ref="Z550:Z553"/>
    <mergeCell ref="AA550:AA553"/>
    <mergeCell ref="AR554:AR556"/>
    <mergeCell ref="AS554:AS556"/>
    <mergeCell ref="S554:S556"/>
    <mergeCell ref="T554:T556"/>
    <mergeCell ref="U554:U556"/>
    <mergeCell ref="V554:V556"/>
    <mergeCell ref="W554:W556"/>
    <mergeCell ref="X554:X556"/>
    <mergeCell ref="M554:M556"/>
    <mergeCell ref="N554:N556"/>
    <mergeCell ref="O554:O556"/>
    <mergeCell ref="P554:P556"/>
    <mergeCell ref="Q554:Q556"/>
    <mergeCell ref="R554:R556"/>
    <mergeCell ref="BO550:BO553"/>
    <mergeCell ref="D554:D556"/>
    <mergeCell ref="E554:E556"/>
    <mergeCell ref="F554:F556"/>
    <mergeCell ref="G554:G556"/>
    <mergeCell ref="H554:H556"/>
    <mergeCell ref="I554:I556"/>
    <mergeCell ref="J554:J556"/>
    <mergeCell ref="K554:K556"/>
    <mergeCell ref="L554:L556"/>
    <mergeCell ref="BI550:BI553"/>
    <mergeCell ref="BJ550:BJ553"/>
    <mergeCell ref="BK550:BK553"/>
    <mergeCell ref="BL550:BL553"/>
    <mergeCell ref="BM550:BM553"/>
    <mergeCell ref="BN550:BN553"/>
    <mergeCell ref="BC550:BC553"/>
    <mergeCell ref="BD550:BD553"/>
    <mergeCell ref="BL554:BL556"/>
    <mergeCell ref="BM554:BM556"/>
    <mergeCell ref="BN554:BN556"/>
    <mergeCell ref="BO554:BO556"/>
    <mergeCell ref="A557:A579"/>
    <mergeCell ref="B557:B579"/>
    <mergeCell ref="C557:C579"/>
    <mergeCell ref="D557:D562"/>
    <mergeCell ref="E557:E562"/>
    <mergeCell ref="F557:F562"/>
    <mergeCell ref="BF554:BF556"/>
    <mergeCell ref="BG554:BG556"/>
    <mergeCell ref="BH554:BH556"/>
    <mergeCell ref="BI554:BI556"/>
    <mergeCell ref="BJ554:BJ556"/>
    <mergeCell ref="BK554:BK556"/>
    <mergeCell ref="AZ554:AZ556"/>
    <mergeCell ref="BA554:BA556"/>
    <mergeCell ref="BB554:BB556"/>
    <mergeCell ref="BC554:BC556"/>
    <mergeCell ref="BD554:BD556"/>
    <mergeCell ref="BE554:BE556"/>
    <mergeCell ref="AT554:AT556"/>
    <mergeCell ref="AU554:AU556"/>
    <mergeCell ref="AV554:AV556"/>
    <mergeCell ref="AW554:AW556"/>
    <mergeCell ref="AX554:AX556"/>
    <mergeCell ref="AY554:AY556"/>
    <mergeCell ref="Y554:Y556"/>
    <mergeCell ref="Z554:Z556"/>
    <mergeCell ref="AA554:AA556"/>
    <mergeCell ref="AQ554:AQ556"/>
    <mergeCell ref="AR557:AR562"/>
    <mergeCell ref="AS557:AS562"/>
    <mergeCell ref="S557:S562"/>
    <mergeCell ref="T557:T562"/>
    <mergeCell ref="U557:U562"/>
    <mergeCell ref="V557:V562"/>
    <mergeCell ref="W557:W562"/>
    <mergeCell ref="X557:X562"/>
    <mergeCell ref="M557:M562"/>
    <mergeCell ref="N557:N562"/>
    <mergeCell ref="O557:O562"/>
    <mergeCell ref="P557:P562"/>
    <mergeCell ref="Q557:Q562"/>
    <mergeCell ref="R557:R562"/>
    <mergeCell ref="G557:G562"/>
    <mergeCell ref="H557:H562"/>
    <mergeCell ref="I557:I562"/>
    <mergeCell ref="J557:J562"/>
    <mergeCell ref="K557:K562"/>
    <mergeCell ref="L557:L562"/>
    <mergeCell ref="BL557:BL562"/>
    <mergeCell ref="BM557:BM562"/>
    <mergeCell ref="BN557:BN562"/>
    <mergeCell ref="BO557:BO562"/>
    <mergeCell ref="D563:D564"/>
    <mergeCell ref="E563:E564"/>
    <mergeCell ref="F563:F564"/>
    <mergeCell ref="G563:G564"/>
    <mergeCell ref="H563:H564"/>
    <mergeCell ref="I563:I564"/>
    <mergeCell ref="BF557:BF562"/>
    <mergeCell ref="BG557:BG562"/>
    <mergeCell ref="BH557:BH562"/>
    <mergeCell ref="BI557:BI562"/>
    <mergeCell ref="BJ557:BJ562"/>
    <mergeCell ref="BK557:BK562"/>
    <mergeCell ref="AZ557:AZ562"/>
    <mergeCell ref="BA557:BA562"/>
    <mergeCell ref="BB557:BB562"/>
    <mergeCell ref="BC557:BC562"/>
    <mergeCell ref="BD557:BD562"/>
    <mergeCell ref="BE557:BE562"/>
    <mergeCell ref="AT557:AT562"/>
    <mergeCell ref="AU557:AU562"/>
    <mergeCell ref="AV557:AV562"/>
    <mergeCell ref="AW557:AW562"/>
    <mergeCell ref="AX557:AX562"/>
    <mergeCell ref="AY557:AY562"/>
    <mergeCell ref="Y557:Y562"/>
    <mergeCell ref="Z557:Z562"/>
    <mergeCell ref="AA557:AA562"/>
    <mergeCell ref="AQ557:AQ562"/>
    <mergeCell ref="AU563:AU564"/>
    <mergeCell ref="AV563:AV564"/>
    <mergeCell ref="V563:V564"/>
    <mergeCell ref="W563:W564"/>
    <mergeCell ref="X563:X564"/>
    <mergeCell ref="Y563:Y564"/>
    <mergeCell ref="Z563:Z564"/>
    <mergeCell ref="AA563:AA564"/>
    <mergeCell ref="P563:P564"/>
    <mergeCell ref="Q563:Q564"/>
    <mergeCell ref="R563:R564"/>
    <mergeCell ref="S563:S564"/>
    <mergeCell ref="T563:T564"/>
    <mergeCell ref="U563:U564"/>
    <mergeCell ref="J563:J564"/>
    <mergeCell ref="K563:K564"/>
    <mergeCell ref="L563:L564"/>
    <mergeCell ref="M563:M564"/>
    <mergeCell ref="N563:N564"/>
    <mergeCell ref="O563:O564"/>
    <mergeCell ref="BO563:BO564"/>
    <mergeCell ref="D565:D570"/>
    <mergeCell ref="E565:E570"/>
    <mergeCell ref="F565:F570"/>
    <mergeCell ref="G565:G570"/>
    <mergeCell ref="H565:H570"/>
    <mergeCell ref="I565:I570"/>
    <mergeCell ref="J565:J570"/>
    <mergeCell ref="K565:K570"/>
    <mergeCell ref="L565:L570"/>
    <mergeCell ref="BI563:BI564"/>
    <mergeCell ref="BJ563:BJ564"/>
    <mergeCell ref="BK563:BK564"/>
    <mergeCell ref="BL563:BL564"/>
    <mergeCell ref="BM563:BM564"/>
    <mergeCell ref="BN563:BN564"/>
    <mergeCell ref="BC563:BC564"/>
    <mergeCell ref="BD563:BD564"/>
    <mergeCell ref="BE563:BE564"/>
    <mergeCell ref="BF563:BF564"/>
    <mergeCell ref="BG563:BG564"/>
    <mergeCell ref="BH563:BH564"/>
    <mergeCell ref="AW563:AW564"/>
    <mergeCell ref="AX563:AX564"/>
    <mergeCell ref="AY563:AY564"/>
    <mergeCell ref="AZ563:AZ564"/>
    <mergeCell ref="BA563:BA564"/>
    <mergeCell ref="BB563:BB564"/>
    <mergeCell ref="AQ563:AQ564"/>
    <mergeCell ref="AR563:AR564"/>
    <mergeCell ref="AS563:AS564"/>
    <mergeCell ref="AT563:AT564"/>
    <mergeCell ref="AX565:AX570"/>
    <mergeCell ref="AY565:AY570"/>
    <mergeCell ref="Y565:Y570"/>
    <mergeCell ref="Z565:Z570"/>
    <mergeCell ref="AA565:AA570"/>
    <mergeCell ref="AQ565:AQ570"/>
    <mergeCell ref="AR565:AR570"/>
    <mergeCell ref="AS565:AS570"/>
    <mergeCell ref="S565:S570"/>
    <mergeCell ref="T565:T570"/>
    <mergeCell ref="U565:U570"/>
    <mergeCell ref="V565:V570"/>
    <mergeCell ref="W565:W570"/>
    <mergeCell ref="X565:X570"/>
    <mergeCell ref="M565:M570"/>
    <mergeCell ref="N565:N570"/>
    <mergeCell ref="O565:O570"/>
    <mergeCell ref="P565:P570"/>
    <mergeCell ref="Q565:Q570"/>
    <mergeCell ref="R565:R570"/>
    <mergeCell ref="J571:J575"/>
    <mergeCell ref="K571:K575"/>
    <mergeCell ref="L571:L575"/>
    <mergeCell ref="M571:M575"/>
    <mergeCell ref="N571:N575"/>
    <mergeCell ref="O571:O575"/>
    <mergeCell ref="BL565:BL570"/>
    <mergeCell ref="BM565:BM570"/>
    <mergeCell ref="BN565:BN570"/>
    <mergeCell ref="BO565:BO570"/>
    <mergeCell ref="D571:D575"/>
    <mergeCell ref="E571:E575"/>
    <mergeCell ref="F571:F575"/>
    <mergeCell ref="G571:G575"/>
    <mergeCell ref="H571:H575"/>
    <mergeCell ref="I571:I575"/>
    <mergeCell ref="BF565:BF570"/>
    <mergeCell ref="BG565:BG570"/>
    <mergeCell ref="BH565:BH570"/>
    <mergeCell ref="BI565:BI570"/>
    <mergeCell ref="BJ565:BJ570"/>
    <mergeCell ref="BK565:BK570"/>
    <mergeCell ref="AZ565:AZ570"/>
    <mergeCell ref="BA565:BA570"/>
    <mergeCell ref="BB565:BB570"/>
    <mergeCell ref="BC565:BC570"/>
    <mergeCell ref="BD565:BD570"/>
    <mergeCell ref="BE565:BE570"/>
    <mergeCell ref="AT565:AT570"/>
    <mergeCell ref="AU565:AU570"/>
    <mergeCell ref="AV565:AV570"/>
    <mergeCell ref="AW565:AW570"/>
    <mergeCell ref="BA571:BA575"/>
    <mergeCell ref="BB571:BB575"/>
    <mergeCell ref="AQ571:AQ575"/>
    <mergeCell ref="AR571:AR575"/>
    <mergeCell ref="AS571:AS575"/>
    <mergeCell ref="AT571:AT575"/>
    <mergeCell ref="AU571:AU575"/>
    <mergeCell ref="AV571:AV575"/>
    <mergeCell ref="V571:V575"/>
    <mergeCell ref="W571:W575"/>
    <mergeCell ref="X571:X575"/>
    <mergeCell ref="Y571:Y575"/>
    <mergeCell ref="Z571:Z575"/>
    <mergeCell ref="AA571:AA575"/>
    <mergeCell ref="P571:P575"/>
    <mergeCell ref="Q571:Q575"/>
    <mergeCell ref="R571:R575"/>
    <mergeCell ref="S571:S575"/>
    <mergeCell ref="T571:T575"/>
    <mergeCell ref="U571:U575"/>
    <mergeCell ref="M576:M577"/>
    <mergeCell ref="N576:N577"/>
    <mergeCell ref="O576:O577"/>
    <mergeCell ref="P576:P577"/>
    <mergeCell ref="Q576:Q577"/>
    <mergeCell ref="R576:R577"/>
    <mergeCell ref="BO571:BO575"/>
    <mergeCell ref="D576:D577"/>
    <mergeCell ref="E576:E577"/>
    <mergeCell ref="F576:F577"/>
    <mergeCell ref="G576:G577"/>
    <mergeCell ref="H576:H577"/>
    <mergeCell ref="I576:I577"/>
    <mergeCell ref="J576:J577"/>
    <mergeCell ref="K576:K577"/>
    <mergeCell ref="L576:L577"/>
    <mergeCell ref="BI571:BI575"/>
    <mergeCell ref="BJ571:BJ575"/>
    <mergeCell ref="BK571:BK575"/>
    <mergeCell ref="BL571:BL575"/>
    <mergeCell ref="BM571:BM575"/>
    <mergeCell ref="BN571:BN575"/>
    <mergeCell ref="BC571:BC575"/>
    <mergeCell ref="BD571:BD575"/>
    <mergeCell ref="BE571:BE575"/>
    <mergeCell ref="BF571:BF575"/>
    <mergeCell ref="BG571:BG575"/>
    <mergeCell ref="BH571:BH575"/>
    <mergeCell ref="AW571:AW575"/>
    <mergeCell ref="AX571:AX575"/>
    <mergeCell ref="AY571:AY575"/>
    <mergeCell ref="AZ571:AZ575"/>
    <mergeCell ref="BD576:BD577"/>
    <mergeCell ref="BE576:BE577"/>
    <mergeCell ref="AT576:AT577"/>
    <mergeCell ref="AU576:AU577"/>
    <mergeCell ref="AV576:AV577"/>
    <mergeCell ref="AW576:AW577"/>
    <mergeCell ref="AX576:AX577"/>
    <mergeCell ref="AY576:AY577"/>
    <mergeCell ref="Y576:Y577"/>
    <mergeCell ref="Z576:Z577"/>
    <mergeCell ref="AA576:AA577"/>
    <mergeCell ref="AQ576:AQ577"/>
    <mergeCell ref="AR576:AR577"/>
    <mergeCell ref="AS576:AS577"/>
    <mergeCell ref="S576:S577"/>
    <mergeCell ref="T576:T577"/>
    <mergeCell ref="U576:U577"/>
    <mergeCell ref="V576:V577"/>
    <mergeCell ref="W576:W577"/>
    <mergeCell ref="X576:X577"/>
    <mergeCell ref="P578:P579"/>
    <mergeCell ref="Q578:Q579"/>
    <mergeCell ref="R578:R579"/>
    <mergeCell ref="S578:S579"/>
    <mergeCell ref="T578:T579"/>
    <mergeCell ref="U578:U579"/>
    <mergeCell ref="J578:J579"/>
    <mergeCell ref="K578:K579"/>
    <mergeCell ref="L578:L579"/>
    <mergeCell ref="M578:M579"/>
    <mergeCell ref="N578:N579"/>
    <mergeCell ref="O578:O579"/>
    <mergeCell ref="BL576:BL577"/>
    <mergeCell ref="BM576:BM577"/>
    <mergeCell ref="BN576:BN577"/>
    <mergeCell ref="BO576:BO577"/>
    <mergeCell ref="D578:D579"/>
    <mergeCell ref="E578:E579"/>
    <mergeCell ref="F578:F579"/>
    <mergeCell ref="G578:G579"/>
    <mergeCell ref="H578:H579"/>
    <mergeCell ref="I578:I579"/>
    <mergeCell ref="BF576:BF577"/>
    <mergeCell ref="BG576:BG577"/>
    <mergeCell ref="BH576:BH577"/>
    <mergeCell ref="BI576:BI577"/>
    <mergeCell ref="BJ576:BJ577"/>
    <mergeCell ref="BK576:BK577"/>
    <mergeCell ref="AZ576:AZ577"/>
    <mergeCell ref="BA576:BA577"/>
    <mergeCell ref="BB576:BB577"/>
    <mergeCell ref="BC576:BC577"/>
    <mergeCell ref="BG578:BG579"/>
    <mergeCell ref="BH578:BH579"/>
    <mergeCell ref="AW578:AW579"/>
    <mergeCell ref="AX578:AX579"/>
    <mergeCell ref="AY578:AY579"/>
    <mergeCell ref="AZ578:AZ579"/>
    <mergeCell ref="BA578:BA579"/>
    <mergeCell ref="BB578:BB579"/>
    <mergeCell ref="AQ578:AQ579"/>
    <mergeCell ref="AR578:AR579"/>
    <mergeCell ref="AS578:AS579"/>
    <mergeCell ref="AT578:AT579"/>
    <mergeCell ref="AU578:AU579"/>
    <mergeCell ref="AV578:AV579"/>
    <mergeCell ref="V578:V579"/>
    <mergeCell ref="W578:W579"/>
    <mergeCell ref="X578:X579"/>
    <mergeCell ref="Y578:Y579"/>
    <mergeCell ref="Z578:Z579"/>
    <mergeCell ref="AA578:AA579"/>
    <mergeCell ref="P581:P582"/>
    <mergeCell ref="Q581:Q582"/>
    <mergeCell ref="R581:R582"/>
    <mergeCell ref="S581:S582"/>
    <mergeCell ref="T581:T582"/>
    <mergeCell ref="U581:U582"/>
    <mergeCell ref="J581:J582"/>
    <mergeCell ref="K581:K582"/>
    <mergeCell ref="L581:L582"/>
    <mergeCell ref="M581:M582"/>
    <mergeCell ref="N581:N582"/>
    <mergeCell ref="O581:O582"/>
    <mergeCell ref="BO578:BO579"/>
    <mergeCell ref="A580:A589"/>
    <mergeCell ref="B580:B589"/>
    <mergeCell ref="C580:C589"/>
    <mergeCell ref="D581:D582"/>
    <mergeCell ref="E581:E582"/>
    <mergeCell ref="F581:F582"/>
    <mergeCell ref="G581:G582"/>
    <mergeCell ref="H581:H582"/>
    <mergeCell ref="I581:I582"/>
    <mergeCell ref="BI578:BI579"/>
    <mergeCell ref="BJ578:BJ579"/>
    <mergeCell ref="BK578:BK579"/>
    <mergeCell ref="BL578:BL579"/>
    <mergeCell ref="BM578:BM579"/>
    <mergeCell ref="BN578:BN579"/>
    <mergeCell ref="BC578:BC579"/>
    <mergeCell ref="BD578:BD579"/>
    <mergeCell ref="BE578:BE579"/>
    <mergeCell ref="BF578:BF579"/>
    <mergeCell ref="BE581:BE582"/>
    <mergeCell ref="BF581:BF582"/>
    <mergeCell ref="BG581:BG582"/>
    <mergeCell ref="BH581:BH582"/>
    <mergeCell ref="AW581:AW582"/>
    <mergeCell ref="AX581:AX582"/>
    <mergeCell ref="AY581:AY582"/>
    <mergeCell ref="AZ581:AZ582"/>
    <mergeCell ref="BA581:BA582"/>
    <mergeCell ref="BB581:BB582"/>
    <mergeCell ref="AQ581:AQ582"/>
    <mergeCell ref="AR581:AR582"/>
    <mergeCell ref="AS581:AS582"/>
    <mergeCell ref="AT581:AT582"/>
    <mergeCell ref="AU581:AU582"/>
    <mergeCell ref="AV581:AV582"/>
    <mergeCell ref="V581:V582"/>
    <mergeCell ref="W581:W582"/>
    <mergeCell ref="X581:X582"/>
    <mergeCell ref="Y581:Y582"/>
    <mergeCell ref="Z581:Z582"/>
    <mergeCell ref="AA581:AA582"/>
    <mergeCell ref="AR583:AR584"/>
    <mergeCell ref="AS583:AS584"/>
    <mergeCell ref="S583:S584"/>
    <mergeCell ref="T583:T584"/>
    <mergeCell ref="U583:U584"/>
    <mergeCell ref="V583:V584"/>
    <mergeCell ref="W583:W584"/>
    <mergeCell ref="X583:X584"/>
    <mergeCell ref="M583:M584"/>
    <mergeCell ref="N583:N584"/>
    <mergeCell ref="O583:O584"/>
    <mergeCell ref="P583:P584"/>
    <mergeCell ref="Q583:Q584"/>
    <mergeCell ref="R583:R584"/>
    <mergeCell ref="BO581:BO582"/>
    <mergeCell ref="D583:D584"/>
    <mergeCell ref="E583:E584"/>
    <mergeCell ref="F583:F584"/>
    <mergeCell ref="G583:G584"/>
    <mergeCell ref="H583:H584"/>
    <mergeCell ref="I583:I584"/>
    <mergeCell ref="J583:J584"/>
    <mergeCell ref="K583:K584"/>
    <mergeCell ref="L583:L584"/>
    <mergeCell ref="BI581:BI582"/>
    <mergeCell ref="BJ581:BJ582"/>
    <mergeCell ref="BK581:BK582"/>
    <mergeCell ref="BL581:BL582"/>
    <mergeCell ref="BM581:BM582"/>
    <mergeCell ref="BN581:BN582"/>
    <mergeCell ref="BC581:BC582"/>
    <mergeCell ref="BD581:BD582"/>
    <mergeCell ref="BL583:BL584"/>
    <mergeCell ref="BM583:BM584"/>
    <mergeCell ref="BN583:BN584"/>
    <mergeCell ref="BO583:BO584"/>
    <mergeCell ref="D585:D586"/>
    <mergeCell ref="E585:E586"/>
    <mergeCell ref="F585:F586"/>
    <mergeCell ref="G585:G586"/>
    <mergeCell ref="H585:H586"/>
    <mergeCell ref="I585:I586"/>
    <mergeCell ref="BF583:BF584"/>
    <mergeCell ref="BG583:BG584"/>
    <mergeCell ref="BH583:BH584"/>
    <mergeCell ref="BI583:BI584"/>
    <mergeCell ref="BJ583:BJ584"/>
    <mergeCell ref="BK583:BK584"/>
    <mergeCell ref="AZ583:AZ584"/>
    <mergeCell ref="BA583:BA584"/>
    <mergeCell ref="BB583:BB584"/>
    <mergeCell ref="BC583:BC584"/>
    <mergeCell ref="BD583:BD584"/>
    <mergeCell ref="BE583:BE584"/>
    <mergeCell ref="AT583:AT584"/>
    <mergeCell ref="AU583:AU584"/>
    <mergeCell ref="AV583:AV584"/>
    <mergeCell ref="AW583:AW584"/>
    <mergeCell ref="AX583:AX584"/>
    <mergeCell ref="AY583:AY584"/>
    <mergeCell ref="Y583:Y584"/>
    <mergeCell ref="Z583:Z584"/>
    <mergeCell ref="AA583:AA584"/>
    <mergeCell ref="AQ583:AQ584"/>
    <mergeCell ref="AU585:AU586"/>
    <mergeCell ref="AV585:AV586"/>
    <mergeCell ref="V585:V586"/>
    <mergeCell ref="W585:W586"/>
    <mergeCell ref="X585:X586"/>
    <mergeCell ref="Y585:Y586"/>
    <mergeCell ref="Z585:Z586"/>
    <mergeCell ref="AA585:AA586"/>
    <mergeCell ref="P585:P586"/>
    <mergeCell ref="Q585:Q586"/>
    <mergeCell ref="R585:R586"/>
    <mergeCell ref="S585:S586"/>
    <mergeCell ref="T585:T586"/>
    <mergeCell ref="U585:U586"/>
    <mergeCell ref="J585:J586"/>
    <mergeCell ref="K585:K586"/>
    <mergeCell ref="L585:L586"/>
    <mergeCell ref="M585:M586"/>
    <mergeCell ref="N585:N586"/>
    <mergeCell ref="O585:O586"/>
    <mergeCell ref="BO585:BO586"/>
    <mergeCell ref="D587:D588"/>
    <mergeCell ref="E587:E588"/>
    <mergeCell ref="F587:F588"/>
    <mergeCell ref="G587:G588"/>
    <mergeCell ref="H587:H588"/>
    <mergeCell ref="I587:I588"/>
    <mergeCell ref="J587:J588"/>
    <mergeCell ref="K587:K588"/>
    <mergeCell ref="L587:L588"/>
    <mergeCell ref="BI585:BI586"/>
    <mergeCell ref="BJ585:BJ586"/>
    <mergeCell ref="BK585:BK586"/>
    <mergeCell ref="BL585:BL586"/>
    <mergeCell ref="BM585:BM586"/>
    <mergeCell ref="BN585:BN586"/>
    <mergeCell ref="BC585:BC586"/>
    <mergeCell ref="BD585:BD586"/>
    <mergeCell ref="BE585:BE586"/>
    <mergeCell ref="BF585:BF586"/>
    <mergeCell ref="BG585:BG586"/>
    <mergeCell ref="BH585:BH586"/>
    <mergeCell ref="AW585:AW586"/>
    <mergeCell ref="AX585:AX586"/>
    <mergeCell ref="AY585:AY586"/>
    <mergeCell ref="AZ585:AZ586"/>
    <mergeCell ref="BA585:BA586"/>
    <mergeCell ref="BB585:BB586"/>
    <mergeCell ref="AQ585:AQ586"/>
    <mergeCell ref="AR585:AR586"/>
    <mergeCell ref="AS585:AS586"/>
    <mergeCell ref="AT585:AT586"/>
    <mergeCell ref="Y587:Y588"/>
    <mergeCell ref="Z587:Z588"/>
    <mergeCell ref="AA587:AA588"/>
    <mergeCell ref="AQ587:AQ588"/>
    <mergeCell ref="AR587:AR588"/>
    <mergeCell ref="AS587:AS588"/>
    <mergeCell ref="S587:S588"/>
    <mergeCell ref="T587:T588"/>
    <mergeCell ref="U587:U588"/>
    <mergeCell ref="V587:V588"/>
    <mergeCell ref="W587:W588"/>
    <mergeCell ref="X587:X588"/>
    <mergeCell ref="M587:M588"/>
    <mergeCell ref="N587:N588"/>
    <mergeCell ref="O587:O588"/>
    <mergeCell ref="P587:P588"/>
    <mergeCell ref="Q587:Q588"/>
    <mergeCell ref="R587:R588"/>
    <mergeCell ref="BL587:BL588"/>
    <mergeCell ref="BM587:BM588"/>
    <mergeCell ref="BN587:BN588"/>
    <mergeCell ref="BO587:BO588"/>
    <mergeCell ref="BF587:BF588"/>
    <mergeCell ref="BG587:BG588"/>
    <mergeCell ref="BH587:BH588"/>
    <mergeCell ref="BI587:BI588"/>
    <mergeCell ref="BJ587:BJ588"/>
    <mergeCell ref="BK587:BK588"/>
    <mergeCell ref="AZ587:AZ588"/>
    <mergeCell ref="BA587:BA588"/>
    <mergeCell ref="BB587:BB588"/>
    <mergeCell ref="BC587:BC588"/>
    <mergeCell ref="BD587:BD588"/>
    <mergeCell ref="BE587:BE588"/>
    <mergeCell ref="AT587:AT588"/>
    <mergeCell ref="AU587:AU588"/>
    <mergeCell ref="AV587:AV588"/>
    <mergeCell ref="AW587:AW588"/>
    <mergeCell ref="AX587:AX588"/>
    <mergeCell ref="AY587:AY588"/>
  </mergeCells>
  <conditionalFormatting sqref="R8:R589">
    <cfRule type="cellIs" dxfId="35" priority="14" operator="equal">
      <formula>"Muy Alta"</formula>
    </cfRule>
    <cfRule type="cellIs" dxfId="34" priority="15" operator="equal">
      <formula>"Alta"</formula>
    </cfRule>
    <cfRule type="cellIs" dxfId="33" priority="16" operator="equal">
      <formula>"Media"</formula>
    </cfRule>
    <cfRule type="cellIs" dxfId="32" priority="17" operator="equal">
      <formula>"Baja"</formula>
    </cfRule>
    <cfRule type="cellIs" dxfId="31" priority="18" operator="equal">
      <formula>"Muy Baja"</formula>
    </cfRule>
  </conditionalFormatting>
  <conditionalFormatting sqref="T8:T589 V8:V589 X8:X589">
    <cfRule type="cellIs" dxfId="30" priority="9" operator="equal">
      <formula>"Catastrófico"</formula>
    </cfRule>
    <cfRule type="cellIs" dxfId="29" priority="10" operator="equal">
      <formula>"Mayor"</formula>
    </cfRule>
    <cfRule type="cellIs" dxfId="28" priority="11" operator="equal">
      <formula>"Moderado"</formula>
    </cfRule>
    <cfRule type="cellIs" dxfId="27" priority="12" operator="equal">
      <formula>"Menor"</formula>
    </cfRule>
    <cfRule type="cellIs" dxfId="26" priority="13" operator="equal">
      <formula>"Leve"</formula>
    </cfRule>
  </conditionalFormatting>
  <conditionalFormatting sqref="AA8:AA589">
    <cfRule type="cellIs" dxfId="25" priority="1" operator="equal">
      <formula>"Extremo"</formula>
    </cfRule>
    <cfRule type="cellIs" dxfId="24" priority="2" operator="equal">
      <formula>"Alto"</formula>
    </cfRule>
    <cfRule type="cellIs" dxfId="23" priority="3" operator="equal">
      <formula>"Moderado"</formula>
    </cfRule>
    <cfRule type="cellIs" dxfId="22" priority="4" operator="equal">
      <formula>"Bajo"</formula>
    </cfRule>
  </conditionalFormatting>
  <conditionalFormatting sqref="AT8:AT589">
    <cfRule type="cellIs" dxfId="21" priority="23" operator="equal">
      <formula>"Muy Baja"</formula>
    </cfRule>
    <cfRule type="cellIs" dxfId="20" priority="24" operator="equal">
      <formula>"Baja"</formula>
    </cfRule>
    <cfRule type="cellIs" dxfId="19" priority="25" operator="equal">
      <formula>"Media"</formula>
    </cfRule>
    <cfRule type="cellIs" dxfId="18" priority="26" operator="equal">
      <formula>"Alta"</formula>
    </cfRule>
    <cfRule type="cellIs" dxfId="17" priority="27" operator="equal">
      <formula>"Muy Alta"</formula>
    </cfRule>
  </conditionalFormatting>
  <conditionalFormatting sqref="AW8:AW589">
    <cfRule type="cellIs" dxfId="16" priority="19" operator="equal">
      <formula>"Leve"</formula>
    </cfRule>
    <cfRule type="cellIs" dxfId="15" priority="20" operator="equal">
      <formula>"Menor"</formula>
    </cfRule>
    <cfRule type="cellIs" dxfId="14" priority="21" operator="equal">
      <formula>"Mayor"</formula>
    </cfRule>
    <cfRule type="cellIs" dxfId="13" priority="22" operator="equal">
      <formula>"Catastrófico"</formula>
    </cfRule>
  </conditionalFormatting>
  <conditionalFormatting sqref="AW8:AY181 AW182:AX184 AW185:AY589">
    <cfRule type="cellIs" dxfId="12" priority="7" operator="equal">
      <formula>"Moderado"</formula>
    </cfRule>
  </conditionalFormatting>
  <conditionalFormatting sqref="AX8:AY181 AX182:AX184 AX185:AY589">
    <cfRule type="cellIs" dxfId="11" priority="5" operator="equal">
      <formula>"Extremo"</formula>
    </cfRule>
    <cfRule type="cellIs" dxfId="10" priority="6" operator="equal">
      <formula>"Alto"</formula>
    </cfRule>
    <cfRule type="cellIs" dxfId="9" priority="8" operator="equal">
      <formula>"Bajo"</formula>
    </cfRule>
  </conditionalFormatting>
  <dataValidations count="2">
    <dataValidation type="list" allowBlank="1" showInputMessage="1" showErrorMessage="1" sqref="K8:K589" xr:uid="{7025C5F1-699E-4DB0-A554-890A05F4E318}">
      <formula1>"SI, NO"</formula1>
    </dataValidation>
    <dataValidation type="list" allowBlank="1" showInputMessage="1" showErrorMessage="1" sqref="D8:D589" xr:uid="{5B378B6F-2462-42C6-9A0E-9D29A12A1045}">
      <formula1>"RG, RS, RF"</formula1>
    </dataValidation>
  </dataValidations>
  <hyperlinks>
    <hyperlink ref="BG20" r:id="rId1" xr:uid="{473DFCAF-2BC9-40FA-9781-C4E954D604EF}"/>
    <hyperlink ref="BG24" r:id="rId2" xr:uid="{79E60207-51D4-4887-B8C8-8168D1CCE65A}"/>
  </hyperlinks>
  <pageMargins left="0.7" right="0.7" top="0.75" bottom="0.75" header="0.3" footer="0.3"/>
  <pageSetup paperSize="9" orientation="portrait" r:id="rId3"/>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75EC5-3A1F-4B7F-A5D9-A37C6C62531A}">
  <sheetPr>
    <pageSetUpPr fitToPage="1"/>
  </sheetPr>
  <dimension ref="A1:D18"/>
  <sheetViews>
    <sheetView zoomScale="70" zoomScaleNormal="70" workbookViewId="0">
      <selection activeCell="K10" sqref="K10"/>
    </sheetView>
  </sheetViews>
  <sheetFormatPr baseColWidth="10" defaultColWidth="11.42578125" defaultRowHeight="15"/>
  <cols>
    <col min="1" max="1" width="11.42578125" style="31"/>
    <col min="2" max="2" width="54.85546875" style="31" customWidth="1"/>
    <col min="3" max="3" width="109.7109375" style="31" customWidth="1"/>
    <col min="4" max="4" width="45" style="31" customWidth="1"/>
    <col min="5" max="16384" width="11.42578125" style="31"/>
  </cols>
  <sheetData>
    <row r="1" spans="1:4" ht="9" customHeight="1"/>
    <row r="2" spans="1:4" s="35" customFormat="1">
      <c r="A2" s="910" t="s">
        <v>2845</v>
      </c>
      <c r="B2" s="910"/>
      <c r="C2" s="910"/>
      <c r="D2" s="910"/>
    </row>
    <row r="3" spans="1:4" ht="7.5" customHeight="1"/>
    <row r="4" spans="1:4" s="35" customFormat="1">
      <c r="A4" s="32" t="s">
        <v>46</v>
      </c>
      <c r="B4" s="33" t="s">
        <v>2846</v>
      </c>
      <c r="C4" s="33" t="s">
        <v>2847</v>
      </c>
      <c r="D4" s="34" t="s">
        <v>10</v>
      </c>
    </row>
    <row r="5" spans="1:4" ht="61.5" customHeight="1">
      <c r="A5" s="388">
        <v>1</v>
      </c>
      <c r="B5" s="389" t="s">
        <v>2848</v>
      </c>
      <c r="C5" s="390" t="s">
        <v>2849</v>
      </c>
      <c r="D5" s="391" t="s">
        <v>2850</v>
      </c>
    </row>
    <row r="6" spans="1:4" ht="61.5" customHeight="1">
      <c r="A6" s="388">
        <v>2</v>
      </c>
      <c r="B6" s="389" t="s">
        <v>2851</v>
      </c>
      <c r="C6" s="390" t="s">
        <v>2849</v>
      </c>
      <c r="D6" s="391" t="s">
        <v>2850</v>
      </c>
    </row>
    <row r="7" spans="1:4" ht="61.5" customHeight="1">
      <c r="A7" s="388">
        <v>3</v>
      </c>
      <c r="B7" s="392" t="s">
        <v>2852</v>
      </c>
      <c r="C7" s="393" t="s">
        <v>2849</v>
      </c>
      <c r="D7" s="391" t="s">
        <v>2850</v>
      </c>
    </row>
    <row r="8" spans="1:4" ht="61.5" customHeight="1">
      <c r="A8" s="388">
        <v>4</v>
      </c>
      <c r="B8" s="392" t="s">
        <v>2853</v>
      </c>
      <c r="C8" s="393" t="s">
        <v>2849</v>
      </c>
      <c r="D8" s="391" t="s">
        <v>2850</v>
      </c>
    </row>
    <row r="9" spans="1:4" ht="61.5" customHeight="1">
      <c r="A9" s="388">
        <v>5</v>
      </c>
      <c r="B9" s="392" t="s">
        <v>2854</v>
      </c>
      <c r="C9" s="393" t="s">
        <v>2849</v>
      </c>
      <c r="D9" s="391" t="s">
        <v>2850</v>
      </c>
    </row>
    <row r="10" spans="1:4" ht="61.5" customHeight="1">
      <c r="A10" s="388">
        <v>6</v>
      </c>
      <c r="B10" s="389" t="s">
        <v>2855</v>
      </c>
      <c r="C10" s="390" t="s">
        <v>2849</v>
      </c>
      <c r="D10" s="391" t="s">
        <v>2850</v>
      </c>
    </row>
    <row r="11" spans="1:4" ht="61.5" customHeight="1">
      <c r="A11" s="388">
        <v>7</v>
      </c>
      <c r="B11" s="389" t="s">
        <v>2856</v>
      </c>
      <c r="C11" s="390" t="s">
        <v>2849</v>
      </c>
      <c r="D11" s="391" t="s">
        <v>2850</v>
      </c>
    </row>
    <row r="12" spans="1:4" ht="61.5" customHeight="1">
      <c r="A12" s="388">
        <v>8</v>
      </c>
      <c r="B12" s="389" t="s">
        <v>2857</v>
      </c>
      <c r="C12" s="390" t="s">
        <v>2849</v>
      </c>
      <c r="D12" s="391" t="s">
        <v>2850</v>
      </c>
    </row>
    <row r="13" spans="1:4" ht="61.5" customHeight="1">
      <c r="A13" s="388">
        <v>9</v>
      </c>
      <c r="B13" s="389" t="s">
        <v>2858</v>
      </c>
      <c r="C13" s="390" t="s">
        <v>2849</v>
      </c>
      <c r="D13" s="391" t="s">
        <v>2850</v>
      </c>
    </row>
    <row r="14" spans="1:4" ht="61.5" customHeight="1">
      <c r="A14" s="388">
        <v>10</v>
      </c>
      <c r="B14" s="389" t="s">
        <v>2859</v>
      </c>
      <c r="C14" s="390" t="s">
        <v>2849</v>
      </c>
      <c r="D14" s="391" t="s">
        <v>2850</v>
      </c>
    </row>
    <row r="15" spans="1:4" ht="61.5" customHeight="1">
      <c r="A15" s="115">
        <v>11</v>
      </c>
      <c r="B15" s="145" t="s">
        <v>2860</v>
      </c>
      <c r="C15" s="146" t="s">
        <v>2849</v>
      </c>
      <c r="D15" s="116" t="s">
        <v>2850</v>
      </c>
    </row>
    <row r="16" spans="1:4" s="35" customFormat="1" ht="24" customHeight="1">
      <c r="A16" s="394" t="s">
        <v>46</v>
      </c>
      <c r="B16" s="394" t="s">
        <v>2861</v>
      </c>
      <c r="C16" s="394" t="s">
        <v>2847</v>
      </c>
      <c r="D16" s="394" t="s">
        <v>10</v>
      </c>
    </row>
    <row r="17" spans="1:4" ht="21.75" customHeight="1">
      <c r="A17" s="115">
        <v>1</v>
      </c>
      <c r="B17" s="145" t="s">
        <v>2862</v>
      </c>
      <c r="C17" s="146" t="s">
        <v>2863</v>
      </c>
      <c r="D17" s="117" t="s">
        <v>2864</v>
      </c>
    </row>
    <row r="18" spans="1:4" ht="21.75" customHeight="1">
      <c r="A18" s="115">
        <v>2</v>
      </c>
      <c r="B18" s="145" t="s">
        <v>2865</v>
      </c>
      <c r="C18" s="146" t="s">
        <v>2863</v>
      </c>
      <c r="D18" s="117" t="s">
        <v>2864</v>
      </c>
    </row>
  </sheetData>
  <mergeCells count="1">
    <mergeCell ref="A2:D2"/>
  </mergeCells>
  <pageMargins left="0.7" right="0.7" top="0.75" bottom="0.75" header="0.3" footer="0.3"/>
  <pageSetup scale="55"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BFC99-F9AF-46B4-A7CF-558A224FAAB8}">
  <sheetPr>
    <pageSetUpPr fitToPage="1"/>
  </sheetPr>
  <dimension ref="B1:D51"/>
  <sheetViews>
    <sheetView showGridLines="0" zoomScale="85" zoomScaleNormal="85" zoomScaleSheetLayoutView="50" workbookViewId="0">
      <selection activeCell="K22" sqref="K22"/>
    </sheetView>
  </sheetViews>
  <sheetFormatPr baseColWidth="10" defaultColWidth="11.42578125" defaultRowHeight="15"/>
  <cols>
    <col min="1" max="1" width="4.140625" customWidth="1"/>
    <col min="2" max="2" width="93.140625" customWidth="1"/>
    <col min="3" max="3" width="91.140625" customWidth="1"/>
    <col min="4" max="4" width="25.7109375" hidden="1" customWidth="1"/>
  </cols>
  <sheetData>
    <row r="1" spans="2:4">
      <c r="B1" s="915"/>
      <c r="C1" s="915"/>
    </row>
    <row r="2" spans="2:4">
      <c r="B2" s="915"/>
      <c r="C2" s="915"/>
    </row>
    <row r="3" spans="2:4">
      <c r="B3" s="916"/>
      <c r="C3" s="916"/>
    </row>
    <row r="4" spans="2:4" ht="21">
      <c r="B4" s="917" t="s">
        <v>2866</v>
      </c>
      <c r="C4" s="918"/>
    </row>
    <row r="5" spans="2:4">
      <c r="C5" s="92"/>
    </row>
    <row r="6" spans="2:4" ht="21">
      <c r="B6" s="919" t="s">
        <v>2867</v>
      </c>
      <c r="C6" s="920"/>
    </row>
    <row r="7" spans="2:4">
      <c r="B7" s="921" t="s">
        <v>2868</v>
      </c>
      <c r="C7" s="922"/>
    </row>
    <row r="8" spans="2:4">
      <c r="B8" s="923" t="s">
        <v>2869</v>
      </c>
      <c r="C8" s="922"/>
    </row>
    <row r="9" spans="2:4">
      <c r="B9" s="923" t="s">
        <v>2870</v>
      </c>
      <c r="C9" s="922"/>
    </row>
    <row r="10" spans="2:4" ht="14.45" customHeight="1">
      <c r="B10" s="395" t="s">
        <v>2871</v>
      </c>
      <c r="C10" s="396" t="s">
        <v>2872</v>
      </c>
    </row>
    <row r="11" spans="2:4" ht="37.5" customHeight="1">
      <c r="B11" s="911" t="s">
        <v>2873</v>
      </c>
      <c r="C11" s="912"/>
      <c r="D11" s="80" t="s">
        <v>2874</v>
      </c>
    </row>
    <row r="12" spans="2:4" ht="30">
      <c r="B12" s="397" t="s">
        <v>2875</v>
      </c>
      <c r="C12" s="397" t="s">
        <v>2876</v>
      </c>
      <c r="D12" s="81" t="s">
        <v>2877</v>
      </c>
    </row>
    <row r="13" spans="2:4" ht="30.75" customHeight="1">
      <c r="B13" s="397" t="s">
        <v>2878</v>
      </c>
      <c r="C13" s="397" t="s">
        <v>2879</v>
      </c>
      <c r="D13" t="s">
        <v>2880</v>
      </c>
    </row>
    <row r="14" spans="2:4" ht="30">
      <c r="B14" s="398" t="s">
        <v>2881</v>
      </c>
      <c r="C14" s="397" t="s">
        <v>2882</v>
      </c>
      <c r="D14" t="s">
        <v>2883</v>
      </c>
    </row>
    <row r="15" spans="2:4">
      <c r="B15" s="397" t="s">
        <v>2884</v>
      </c>
      <c r="C15" s="397" t="s">
        <v>2885</v>
      </c>
    </row>
    <row r="16" spans="2:4" ht="30">
      <c r="B16" s="397" t="s">
        <v>2886</v>
      </c>
      <c r="C16" s="397" t="s">
        <v>2887</v>
      </c>
    </row>
    <row r="17" spans="2:4" ht="30">
      <c r="B17" s="397"/>
      <c r="C17" s="397" t="s">
        <v>2888</v>
      </c>
      <c r="D17" t="s">
        <v>2889</v>
      </c>
    </row>
    <row r="18" spans="2:4">
      <c r="B18" s="397"/>
      <c r="C18" s="399"/>
      <c r="D18" t="s">
        <v>2890</v>
      </c>
    </row>
    <row r="19" spans="2:4">
      <c r="B19" s="400"/>
      <c r="C19" s="397"/>
      <c r="D19" t="s">
        <v>2891</v>
      </c>
    </row>
    <row r="20" spans="2:4">
      <c r="B20" s="397"/>
      <c r="C20" s="397"/>
      <c r="D20" t="s">
        <v>2892</v>
      </c>
    </row>
    <row r="21" spans="2:4">
      <c r="B21" s="398"/>
      <c r="C21" s="398"/>
      <c r="D21" t="s">
        <v>2893</v>
      </c>
    </row>
    <row r="22" spans="2:4">
      <c r="B22" s="397"/>
      <c r="C22" s="398"/>
      <c r="D22" t="s">
        <v>2894</v>
      </c>
    </row>
    <row r="23" spans="2:4">
      <c r="B23" s="399"/>
      <c r="C23" s="397"/>
      <c r="D23" t="s">
        <v>2895</v>
      </c>
    </row>
    <row r="24" spans="2:4">
      <c r="B24" s="397"/>
      <c r="C24" s="397"/>
      <c r="D24" t="s">
        <v>2896</v>
      </c>
    </row>
    <row r="25" spans="2:4">
      <c r="B25" s="398"/>
      <c r="C25" s="397"/>
      <c r="D25" s="72">
        <v>16</v>
      </c>
    </row>
    <row r="26" spans="2:4">
      <c r="B26" s="397"/>
      <c r="C26" s="401"/>
    </row>
    <row r="27" spans="2:4">
      <c r="B27" s="397"/>
      <c r="C27" s="397"/>
    </row>
    <row r="28" spans="2:4">
      <c r="B28" s="398"/>
      <c r="C28" s="398"/>
    </row>
    <row r="29" spans="2:4">
      <c r="B29" s="399"/>
      <c r="C29" s="399"/>
    </row>
    <row r="30" spans="2:4">
      <c r="B30" s="400"/>
      <c r="C30" s="401"/>
    </row>
    <row r="31" spans="2:4">
      <c r="B31" s="913" t="s">
        <v>2897</v>
      </c>
      <c r="C31" s="913"/>
    </row>
    <row r="32" spans="2:4">
      <c r="B32" s="913" t="s">
        <v>2870</v>
      </c>
      <c r="C32" s="913"/>
    </row>
    <row r="33" spans="2:3">
      <c r="B33" s="395" t="s">
        <v>2898</v>
      </c>
      <c r="C33" s="395" t="s">
        <v>2899</v>
      </c>
    </row>
    <row r="34" spans="2:3">
      <c r="B34" s="914" t="s">
        <v>2900</v>
      </c>
      <c r="C34" s="914"/>
    </row>
    <row r="35" spans="2:3" ht="30">
      <c r="B35" s="402" t="s">
        <v>2901</v>
      </c>
      <c r="C35" s="402" t="s">
        <v>2902</v>
      </c>
    </row>
    <row r="36" spans="2:3" ht="30">
      <c r="B36" s="402" t="s">
        <v>2903</v>
      </c>
      <c r="C36" s="399" t="s">
        <v>2904</v>
      </c>
    </row>
    <row r="37" spans="2:3">
      <c r="B37" s="402" t="s">
        <v>2905</v>
      </c>
      <c r="C37" s="397" t="s">
        <v>2906</v>
      </c>
    </row>
    <row r="38" spans="2:3" ht="30">
      <c r="B38" s="402" t="s">
        <v>2907</v>
      </c>
      <c r="C38" s="403" t="s">
        <v>2908</v>
      </c>
    </row>
    <row r="39" spans="2:3">
      <c r="B39" s="402" t="s">
        <v>2909</v>
      </c>
      <c r="C39" s="397" t="s">
        <v>2910</v>
      </c>
    </row>
    <row r="40" spans="2:3">
      <c r="B40" s="402"/>
      <c r="C40" s="397" t="s">
        <v>2911</v>
      </c>
    </row>
    <row r="41" spans="2:3" ht="30">
      <c r="B41" s="402"/>
      <c r="C41" s="397" t="s">
        <v>2912</v>
      </c>
    </row>
    <row r="42" spans="2:3">
      <c r="B42" s="402"/>
      <c r="C42" s="397" t="s">
        <v>2913</v>
      </c>
    </row>
    <row r="43" spans="2:3">
      <c r="B43" s="402"/>
      <c r="C43" s="397" t="s">
        <v>2914</v>
      </c>
    </row>
    <row r="44" spans="2:3">
      <c r="B44" s="399"/>
      <c r="C44" s="402"/>
    </row>
    <row r="45" spans="2:3">
      <c r="B45" s="399"/>
      <c r="C45" s="397"/>
    </row>
    <row r="46" spans="2:3">
      <c r="B46" s="402"/>
      <c r="C46" s="398"/>
    </row>
    <row r="47" spans="2:3">
      <c r="B47" s="402"/>
      <c r="C47" s="401"/>
    </row>
    <row r="48" spans="2:3">
      <c r="B48" s="402"/>
      <c r="C48" s="401"/>
    </row>
    <row r="49" spans="2:3">
      <c r="B49" s="399"/>
      <c r="C49" s="401"/>
    </row>
    <row r="50" spans="2:3">
      <c r="B50" s="402"/>
      <c r="C50" s="401"/>
    </row>
    <row r="51" spans="2:3">
      <c r="B51" s="82"/>
    </row>
  </sheetData>
  <mergeCells count="10">
    <mergeCell ref="B11:C11"/>
    <mergeCell ref="B31:C31"/>
    <mergeCell ref="B32:C32"/>
    <mergeCell ref="B34:C34"/>
    <mergeCell ref="B1:C3"/>
    <mergeCell ref="B4:C4"/>
    <mergeCell ref="B6:C6"/>
    <mergeCell ref="B7:C7"/>
    <mergeCell ref="B8:C8"/>
    <mergeCell ref="B9:C9"/>
  </mergeCells>
  <pageMargins left="0.70866141732283472" right="0.70866141732283472" top="0.74803149606299213" bottom="0.74803149606299213" header="0.31496062992125984" footer="0.31496062992125984"/>
  <pageSetup scale="64" fitToHeight="0" orientation="landscape"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Gestión</vt:lpstr>
      <vt:lpstr>Corrupción</vt:lpstr>
      <vt:lpstr>Fiscales</vt:lpstr>
      <vt:lpstr>SI</vt:lpstr>
      <vt:lpstr>Trámites-Co</vt:lpstr>
      <vt:lpstr>Contexto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Irina Vanegas Pinzón</dc:creator>
  <cp:keywords/>
  <dc:description/>
  <cp:lastModifiedBy>Sandra Patricia Garcia Caceres</cp:lastModifiedBy>
  <cp:revision/>
  <dcterms:created xsi:type="dcterms:W3CDTF">2023-12-05T19:37:25Z</dcterms:created>
  <dcterms:modified xsi:type="dcterms:W3CDTF">2024-04-25T15:13:04Z</dcterms:modified>
  <cp:category/>
  <cp:contentStatus/>
</cp:coreProperties>
</file>